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41" activeTab="1"/>
  </bookViews>
  <sheets>
    <sheet name="Introdução" sheetId="1" r:id="rId1"/>
    <sheet name="Taxa livre de risco" sheetId="2" r:id="rId2"/>
    <sheet name="Beta EUA" sheetId="3" r:id="rId3"/>
    <sheet name="Estrutura de capital" sheetId="4" r:id="rId4"/>
    <sheet name="Taxa de impostos" sheetId="5" r:id="rId5"/>
    <sheet name="Retorno Médio Mercado" sheetId="6" r:id="rId6"/>
    <sheet name="Risco País" sheetId="7" r:id="rId7"/>
    <sheet name="Risco crédito" sheetId="8" r:id="rId8"/>
    <sheet name="Inflação EUA " sheetId="9" r:id="rId9"/>
  </sheets>
  <externalReferences>
    <externalReference r:id="rId10"/>
  </externalReferences>
  <definedNames>
    <definedName name="_xlnm._FilterDatabase" localSheetId="7" hidden="1">'Risco crédito'!$B$11:$K$28</definedName>
    <definedName name="_xlnm._FilterDatabase" localSheetId="1" hidden="1">'Taxa livre de risco'!$B$8:$F$1084</definedName>
  </definedNames>
  <calcPr calcId="145621"/>
</workbook>
</file>

<file path=xl/calcChain.xml><?xml version="1.0" encoding="utf-8"?>
<calcChain xmlns="http://schemas.openxmlformats.org/spreadsheetml/2006/main">
  <c r="R57" i="3" l="1"/>
  <c r="E57" i="9" l="1"/>
  <c r="F57" i="9" s="1"/>
  <c r="G32" i="4" l="1"/>
  <c r="G33" i="4"/>
  <c r="G51" i="4"/>
  <c r="H75" i="4"/>
  <c r="G75" i="4"/>
  <c r="F75" i="4"/>
  <c r="H69" i="4"/>
  <c r="G69" i="4"/>
  <c r="F69" i="4"/>
  <c r="G63" i="4"/>
  <c r="G45" i="4" l="1"/>
  <c r="H15" i="4"/>
  <c r="G15" i="4"/>
  <c r="F15" i="4"/>
  <c r="H74" i="4" l="1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G62" i="4"/>
  <c r="G61" i="4"/>
  <c r="G60" i="4"/>
  <c r="G59" i="4"/>
  <c r="G58" i="4"/>
  <c r="G50" i="4"/>
  <c r="G49" i="4"/>
  <c r="G48" i="4"/>
  <c r="G47" i="4"/>
  <c r="G46" i="4"/>
  <c r="G44" i="4"/>
  <c r="G43" i="4"/>
  <c r="G42" i="4"/>
  <c r="G41" i="4"/>
  <c r="G40" i="4"/>
  <c r="G31" i="4"/>
  <c r="G30" i="4"/>
  <c r="G29" i="4"/>
  <c r="G28" i="4"/>
  <c r="G18" i="4"/>
  <c r="G17" i="4"/>
  <c r="G16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E27" i="9" l="1"/>
  <c r="F27" i="9" s="1"/>
  <c r="G27" i="9" s="1"/>
  <c r="H27" i="9" s="1"/>
  <c r="I27" i="9" s="1"/>
  <c r="J27" i="9" s="1"/>
  <c r="K27" i="9" s="1"/>
  <c r="D58" i="3" l="1"/>
  <c r="I58" i="3"/>
  <c r="M58" i="3"/>
  <c r="H58" i="3"/>
  <c r="E58" i="3"/>
  <c r="K58" i="3"/>
  <c r="C58" i="3"/>
  <c r="L58" i="3"/>
  <c r="G58" i="3"/>
  <c r="J58" i="3"/>
  <c r="R58" i="3"/>
  <c r="N58" i="3"/>
  <c r="F58" i="3"/>
  <c r="G59" i="3" l="1"/>
  <c r="C59" i="3"/>
  <c r="F59" i="3"/>
  <c r="D59" i="3"/>
  <c r="N59" i="3"/>
  <c r="E59" i="3"/>
  <c r="I59" i="3"/>
  <c r="H59" i="3"/>
  <c r="K59" i="3"/>
  <c r="J59" i="3"/>
  <c r="L59" i="3"/>
  <c r="M59" i="3"/>
  <c r="G60" i="3" l="1"/>
  <c r="N60" i="3"/>
  <c r="K60" i="3"/>
  <c r="D60" i="3"/>
  <c r="I60" i="3"/>
  <c r="H60" i="3"/>
  <c r="J60" i="3"/>
  <c r="C60" i="3"/>
  <c r="F60" i="3"/>
  <c r="E60" i="3"/>
  <c r="L60" i="3"/>
  <c r="M60" i="3"/>
  <c r="G61" i="3" l="1"/>
  <c r="I61" i="3"/>
  <c r="C61" i="3"/>
  <c r="D61" i="3"/>
  <c r="M61" i="3"/>
  <c r="J61" i="3"/>
  <c r="H61" i="3"/>
  <c r="E61" i="3"/>
  <c r="L61" i="3"/>
  <c r="N61" i="3"/>
  <c r="K61" i="3"/>
  <c r="F61" i="3"/>
  <c r="K62" i="3" l="1"/>
  <c r="I62" i="3"/>
  <c r="H62" i="3"/>
  <c r="L62" i="3"/>
  <c r="F62" i="3"/>
  <c r="G62" i="3"/>
  <c r="C62" i="3"/>
  <c r="E62" i="3"/>
  <c r="N62" i="3"/>
  <c r="D62" i="3"/>
  <c r="J62" i="3"/>
  <c r="M62" i="3"/>
  <c r="E65" i="3" l="1"/>
  <c r="F65" i="3"/>
  <c r="I65" i="3"/>
  <c r="G65" i="3"/>
  <c r="J65" i="3"/>
  <c r="K65" i="3"/>
  <c r="N65" i="3"/>
  <c r="C65" i="3"/>
  <c r="D65" i="3"/>
  <c r="M65" i="3"/>
  <c r="O65" i="3"/>
  <c r="L65" i="3"/>
  <c r="H65" i="3"/>
  <c r="R65" i="3"/>
  <c r="R64" i="3"/>
  <c r="H64" i="3"/>
  <c r="C64" i="3"/>
  <c r="I64" i="3"/>
  <c r="J64" i="3"/>
  <c r="G64" i="3"/>
  <c r="R62" i="3"/>
  <c r="D64" i="3"/>
  <c r="N64" i="3"/>
  <c r="O64" i="3"/>
  <c r="K64" i="3"/>
  <c r="F64" i="3"/>
  <c r="L64" i="3"/>
  <c r="O60" i="3"/>
  <c r="R63" i="3"/>
  <c r="M64" i="3"/>
  <c r="E64" i="3"/>
  <c r="O63" i="3"/>
  <c r="O61" i="3"/>
  <c r="O58" i="3"/>
  <c r="R60" i="3"/>
  <c r="O59" i="3"/>
  <c r="R61" i="3"/>
  <c r="R59" i="3"/>
  <c r="O62" i="3"/>
  <c r="K63" i="3"/>
  <c r="F63" i="3"/>
  <c r="M63" i="3"/>
  <c r="L63" i="3"/>
  <c r="G63" i="3"/>
  <c r="H63" i="3"/>
  <c r="E63" i="3"/>
  <c r="D63" i="3"/>
  <c r="J63" i="3"/>
  <c r="I63" i="3"/>
  <c r="N63" i="3"/>
  <c r="C63" i="3"/>
  <c r="L66" i="3" l="1"/>
  <c r="R66" i="3"/>
  <c r="I66" i="3"/>
  <c r="H66" i="3"/>
  <c r="N66" i="3"/>
  <c r="M66" i="3"/>
  <c r="J66" i="3"/>
  <c r="O66" i="3"/>
  <c r="D66" i="3"/>
  <c r="E66" i="3"/>
  <c r="C66" i="3"/>
  <c r="G66" i="3"/>
  <c r="K66" i="3"/>
  <c r="F66" i="3"/>
  <c r="H67" i="3" l="1"/>
  <c r="I67" i="3"/>
  <c r="E67" i="3"/>
  <c r="L67" i="3"/>
  <c r="O67" i="3"/>
  <c r="G67" i="3"/>
  <c r="C67" i="3"/>
  <c r="F67" i="3"/>
  <c r="R67" i="3"/>
  <c r="K67" i="3"/>
  <c r="N67" i="3"/>
  <c r="M67" i="3"/>
  <c r="J67" i="3"/>
  <c r="D67" i="3"/>
  <c r="M68" i="3" l="1"/>
  <c r="H68" i="3"/>
  <c r="L68" i="3"/>
  <c r="G68" i="3"/>
  <c r="D68" i="3"/>
  <c r="O68" i="3"/>
  <c r="C68" i="3"/>
  <c r="R68" i="3"/>
  <c r="J68" i="3"/>
  <c r="E68" i="3"/>
  <c r="N68" i="3"/>
  <c r="K68" i="3"/>
  <c r="I68" i="3"/>
  <c r="F68" i="3"/>
  <c r="I69" i="3" l="1"/>
  <c r="D69" i="3"/>
  <c r="N69" i="3"/>
  <c r="K69" i="3"/>
  <c r="C69" i="3"/>
  <c r="O69" i="3"/>
  <c r="G69" i="3"/>
  <c r="E69" i="3"/>
  <c r="R69" i="3"/>
  <c r="M69" i="3"/>
  <c r="H69" i="3"/>
  <c r="J69" i="3"/>
  <c r="L69" i="3"/>
  <c r="F69" i="3"/>
  <c r="G70" i="3" l="1"/>
  <c r="M70" i="3"/>
  <c r="I70" i="3"/>
  <c r="L70" i="3"/>
  <c r="R70" i="3"/>
  <c r="J70" i="3"/>
  <c r="E70" i="3"/>
  <c r="C70" i="3"/>
  <c r="K70" i="3"/>
  <c r="F70" i="3"/>
  <c r="H70" i="3"/>
  <c r="N70" i="3"/>
  <c r="D70" i="3"/>
  <c r="O70" i="3"/>
  <c r="F71" i="3" l="1"/>
  <c r="O71" i="3"/>
  <c r="H71" i="3"/>
  <c r="L71" i="3"/>
  <c r="J71" i="3"/>
  <c r="R71" i="3"/>
  <c r="I71" i="3"/>
  <c r="M71" i="3"/>
  <c r="E71" i="3"/>
  <c r="D71" i="3"/>
  <c r="K71" i="3"/>
  <c r="N71" i="3"/>
  <c r="C71" i="3"/>
  <c r="G71" i="3"/>
  <c r="K72" i="3" l="1"/>
  <c r="E72" i="3"/>
  <c r="N72" i="3"/>
  <c r="R72" i="3"/>
  <c r="O72" i="3"/>
  <c r="M72" i="3"/>
  <c r="L72" i="3"/>
  <c r="J72" i="3"/>
  <c r="I72" i="3"/>
  <c r="C72" i="3"/>
  <c r="G72" i="3"/>
  <c r="F72" i="3"/>
  <c r="H72" i="3"/>
  <c r="D72" i="3"/>
  <c r="K73" i="3" l="1"/>
  <c r="R73" i="3"/>
  <c r="I73" i="3"/>
  <c r="O73" i="3"/>
  <c r="J73" i="3"/>
  <c r="L73" i="3"/>
  <c r="E73" i="3"/>
  <c r="D73" i="3"/>
  <c r="C73" i="3"/>
  <c r="F73" i="3"/>
  <c r="H73" i="3"/>
  <c r="G73" i="3"/>
  <c r="N73" i="3"/>
  <c r="M73" i="3"/>
  <c r="L74" i="3" l="1"/>
  <c r="M74" i="3"/>
  <c r="O74" i="3"/>
  <c r="R74" i="3"/>
  <c r="N74" i="3"/>
  <c r="H74" i="3"/>
  <c r="D74" i="3"/>
  <c r="K74" i="3"/>
  <c r="I74" i="3"/>
  <c r="G74" i="3"/>
  <c r="F74" i="3"/>
  <c r="J74" i="3"/>
  <c r="C74" i="3"/>
  <c r="E74" i="3"/>
  <c r="L75" i="3" l="1"/>
  <c r="F75" i="3"/>
  <c r="G75" i="3"/>
  <c r="E75" i="3"/>
  <c r="K75" i="3"/>
  <c r="O75" i="3"/>
  <c r="C75" i="3"/>
  <c r="N75" i="3"/>
  <c r="M75" i="3"/>
  <c r="D75" i="3"/>
  <c r="R75" i="3"/>
  <c r="I75" i="3"/>
  <c r="J75" i="3"/>
  <c r="H75" i="3"/>
  <c r="K76" i="3" l="1"/>
  <c r="D76" i="3"/>
  <c r="I76" i="3"/>
  <c r="R76" i="3"/>
  <c r="J76" i="3"/>
  <c r="N76" i="3"/>
  <c r="O76" i="3"/>
  <c r="G76" i="3"/>
  <c r="C76" i="3"/>
  <c r="F76" i="3"/>
  <c r="L76" i="3"/>
  <c r="E76" i="3"/>
  <c r="M76" i="3"/>
  <c r="H76" i="3"/>
  <c r="G77" i="3" l="1"/>
  <c r="F77" i="3"/>
  <c r="D77" i="3"/>
  <c r="N77" i="3"/>
  <c r="C77" i="3"/>
  <c r="I77" i="3"/>
  <c r="R77" i="3"/>
  <c r="J77" i="3"/>
  <c r="E77" i="3"/>
  <c r="M77" i="3"/>
  <c r="K77" i="3"/>
  <c r="L77" i="3"/>
  <c r="O77" i="3"/>
  <c r="H77" i="3"/>
  <c r="H78" i="3" l="1"/>
  <c r="G78" i="3"/>
  <c r="K78" i="3"/>
  <c r="F78" i="3"/>
  <c r="R78" i="3"/>
  <c r="D78" i="3"/>
  <c r="E78" i="3"/>
  <c r="C78" i="3"/>
  <c r="N78" i="3"/>
  <c r="L78" i="3"/>
  <c r="M78" i="3"/>
  <c r="I78" i="3"/>
  <c r="J78" i="3"/>
  <c r="O78" i="3"/>
  <c r="C79" i="3" l="1"/>
  <c r="L79" i="3"/>
  <c r="H79" i="3"/>
  <c r="F79" i="3"/>
  <c r="D79" i="3"/>
  <c r="R79" i="3"/>
  <c r="I79" i="3"/>
  <c r="N79" i="3"/>
  <c r="K79" i="3"/>
  <c r="J79" i="3"/>
  <c r="E79" i="3"/>
  <c r="M79" i="3"/>
  <c r="G79" i="3"/>
  <c r="O79" i="3"/>
  <c r="F80" i="3" l="1"/>
  <c r="L80" i="3"/>
  <c r="I80" i="3"/>
  <c r="D80" i="3"/>
  <c r="E80" i="3"/>
  <c r="R80" i="3"/>
  <c r="H80" i="3"/>
  <c r="C80" i="3"/>
  <c r="M80" i="3"/>
  <c r="N80" i="3"/>
  <c r="G80" i="3"/>
  <c r="K80" i="3"/>
  <c r="J80" i="3"/>
  <c r="O80" i="3"/>
  <c r="F81" i="3" l="1"/>
  <c r="D81" i="3"/>
  <c r="C81" i="3"/>
  <c r="K81" i="3"/>
  <c r="L81" i="3"/>
  <c r="E81" i="3"/>
  <c r="I81" i="3"/>
  <c r="N81" i="3"/>
  <c r="R81" i="3"/>
  <c r="J81" i="3"/>
  <c r="G81" i="3"/>
  <c r="H81" i="3"/>
  <c r="M81" i="3"/>
  <c r="O81" i="3"/>
  <c r="G82" i="3" l="1"/>
  <c r="N82" i="3"/>
  <c r="I82" i="3"/>
  <c r="E82" i="3"/>
  <c r="O82" i="3"/>
  <c r="H82" i="3"/>
  <c r="C82" i="3"/>
  <c r="K82" i="3"/>
  <c r="M82" i="3"/>
  <c r="J82" i="3"/>
  <c r="F82" i="3"/>
  <c r="R82" i="3"/>
  <c r="L82" i="3"/>
  <c r="D82" i="3"/>
  <c r="E83" i="3" l="1"/>
  <c r="M83" i="3"/>
  <c r="K83" i="3"/>
  <c r="R83" i="3"/>
  <c r="I83" i="3"/>
  <c r="C83" i="3"/>
  <c r="H83" i="3"/>
  <c r="G83" i="3"/>
  <c r="N83" i="3"/>
  <c r="J83" i="3"/>
  <c r="F83" i="3"/>
  <c r="D83" i="3"/>
  <c r="L83" i="3"/>
  <c r="O83" i="3"/>
  <c r="J84" i="3" l="1"/>
  <c r="I84" i="3"/>
  <c r="F84" i="3"/>
  <c r="D84" i="3"/>
  <c r="G84" i="3"/>
  <c r="L84" i="3"/>
  <c r="M84" i="3"/>
  <c r="O84" i="3"/>
  <c r="E84" i="3"/>
  <c r="R84" i="3"/>
  <c r="C84" i="3"/>
  <c r="H84" i="3"/>
  <c r="K84" i="3"/>
  <c r="N84" i="3"/>
  <c r="M85" i="3" l="1"/>
  <c r="N85" i="3"/>
  <c r="D85" i="3"/>
  <c r="E85" i="3"/>
  <c r="C85" i="3"/>
  <c r="H85" i="3"/>
  <c r="K85" i="3"/>
  <c r="I85" i="3"/>
  <c r="L85" i="3"/>
  <c r="J85" i="3"/>
  <c r="F85" i="3"/>
  <c r="R85" i="3"/>
  <c r="G85" i="3"/>
  <c r="O85" i="3"/>
  <c r="E86" i="3" l="1"/>
  <c r="G86" i="3"/>
  <c r="H86" i="3"/>
  <c r="F86" i="3"/>
  <c r="C86" i="3"/>
  <c r="K86" i="3"/>
  <c r="J86" i="3"/>
  <c r="D86" i="3"/>
  <c r="I86" i="3"/>
  <c r="L86" i="3"/>
  <c r="M86" i="3"/>
  <c r="N86" i="3"/>
  <c r="R86" i="3"/>
  <c r="O86" i="3"/>
  <c r="M87" i="3" l="1"/>
  <c r="N87" i="3"/>
  <c r="O87" i="3"/>
  <c r="I87" i="3"/>
  <c r="D87" i="3"/>
  <c r="F87" i="3"/>
  <c r="J87" i="3"/>
  <c r="H87" i="3"/>
  <c r="K87" i="3"/>
  <c r="C87" i="3"/>
  <c r="G87" i="3"/>
  <c r="R87" i="3"/>
  <c r="E87" i="3"/>
  <c r="L87" i="3"/>
  <c r="K88" i="3" l="1"/>
  <c r="D88" i="3"/>
  <c r="O88" i="3"/>
  <c r="C88" i="3"/>
  <c r="L88" i="3"/>
  <c r="E88" i="3"/>
  <c r="G88" i="3"/>
  <c r="H88" i="3"/>
  <c r="R88" i="3"/>
  <c r="I88" i="3"/>
  <c r="N88" i="3"/>
  <c r="F88" i="3"/>
  <c r="M88" i="3"/>
  <c r="J88" i="3"/>
  <c r="I89" i="3" l="1"/>
  <c r="F89" i="3"/>
  <c r="K89" i="3"/>
  <c r="J89" i="3"/>
  <c r="G89" i="3"/>
  <c r="N89" i="3"/>
  <c r="E89" i="3"/>
  <c r="D89" i="3"/>
  <c r="L89" i="3"/>
  <c r="R89" i="3"/>
  <c r="M89" i="3"/>
  <c r="H89" i="3"/>
  <c r="C89" i="3"/>
  <c r="O89" i="3"/>
  <c r="F90" i="3" l="1"/>
  <c r="C90" i="3"/>
  <c r="D90" i="3"/>
  <c r="K90" i="3"/>
  <c r="H90" i="3"/>
  <c r="M90" i="3"/>
  <c r="L90" i="3"/>
  <c r="R90" i="3"/>
  <c r="G90" i="3"/>
  <c r="N90" i="3"/>
  <c r="J90" i="3"/>
  <c r="I90" i="3"/>
  <c r="E90" i="3"/>
  <c r="O90" i="3"/>
  <c r="O91" i="3" l="1"/>
  <c r="D91" i="3"/>
  <c r="N91" i="3"/>
  <c r="L91" i="3"/>
  <c r="M91" i="3"/>
  <c r="H91" i="3"/>
  <c r="C91" i="3"/>
  <c r="J91" i="3"/>
  <c r="R91" i="3"/>
  <c r="I91" i="3"/>
  <c r="K91" i="3"/>
  <c r="F91" i="3"/>
  <c r="E91" i="3"/>
  <c r="G91" i="3"/>
  <c r="R92" i="3" l="1"/>
  <c r="F92" i="3"/>
  <c r="I92" i="3"/>
  <c r="O92" i="3"/>
  <c r="D92" i="3"/>
  <c r="H92" i="3"/>
  <c r="K92" i="3"/>
  <c r="G92" i="3"/>
  <c r="N92" i="3"/>
  <c r="L92" i="3"/>
  <c r="E92" i="3"/>
  <c r="C92" i="3"/>
  <c r="M92" i="3"/>
  <c r="J92" i="3"/>
  <c r="J93" i="3" l="1"/>
  <c r="N93" i="3"/>
  <c r="L93" i="3"/>
  <c r="R93" i="3"/>
  <c r="I93" i="3"/>
  <c r="H93" i="3"/>
  <c r="K93" i="3"/>
  <c r="C93" i="3"/>
  <c r="M93" i="3"/>
  <c r="F93" i="3"/>
  <c r="E93" i="3"/>
  <c r="G93" i="3"/>
  <c r="D93" i="3"/>
  <c r="O93" i="3"/>
  <c r="R94" i="3" l="1"/>
  <c r="E94" i="3"/>
  <c r="G94" i="3"/>
  <c r="L94" i="3"/>
  <c r="F94" i="3"/>
  <c r="M94" i="3"/>
  <c r="D94" i="3"/>
  <c r="C94" i="3"/>
  <c r="I94" i="3"/>
  <c r="K94" i="3"/>
  <c r="H94" i="3"/>
  <c r="N94" i="3"/>
  <c r="J94" i="3"/>
  <c r="O94" i="3"/>
  <c r="C95" i="3" l="1"/>
  <c r="R95" i="3"/>
  <c r="N95" i="3"/>
  <c r="J95" i="3"/>
  <c r="M95" i="3"/>
  <c r="G95" i="3"/>
  <c r="D95" i="3"/>
  <c r="F95" i="3"/>
  <c r="I95" i="3"/>
  <c r="E95" i="3"/>
  <c r="L95" i="3"/>
  <c r="K95" i="3"/>
  <c r="H95" i="3"/>
  <c r="O95" i="3"/>
  <c r="N96" i="3" l="1"/>
  <c r="L96" i="3"/>
  <c r="K96" i="3"/>
  <c r="O96" i="3"/>
  <c r="M96" i="3"/>
  <c r="H96" i="3"/>
  <c r="D96" i="3"/>
  <c r="C96" i="3"/>
  <c r="J96" i="3"/>
  <c r="E96" i="3"/>
  <c r="G96" i="3"/>
  <c r="F96" i="3"/>
  <c r="I96" i="3"/>
  <c r="R96" i="3"/>
  <c r="R97" i="3" l="1"/>
  <c r="F97" i="3"/>
  <c r="J97" i="3"/>
  <c r="G97" i="3"/>
  <c r="O97" i="3"/>
  <c r="D97" i="3"/>
  <c r="L97" i="3"/>
  <c r="E97" i="3"/>
  <c r="H97" i="3"/>
  <c r="M97" i="3"/>
  <c r="I97" i="3"/>
  <c r="K97" i="3"/>
  <c r="C97" i="3"/>
  <c r="N97" i="3"/>
  <c r="N98" i="3" l="1"/>
  <c r="D98" i="3"/>
  <c r="H98" i="3"/>
  <c r="K98" i="3"/>
  <c r="G98" i="3"/>
  <c r="I98" i="3"/>
  <c r="M98" i="3"/>
  <c r="C98" i="3"/>
  <c r="L98" i="3"/>
  <c r="R98" i="3"/>
  <c r="F98" i="3"/>
  <c r="E98" i="3"/>
  <c r="J98" i="3"/>
  <c r="O98" i="3"/>
  <c r="R99" i="3" l="1"/>
  <c r="H99" i="3"/>
  <c r="C99" i="3"/>
  <c r="J99" i="3"/>
  <c r="K99" i="3"/>
  <c r="D99" i="3"/>
  <c r="M99" i="3"/>
  <c r="O99" i="3"/>
  <c r="E99" i="3"/>
  <c r="I99" i="3"/>
  <c r="F99" i="3"/>
  <c r="G99" i="3"/>
  <c r="N99" i="3"/>
  <c r="L99" i="3"/>
  <c r="M100" i="3" l="1"/>
  <c r="G100" i="3"/>
  <c r="L100" i="3"/>
  <c r="H100" i="3"/>
  <c r="C100" i="3"/>
  <c r="R100" i="3"/>
  <c r="F100" i="3"/>
  <c r="K100" i="3"/>
  <c r="D100" i="3"/>
  <c r="J100" i="3"/>
  <c r="I100" i="3"/>
  <c r="E100" i="3"/>
  <c r="N100" i="3"/>
  <c r="O100" i="3"/>
  <c r="I101" i="3" l="1"/>
  <c r="L101" i="3"/>
  <c r="R101" i="3"/>
  <c r="N101" i="3"/>
  <c r="J101" i="3"/>
  <c r="E101" i="3"/>
  <c r="K101" i="3"/>
  <c r="C101" i="3"/>
  <c r="D101" i="3"/>
  <c r="M101" i="3"/>
  <c r="F101" i="3"/>
  <c r="G101" i="3"/>
  <c r="H101" i="3"/>
  <c r="O101" i="3"/>
  <c r="L102" i="3" l="1"/>
  <c r="I102" i="3"/>
  <c r="O102" i="3"/>
  <c r="C102" i="3"/>
  <c r="N102" i="3"/>
  <c r="E102" i="3"/>
  <c r="R102" i="3"/>
  <c r="H102" i="3"/>
  <c r="M102" i="3"/>
  <c r="F102" i="3"/>
  <c r="G102" i="3"/>
  <c r="J102" i="3"/>
  <c r="D102" i="3"/>
  <c r="K102" i="3"/>
  <c r="M103" i="3" l="1"/>
  <c r="L103" i="3"/>
  <c r="I103" i="3"/>
  <c r="K103" i="3"/>
  <c r="H103" i="3"/>
  <c r="N103" i="3"/>
  <c r="E103" i="3"/>
  <c r="G103" i="3"/>
  <c r="F103" i="3"/>
  <c r="O103" i="3"/>
  <c r="C103" i="3"/>
  <c r="D103" i="3"/>
  <c r="J103" i="3"/>
  <c r="R103" i="3"/>
  <c r="I104" i="3" l="1"/>
  <c r="D104" i="3"/>
  <c r="O104" i="3"/>
  <c r="K104" i="3"/>
  <c r="J104" i="3"/>
  <c r="G104" i="3"/>
  <c r="R104" i="3"/>
  <c r="L104" i="3"/>
  <c r="N104" i="3"/>
  <c r="H104" i="3"/>
  <c r="C104" i="3"/>
  <c r="F104" i="3"/>
  <c r="M104" i="3"/>
  <c r="E104" i="3"/>
  <c r="C105" i="3" l="1"/>
  <c r="O105" i="3"/>
  <c r="E105" i="3"/>
  <c r="D105" i="3"/>
  <c r="H105" i="3"/>
  <c r="F105" i="3"/>
  <c r="N105" i="3"/>
  <c r="G105" i="3"/>
  <c r="M105" i="3"/>
  <c r="J105" i="3"/>
  <c r="I105" i="3"/>
  <c r="R105" i="3"/>
  <c r="K105" i="3"/>
  <c r="L105" i="3"/>
  <c r="K106" i="3" l="1"/>
  <c r="H106" i="3"/>
  <c r="J106" i="3"/>
  <c r="D106" i="3"/>
  <c r="R106" i="3"/>
  <c r="I106" i="3"/>
  <c r="G106" i="3"/>
  <c r="L106" i="3"/>
  <c r="F106" i="3"/>
  <c r="N106" i="3"/>
  <c r="C106" i="3"/>
  <c r="E106" i="3"/>
  <c r="M106" i="3"/>
  <c r="O106" i="3"/>
  <c r="F107" i="3" l="1"/>
  <c r="J107" i="3"/>
  <c r="K107" i="3"/>
  <c r="R107" i="3"/>
  <c r="N107" i="3"/>
  <c r="M107" i="3"/>
  <c r="C107" i="3"/>
  <c r="L107" i="3"/>
  <c r="E107" i="3"/>
  <c r="D107" i="3"/>
  <c r="I107" i="3"/>
  <c r="G107" i="3"/>
  <c r="H107" i="3"/>
  <c r="O107" i="3"/>
  <c r="G108" i="3" l="1"/>
  <c r="D108" i="3"/>
  <c r="L108" i="3"/>
  <c r="C108" i="3"/>
  <c r="I108" i="3"/>
  <c r="F108" i="3"/>
  <c r="K108" i="3"/>
  <c r="J108" i="3"/>
  <c r="R108" i="3"/>
  <c r="N108" i="3"/>
  <c r="M108" i="3"/>
  <c r="H108" i="3"/>
  <c r="E108" i="3"/>
  <c r="O108" i="3"/>
  <c r="K109" i="3" l="1"/>
  <c r="C109" i="3"/>
  <c r="N109" i="3"/>
  <c r="G109" i="3"/>
  <c r="M109" i="3"/>
  <c r="R109" i="3"/>
  <c r="I109" i="3"/>
  <c r="J109" i="3"/>
  <c r="F109" i="3"/>
  <c r="H109" i="3"/>
  <c r="E109" i="3"/>
  <c r="D109" i="3"/>
  <c r="L109" i="3"/>
  <c r="O109" i="3"/>
  <c r="N110" i="3" l="1"/>
  <c r="M110" i="3"/>
  <c r="K110" i="3"/>
  <c r="L110" i="3"/>
  <c r="F110" i="3"/>
  <c r="E110" i="3"/>
  <c r="D110" i="3"/>
  <c r="R110" i="3"/>
  <c r="J110" i="3"/>
  <c r="C110" i="3"/>
  <c r="I110" i="3"/>
  <c r="G110" i="3"/>
  <c r="H110" i="3"/>
  <c r="O110" i="3"/>
  <c r="E111" i="3" l="1"/>
  <c r="C111" i="3"/>
  <c r="I111" i="3"/>
  <c r="F111" i="3"/>
  <c r="L111" i="3"/>
  <c r="J111" i="3"/>
  <c r="R111" i="3"/>
  <c r="K111" i="3"/>
  <c r="M111" i="3"/>
  <c r="D111" i="3"/>
  <c r="G111" i="3"/>
  <c r="H111" i="3"/>
  <c r="N111" i="3"/>
  <c r="O111" i="3"/>
  <c r="K112" i="3" l="1"/>
  <c r="L112" i="3"/>
  <c r="D112" i="3"/>
  <c r="E112" i="3"/>
  <c r="H112" i="3"/>
  <c r="N112" i="3"/>
  <c r="M112" i="3"/>
  <c r="G112" i="3"/>
  <c r="R112" i="3"/>
  <c r="J112" i="3"/>
  <c r="I112" i="3"/>
  <c r="F112" i="3"/>
  <c r="C112" i="3"/>
  <c r="O112" i="3"/>
  <c r="E113" i="3" l="1"/>
  <c r="H113" i="3"/>
  <c r="L113" i="3"/>
  <c r="M113" i="3"/>
  <c r="D113" i="3"/>
  <c r="R113" i="3"/>
  <c r="N113" i="3"/>
  <c r="J113" i="3"/>
  <c r="C113" i="3"/>
  <c r="I113" i="3"/>
  <c r="F113" i="3"/>
  <c r="K113" i="3"/>
  <c r="G113" i="3"/>
  <c r="O113" i="3"/>
  <c r="E114" i="3" l="1"/>
  <c r="D114" i="3"/>
  <c r="O114" i="3"/>
  <c r="K114" i="3"/>
  <c r="C114" i="3"/>
  <c r="J114" i="3"/>
  <c r="G114" i="3"/>
  <c r="I114" i="3"/>
  <c r="M114" i="3"/>
  <c r="F114" i="3"/>
  <c r="H114" i="3"/>
  <c r="R114" i="3"/>
  <c r="N114" i="3"/>
  <c r="L114" i="3"/>
  <c r="N115" i="3" l="1"/>
  <c r="J115" i="3"/>
  <c r="E115" i="3"/>
  <c r="O115" i="3"/>
  <c r="F115" i="3"/>
  <c r="C115" i="3"/>
  <c r="H115" i="3"/>
  <c r="K115" i="3"/>
  <c r="L115" i="3"/>
  <c r="M115" i="3"/>
  <c r="D115" i="3"/>
  <c r="G115" i="3"/>
  <c r="R115" i="3"/>
  <c r="I115" i="3"/>
  <c r="L116" i="3" l="1"/>
  <c r="G116" i="3"/>
  <c r="K116" i="3"/>
  <c r="J116" i="3"/>
  <c r="H116" i="3"/>
  <c r="E116" i="3"/>
  <c r="R116" i="3"/>
  <c r="C116" i="3"/>
  <c r="F116" i="3"/>
  <c r="D116" i="3"/>
  <c r="M116" i="3"/>
  <c r="I116" i="3"/>
  <c r="N116" i="3"/>
  <c r="O116" i="3"/>
  <c r="K117" i="3" l="1"/>
  <c r="J117" i="3"/>
  <c r="C117" i="3"/>
  <c r="M117" i="3"/>
  <c r="O117" i="3"/>
  <c r="L117" i="3"/>
  <c r="G117" i="3"/>
  <c r="E117" i="3"/>
  <c r="H117" i="3"/>
  <c r="N117" i="3"/>
  <c r="I117" i="3"/>
  <c r="F117" i="3"/>
  <c r="R117" i="3"/>
  <c r="D117" i="3"/>
  <c r="H118" i="3" l="1"/>
  <c r="O118" i="3"/>
  <c r="F118" i="3"/>
  <c r="J118" i="3"/>
  <c r="K118" i="3"/>
  <c r="G118" i="3"/>
  <c r="C118" i="3"/>
  <c r="N118" i="3"/>
  <c r="I118" i="3"/>
  <c r="D118" i="3"/>
  <c r="L118" i="3"/>
  <c r="E118" i="3"/>
  <c r="R118" i="3"/>
  <c r="M118" i="3"/>
  <c r="J119" i="3" l="1"/>
  <c r="E119" i="3"/>
  <c r="O119" i="3"/>
  <c r="L119" i="3"/>
  <c r="F119" i="3"/>
  <c r="G119" i="3"/>
  <c r="N119" i="3"/>
  <c r="H119" i="3"/>
  <c r="C119" i="3"/>
  <c r="R119" i="3"/>
  <c r="M119" i="3"/>
  <c r="I119" i="3"/>
  <c r="D119" i="3"/>
  <c r="K119" i="3"/>
  <c r="E120" i="3" l="1"/>
  <c r="N120" i="3"/>
  <c r="F120" i="3"/>
  <c r="O120" i="3"/>
  <c r="D120" i="3"/>
  <c r="C120" i="3"/>
  <c r="H120" i="3"/>
  <c r="K120" i="3"/>
  <c r="M120" i="3"/>
  <c r="L120" i="3"/>
  <c r="G120" i="3"/>
  <c r="I120" i="3"/>
  <c r="R120" i="3"/>
  <c r="J120" i="3"/>
  <c r="E121" i="3" l="1"/>
  <c r="I121" i="3"/>
  <c r="H121" i="3"/>
  <c r="M121" i="3"/>
  <c r="F121" i="3"/>
  <c r="C121" i="3"/>
  <c r="L121" i="3"/>
  <c r="G121" i="3"/>
  <c r="K121" i="3"/>
  <c r="R121" i="3"/>
  <c r="N121" i="3"/>
  <c r="J121" i="3"/>
  <c r="D121" i="3"/>
  <c r="O121" i="3"/>
  <c r="K122" i="3" l="1"/>
  <c r="H122" i="3"/>
  <c r="L122" i="3"/>
  <c r="O122" i="3"/>
  <c r="F122" i="3"/>
  <c r="M122" i="3"/>
  <c r="I122" i="3"/>
  <c r="R122" i="3"/>
  <c r="N122" i="3"/>
  <c r="J122" i="3"/>
  <c r="C122" i="3"/>
  <c r="D122" i="3"/>
  <c r="E122" i="3"/>
  <c r="G122" i="3"/>
  <c r="J123" i="3" l="1"/>
  <c r="O123" i="3"/>
  <c r="N123" i="3"/>
  <c r="K123" i="3"/>
  <c r="I123" i="3"/>
  <c r="F123" i="3"/>
  <c r="L123" i="3"/>
  <c r="E123" i="3"/>
  <c r="G123" i="3"/>
  <c r="D123" i="3"/>
  <c r="M123" i="3"/>
  <c r="R123" i="3"/>
  <c r="H123" i="3"/>
  <c r="C123" i="3"/>
  <c r="J124" i="3" l="1"/>
  <c r="I124" i="3"/>
  <c r="R124" i="3"/>
  <c r="C124" i="3"/>
  <c r="L124" i="3"/>
  <c r="F124" i="3"/>
  <c r="E124" i="3"/>
  <c r="O124" i="3"/>
  <c r="H124" i="3"/>
  <c r="N124" i="3"/>
  <c r="D124" i="3"/>
  <c r="G124" i="3"/>
  <c r="M124" i="3"/>
  <c r="K124" i="3"/>
  <c r="R125" i="3" l="1"/>
  <c r="E125" i="3"/>
  <c r="G125" i="3"/>
  <c r="D125" i="3"/>
  <c r="O125" i="3"/>
  <c r="K125" i="3"/>
  <c r="M125" i="3"/>
  <c r="L125" i="3"/>
  <c r="F125" i="3"/>
  <c r="I125" i="3"/>
  <c r="H125" i="3"/>
  <c r="J125" i="3"/>
  <c r="N125" i="3"/>
  <c r="C125" i="3"/>
  <c r="O126" i="3" l="1"/>
  <c r="G126" i="3"/>
  <c r="L126" i="3"/>
  <c r="R126" i="3"/>
  <c r="E126" i="3"/>
  <c r="I126" i="3"/>
  <c r="C126" i="3"/>
  <c r="K126" i="3"/>
  <c r="F126" i="3"/>
  <c r="N126" i="3"/>
  <c r="M126" i="3"/>
  <c r="J126" i="3"/>
  <c r="D126" i="3"/>
  <c r="H126" i="3"/>
  <c r="H127" i="3" l="1"/>
  <c r="L127" i="3"/>
  <c r="C127" i="3"/>
  <c r="N127" i="3"/>
  <c r="J127" i="3"/>
  <c r="R127" i="3"/>
  <c r="F127" i="3"/>
  <c r="E127" i="3"/>
  <c r="I127" i="3"/>
  <c r="K127" i="3"/>
  <c r="O127" i="3"/>
  <c r="D127" i="3"/>
  <c r="G127" i="3"/>
  <c r="M127" i="3"/>
  <c r="D128" i="3" l="1"/>
  <c r="C128" i="3"/>
  <c r="J128" i="3"/>
  <c r="O128" i="3"/>
  <c r="N128" i="3"/>
  <c r="G128" i="3"/>
  <c r="K128" i="3"/>
  <c r="F128" i="3"/>
  <c r="I128" i="3"/>
  <c r="H128" i="3"/>
  <c r="M128" i="3"/>
  <c r="R128" i="3"/>
  <c r="E128" i="3"/>
  <c r="L128" i="3"/>
  <c r="G129" i="3" l="1"/>
  <c r="R129" i="3"/>
  <c r="D129" i="3"/>
  <c r="L129" i="3"/>
  <c r="C129" i="3"/>
  <c r="E129" i="3"/>
  <c r="M129" i="3"/>
  <c r="F129" i="3"/>
  <c r="N129" i="3"/>
  <c r="H129" i="3"/>
  <c r="O129" i="3"/>
  <c r="J129" i="3"/>
  <c r="K129" i="3"/>
  <c r="I129" i="3"/>
  <c r="L130" i="3" l="1"/>
  <c r="M130" i="3"/>
  <c r="C130" i="3"/>
  <c r="O130" i="3"/>
  <c r="D130" i="3"/>
  <c r="G130" i="3"/>
  <c r="E130" i="3"/>
  <c r="J130" i="3"/>
  <c r="H130" i="3"/>
  <c r="K130" i="3"/>
  <c r="F130" i="3"/>
  <c r="R130" i="3"/>
  <c r="I130" i="3"/>
  <c r="N130" i="3"/>
  <c r="R131" i="3" l="1"/>
  <c r="G131" i="3"/>
  <c r="F131" i="3"/>
  <c r="J131" i="3"/>
  <c r="D131" i="3"/>
  <c r="O131" i="3"/>
  <c r="H131" i="3"/>
  <c r="N131" i="3"/>
  <c r="M131" i="3"/>
  <c r="C131" i="3"/>
  <c r="E131" i="3"/>
  <c r="I131" i="3"/>
  <c r="L131" i="3"/>
  <c r="K131" i="3"/>
  <c r="D132" i="3" l="1"/>
  <c r="H132" i="3"/>
  <c r="N132" i="3"/>
  <c r="G132" i="3"/>
  <c r="M132" i="3"/>
  <c r="R132" i="3"/>
  <c r="K132" i="3"/>
  <c r="E132" i="3"/>
  <c r="J132" i="3"/>
  <c r="C132" i="3"/>
  <c r="I132" i="3"/>
  <c r="F132" i="3"/>
  <c r="O132" i="3"/>
  <c r="L132" i="3"/>
  <c r="F133" i="3" l="1"/>
  <c r="C133" i="3"/>
  <c r="K133" i="3"/>
  <c r="N133" i="3"/>
  <c r="D133" i="3"/>
  <c r="O133" i="3"/>
  <c r="J133" i="3"/>
  <c r="H133" i="3"/>
  <c r="L133" i="3"/>
  <c r="R133" i="3"/>
  <c r="I133" i="3"/>
  <c r="M133" i="3"/>
  <c r="G133" i="3"/>
  <c r="E133" i="3"/>
  <c r="G134" i="3" l="1"/>
  <c r="D134" i="3"/>
  <c r="M134" i="3"/>
  <c r="J134" i="3"/>
  <c r="K134" i="3"/>
  <c r="R134" i="3"/>
  <c r="E134" i="3"/>
  <c r="L134" i="3"/>
  <c r="C134" i="3"/>
  <c r="I134" i="3"/>
  <c r="F134" i="3"/>
  <c r="H134" i="3"/>
  <c r="O134" i="3"/>
  <c r="N134" i="3"/>
  <c r="L135" i="3" l="1"/>
  <c r="N135" i="3"/>
  <c r="E135" i="3"/>
  <c r="G135" i="3"/>
  <c r="D135" i="3"/>
  <c r="C135" i="3"/>
  <c r="I135" i="3"/>
  <c r="O135" i="3"/>
  <c r="K135" i="3"/>
  <c r="J135" i="3"/>
  <c r="R135" i="3"/>
  <c r="F135" i="3"/>
  <c r="H135" i="3"/>
  <c r="M135" i="3"/>
  <c r="J136" i="3" l="1"/>
  <c r="D136" i="3"/>
  <c r="E136" i="3"/>
  <c r="K136" i="3"/>
  <c r="G136" i="3"/>
  <c r="M136" i="3"/>
  <c r="F136" i="3"/>
  <c r="R136" i="3"/>
  <c r="C136" i="3"/>
  <c r="N136" i="3"/>
  <c r="L136" i="3"/>
  <c r="I136" i="3"/>
  <c r="O136" i="3"/>
  <c r="H136" i="3"/>
  <c r="O137" i="3" l="1"/>
  <c r="H137" i="3"/>
  <c r="L137" i="3"/>
  <c r="D137" i="3"/>
  <c r="G137" i="3"/>
  <c r="Q137" i="3"/>
  <c r="M137" i="3"/>
  <c r="K137" i="3"/>
  <c r="P137" i="3"/>
  <c r="C137" i="3"/>
  <c r="R137" i="3"/>
  <c r="J137" i="3"/>
  <c r="F137" i="3"/>
  <c r="E137" i="3"/>
  <c r="I137" i="3"/>
  <c r="N137" i="3"/>
  <c r="M138" i="3" l="1"/>
  <c r="Q138" i="3"/>
  <c r="D138" i="3"/>
  <c r="J138" i="3"/>
  <c r="P138" i="3"/>
  <c r="N138" i="3"/>
  <c r="C138" i="3"/>
  <c r="E138" i="3"/>
  <c r="F138" i="3"/>
  <c r="O138" i="3"/>
  <c r="R138" i="3"/>
  <c r="I138" i="3"/>
  <c r="G138" i="3"/>
  <c r="L138" i="3"/>
  <c r="K138" i="3"/>
  <c r="H138" i="3"/>
  <c r="Q139" i="3" l="1"/>
  <c r="F139" i="3"/>
  <c r="O139" i="3"/>
  <c r="D139" i="3"/>
  <c r="C139" i="3"/>
  <c r="E139" i="3"/>
  <c r="N139" i="3"/>
  <c r="R139" i="3"/>
  <c r="J139" i="3"/>
  <c r="H139" i="3"/>
  <c r="G139" i="3"/>
  <c r="K139" i="3"/>
  <c r="L139" i="3"/>
  <c r="M139" i="3"/>
  <c r="I139" i="3"/>
  <c r="P139" i="3"/>
  <c r="Q140" i="3" l="1"/>
  <c r="R140" i="3"/>
  <c r="K140" i="3"/>
  <c r="L140" i="3"/>
  <c r="H140" i="3"/>
  <c r="D140" i="3"/>
  <c r="F140" i="3"/>
  <c r="J140" i="3"/>
  <c r="I140" i="3"/>
  <c r="O140" i="3"/>
  <c r="N140" i="3"/>
  <c r="E140" i="3"/>
  <c r="P140" i="3"/>
  <c r="G140" i="3"/>
  <c r="C140" i="3"/>
  <c r="M140" i="3"/>
  <c r="G141" i="3" l="1"/>
  <c r="R141" i="3"/>
  <c r="C141" i="3"/>
  <c r="I141" i="3"/>
  <c r="E141" i="3"/>
  <c r="K141" i="3"/>
  <c r="N141" i="3"/>
  <c r="H141" i="3"/>
  <c r="O141" i="3"/>
  <c r="L141" i="3"/>
  <c r="M141" i="3"/>
  <c r="Q141" i="3"/>
  <c r="F141" i="3"/>
  <c r="J141" i="3"/>
  <c r="P141" i="3"/>
  <c r="D141" i="3"/>
  <c r="Q142" i="3" l="1"/>
  <c r="L142" i="3"/>
  <c r="M142" i="3"/>
  <c r="G142" i="3"/>
  <c r="C142" i="3"/>
  <c r="N142" i="3"/>
  <c r="K142" i="3"/>
  <c r="J142" i="3"/>
  <c r="H142" i="3"/>
  <c r="R142" i="3"/>
  <c r="I142" i="3"/>
  <c r="O142" i="3"/>
  <c r="E142" i="3"/>
  <c r="F142" i="3"/>
  <c r="P142" i="3"/>
  <c r="D142" i="3"/>
  <c r="J143" i="3" l="1"/>
  <c r="H143" i="3"/>
  <c r="I143" i="3"/>
  <c r="R143" i="3"/>
  <c r="E143" i="3"/>
  <c r="M143" i="3"/>
  <c r="D143" i="3"/>
  <c r="O143" i="3"/>
  <c r="Q143" i="3"/>
  <c r="C143" i="3"/>
  <c r="K143" i="3"/>
  <c r="F143" i="3"/>
  <c r="L143" i="3"/>
  <c r="N143" i="3"/>
  <c r="P143" i="3"/>
  <c r="G143" i="3"/>
  <c r="H144" i="3" l="1"/>
  <c r="G144" i="3"/>
  <c r="N144" i="3"/>
  <c r="M144" i="3"/>
  <c r="E144" i="3"/>
  <c r="K144" i="3"/>
  <c r="J144" i="3"/>
  <c r="P144" i="3"/>
  <c r="F144" i="3"/>
  <c r="D144" i="3"/>
  <c r="L144" i="3"/>
  <c r="Q144" i="3"/>
  <c r="I144" i="3"/>
  <c r="R144" i="3"/>
  <c r="C144" i="3"/>
  <c r="O144" i="3"/>
  <c r="O145" i="3" l="1"/>
  <c r="D145" i="3"/>
  <c r="R145" i="3"/>
  <c r="M145" i="3"/>
  <c r="F145" i="3"/>
  <c r="K145" i="3"/>
  <c r="L145" i="3"/>
  <c r="E145" i="3"/>
  <c r="P145" i="3"/>
  <c r="N145" i="3"/>
  <c r="Q145" i="3"/>
  <c r="H145" i="3"/>
  <c r="I145" i="3"/>
  <c r="C145" i="3"/>
  <c r="J145" i="3"/>
  <c r="G145" i="3"/>
  <c r="E146" i="3" l="1"/>
  <c r="K146" i="3"/>
  <c r="P146" i="3"/>
  <c r="H146" i="3"/>
  <c r="Q146" i="3"/>
  <c r="D146" i="3"/>
  <c r="I146" i="3"/>
  <c r="O146" i="3"/>
  <c r="R146" i="3"/>
  <c r="C146" i="3"/>
  <c r="F146" i="3"/>
  <c r="N146" i="3"/>
  <c r="M146" i="3"/>
  <c r="J146" i="3"/>
  <c r="L146" i="3"/>
  <c r="G146" i="3"/>
  <c r="Q147" i="3" l="1"/>
  <c r="F147" i="3"/>
  <c r="R147" i="3"/>
  <c r="K147" i="3"/>
  <c r="L147" i="3"/>
  <c r="D147" i="3"/>
  <c r="M147" i="3"/>
  <c r="C147" i="3"/>
  <c r="N147" i="3"/>
  <c r="H147" i="3"/>
  <c r="P147" i="3"/>
  <c r="I147" i="3"/>
  <c r="E147" i="3"/>
  <c r="J147" i="3"/>
  <c r="O147" i="3"/>
  <c r="G147" i="3"/>
  <c r="H148" i="3" l="1"/>
  <c r="R148" i="3"/>
  <c r="P148" i="3"/>
  <c r="L148" i="3"/>
  <c r="F148" i="3"/>
  <c r="I148" i="3"/>
  <c r="O148" i="3"/>
  <c r="K148" i="3"/>
  <c r="D148" i="3"/>
  <c r="M148" i="3"/>
  <c r="G148" i="3"/>
  <c r="Q148" i="3"/>
  <c r="C148" i="3"/>
  <c r="E148" i="3"/>
  <c r="J148" i="3"/>
  <c r="N148" i="3"/>
  <c r="E149" i="3" l="1"/>
  <c r="C149" i="3"/>
  <c r="G149" i="3"/>
  <c r="N149" i="3"/>
  <c r="J149" i="3"/>
  <c r="I149" i="3"/>
  <c r="L149" i="3"/>
  <c r="Q149" i="3"/>
  <c r="O149" i="3"/>
  <c r="M149" i="3"/>
  <c r="P149" i="3"/>
  <c r="R149" i="3"/>
  <c r="H149" i="3"/>
  <c r="D149" i="3"/>
  <c r="K149" i="3"/>
  <c r="F149" i="3"/>
  <c r="N150" i="3" l="1"/>
  <c r="M150" i="3"/>
  <c r="J150" i="3"/>
  <c r="P150" i="3"/>
  <c r="E150" i="3"/>
  <c r="L150" i="3"/>
  <c r="K150" i="3"/>
  <c r="R150" i="3"/>
  <c r="H150" i="3"/>
  <c r="I150" i="3"/>
  <c r="F150" i="3"/>
  <c r="C150" i="3"/>
  <c r="G150" i="3"/>
  <c r="D150" i="3"/>
  <c r="Q150" i="3"/>
  <c r="O150" i="3"/>
  <c r="P151" i="3" l="1"/>
  <c r="E151" i="3"/>
  <c r="K151" i="3"/>
  <c r="F151" i="3"/>
  <c r="N151" i="3"/>
  <c r="O151" i="3"/>
  <c r="G151" i="3"/>
  <c r="H151" i="3"/>
  <c r="J151" i="3"/>
  <c r="Q151" i="3"/>
  <c r="C151" i="3"/>
  <c r="L151" i="3"/>
  <c r="D151" i="3"/>
  <c r="R151" i="3"/>
  <c r="I151" i="3"/>
  <c r="M151" i="3"/>
  <c r="I152" i="3" l="1"/>
  <c r="E152" i="3"/>
  <c r="J152" i="3"/>
  <c r="F152" i="3"/>
  <c r="Q152" i="3"/>
  <c r="R152" i="3"/>
  <c r="K152" i="3"/>
  <c r="G152" i="3"/>
  <c r="D152" i="3"/>
  <c r="P152" i="3"/>
  <c r="H152" i="3"/>
  <c r="O152" i="3"/>
  <c r="M152" i="3"/>
  <c r="C152" i="3"/>
  <c r="N152" i="3"/>
  <c r="L152" i="3"/>
  <c r="L153" i="3" l="1"/>
  <c r="C153" i="3"/>
  <c r="K153" i="3"/>
  <c r="R153" i="3"/>
  <c r="M153" i="3"/>
  <c r="J153" i="3"/>
  <c r="F153" i="3"/>
  <c r="I153" i="3"/>
  <c r="E153" i="3"/>
  <c r="D153" i="3"/>
  <c r="O153" i="3"/>
  <c r="P153" i="3"/>
  <c r="Q153" i="3"/>
  <c r="G153" i="3"/>
  <c r="N153" i="3"/>
  <c r="H153" i="3"/>
  <c r="O154" i="3" l="1"/>
  <c r="H154" i="3"/>
  <c r="R154" i="3"/>
  <c r="F154" i="3"/>
  <c r="J154" i="3"/>
  <c r="M154" i="3"/>
  <c r="G154" i="3"/>
  <c r="L154" i="3"/>
  <c r="I154" i="3"/>
  <c r="E154" i="3"/>
  <c r="P154" i="3"/>
  <c r="K154" i="3"/>
  <c r="Q154" i="3"/>
  <c r="C154" i="3"/>
  <c r="D154" i="3"/>
  <c r="N154" i="3"/>
  <c r="C155" i="3" l="1"/>
  <c r="F155" i="3"/>
  <c r="Q155" i="3"/>
  <c r="J155" i="3"/>
  <c r="E155" i="3"/>
  <c r="R155" i="3"/>
  <c r="H155" i="3"/>
  <c r="G155" i="3"/>
  <c r="M155" i="3"/>
  <c r="I155" i="3"/>
  <c r="K155" i="3"/>
  <c r="N155" i="3"/>
  <c r="P155" i="3"/>
  <c r="D155" i="3"/>
  <c r="L155" i="3"/>
  <c r="O155" i="3"/>
  <c r="Q156" i="3" l="1"/>
  <c r="M156" i="3"/>
  <c r="D156" i="3"/>
  <c r="F156" i="3"/>
  <c r="O156" i="3"/>
  <c r="L156" i="3"/>
  <c r="J156" i="3"/>
  <c r="H156" i="3"/>
  <c r="R156" i="3"/>
  <c r="I156" i="3"/>
  <c r="G156" i="3"/>
  <c r="N156" i="3"/>
  <c r="E156" i="3"/>
  <c r="P156" i="3"/>
  <c r="C156" i="3"/>
  <c r="K156" i="3"/>
  <c r="O157" i="3" l="1"/>
  <c r="P157" i="3"/>
  <c r="R157" i="3"/>
  <c r="K157" i="3"/>
  <c r="H157" i="3"/>
  <c r="E157" i="3"/>
  <c r="M157" i="3"/>
  <c r="J157" i="3"/>
  <c r="C157" i="3"/>
  <c r="F157" i="3"/>
  <c r="N157" i="3"/>
  <c r="G157" i="3"/>
  <c r="L157" i="3"/>
  <c r="I157" i="3"/>
  <c r="Q157" i="3"/>
  <c r="D157" i="3"/>
  <c r="O158" i="3" l="1"/>
  <c r="I158" i="3"/>
  <c r="L158" i="3"/>
  <c r="N158" i="3"/>
  <c r="K158" i="3"/>
  <c r="C158" i="3"/>
  <c r="R158" i="3"/>
  <c r="D158" i="3"/>
  <c r="E158" i="3"/>
  <c r="P158" i="3"/>
  <c r="G158" i="3"/>
  <c r="H158" i="3"/>
  <c r="J158" i="3"/>
  <c r="Q158" i="3"/>
  <c r="M158" i="3"/>
  <c r="F158" i="3"/>
  <c r="I159" i="3" l="1"/>
  <c r="M159" i="3"/>
  <c r="K159" i="3"/>
  <c r="H159" i="3"/>
  <c r="E159" i="3"/>
  <c r="D159" i="3"/>
  <c r="R159" i="3"/>
  <c r="P159" i="3"/>
  <c r="J159" i="3"/>
  <c r="O159" i="3"/>
  <c r="N159" i="3"/>
  <c r="L159" i="3"/>
  <c r="F159" i="3"/>
  <c r="C159" i="3"/>
  <c r="G159" i="3"/>
  <c r="Q159" i="3"/>
  <c r="R160" i="3" l="1"/>
  <c r="F160" i="3"/>
  <c r="P160" i="3"/>
  <c r="O160" i="3"/>
  <c r="E160" i="3"/>
  <c r="I160" i="3"/>
  <c r="C160" i="3"/>
  <c r="K160" i="3"/>
  <c r="H160" i="3"/>
  <c r="J160" i="3"/>
  <c r="N160" i="3"/>
  <c r="M160" i="3"/>
  <c r="Q160" i="3"/>
  <c r="D160" i="3"/>
  <c r="L160" i="3"/>
  <c r="G160" i="3"/>
  <c r="O161" i="3" l="1"/>
  <c r="N161" i="3"/>
  <c r="E161" i="3"/>
  <c r="J161" i="3"/>
  <c r="C161" i="3"/>
  <c r="I161" i="3"/>
  <c r="R161" i="3"/>
  <c r="H161" i="3"/>
  <c r="D161" i="3"/>
  <c r="K161" i="3"/>
  <c r="F161" i="3"/>
  <c r="M161" i="3"/>
  <c r="P161" i="3"/>
  <c r="Q161" i="3"/>
  <c r="L161" i="3"/>
  <c r="G161" i="3"/>
  <c r="N162" i="3" l="1"/>
  <c r="E162" i="3"/>
  <c r="L162" i="3"/>
  <c r="P162" i="3"/>
  <c r="F162" i="3"/>
  <c r="C162" i="3"/>
  <c r="H162" i="3"/>
  <c r="I162" i="3"/>
  <c r="Q162" i="3"/>
  <c r="G162" i="3"/>
  <c r="O162" i="3"/>
  <c r="K162" i="3"/>
  <c r="R162" i="3"/>
  <c r="J162" i="3"/>
  <c r="D162" i="3"/>
  <c r="M162" i="3"/>
  <c r="D163" i="3" l="1"/>
  <c r="I163" i="3"/>
  <c r="H163" i="3"/>
  <c r="L163" i="3"/>
  <c r="F163" i="3"/>
  <c r="M163" i="3"/>
  <c r="P163" i="3"/>
  <c r="Q163" i="3"/>
  <c r="G163" i="3"/>
  <c r="C163" i="3"/>
  <c r="N163" i="3"/>
  <c r="E163" i="3"/>
  <c r="O163" i="3"/>
  <c r="J163" i="3"/>
  <c r="R163" i="3"/>
  <c r="K163" i="3"/>
  <c r="L164" i="3" l="1"/>
  <c r="E164" i="3"/>
  <c r="O164" i="3"/>
  <c r="K164" i="3"/>
  <c r="H164" i="3"/>
  <c r="I164" i="3"/>
  <c r="J164" i="3"/>
  <c r="D164" i="3"/>
  <c r="M164" i="3"/>
  <c r="P164" i="3"/>
  <c r="C164" i="3"/>
  <c r="F164" i="3"/>
  <c r="G164" i="3"/>
  <c r="N164" i="3"/>
  <c r="Q164" i="3"/>
  <c r="R164" i="3"/>
  <c r="N165" i="3" l="1"/>
  <c r="K165" i="3"/>
  <c r="P165" i="3"/>
  <c r="I165" i="3"/>
  <c r="E165" i="3"/>
  <c r="F165" i="3"/>
  <c r="D165" i="3"/>
  <c r="R165" i="3"/>
  <c r="M165" i="3"/>
  <c r="G165" i="3"/>
  <c r="L165" i="3"/>
  <c r="Q165" i="3"/>
  <c r="J165" i="3"/>
  <c r="O165" i="3"/>
  <c r="H165" i="3"/>
  <c r="C165" i="3"/>
  <c r="N166" i="3" l="1"/>
  <c r="D166" i="3"/>
  <c r="I166" i="3"/>
  <c r="Q166" i="3"/>
  <c r="J166" i="3"/>
  <c r="H166" i="3"/>
  <c r="E166" i="3"/>
  <c r="C166" i="3"/>
  <c r="O166" i="3"/>
  <c r="P166" i="3"/>
  <c r="G166" i="3"/>
  <c r="R166" i="3"/>
  <c r="M166" i="3"/>
  <c r="K166" i="3"/>
  <c r="L166" i="3"/>
  <c r="F166" i="3"/>
  <c r="K167" i="3" l="1"/>
  <c r="N167" i="3"/>
  <c r="C167" i="3"/>
  <c r="P167" i="3"/>
  <c r="G167" i="3"/>
  <c r="I167" i="3"/>
  <c r="J167" i="3"/>
  <c r="L167" i="3"/>
  <c r="H167" i="3"/>
  <c r="D167" i="3"/>
  <c r="R167" i="3"/>
  <c r="O167" i="3"/>
  <c r="E167" i="3"/>
  <c r="F167" i="3"/>
  <c r="M167" i="3"/>
  <c r="Q167" i="3"/>
  <c r="P168" i="3" l="1"/>
  <c r="L168" i="3"/>
  <c r="R168" i="3"/>
  <c r="G168" i="3"/>
  <c r="K168" i="3"/>
  <c r="J168" i="3"/>
  <c r="F168" i="3"/>
  <c r="N168" i="3"/>
  <c r="I168" i="3"/>
  <c r="H168" i="3"/>
  <c r="C168" i="3"/>
  <c r="Q168" i="3"/>
  <c r="M168" i="3"/>
  <c r="O168" i="3"/>
  <c r="E168" i="3"/>
  <c r="D168" i="3"/>
  <c r="H169" i="3" l="1"/>
  <c r="R169" i="3"/>
  <c r="J169" i="3"/>
  <c r="K169" i="3"/>
  <c r="E169" i="3"/>
  <c r="G169" i="3"/>
  <c r="N169" i="3"/>
  <c r="F169" i="3"/>
  <c r="P169" i="3"/>
  <c r="C169" i="3"/>
  <c r="I169" i="3"/>
  <c r="D169" i="3"/>
  <c r="O169" i="3"/>
  <c r="L169" i="3"/>
  <c r="Q169" i="3"/>
  <c r="M169" i="3"/>
  <c r="P170" i="3" l="1"/>
  <c r="R170" i="3"/>
  <c r="N170" i="3"/>
  <c r="E170" i="3"/>
  <c r="J170" i="3"/>
  <c r="L170" i="3"/>
  <c r="I170" i="3"/>
  <c r="D170" i="3"/>
  <c r="F170" i="3"/>
  <c r="Q170" i="3"/>
  <c r="C170" i="3"/>
  <c r="O170" i="3"/>
  <c r="K170" i="3"/>
  <c r="M170" i="3"/>
  <c r="H170" i="3"/>
  <c r="G170" i="3"/>
  <c r="H171" i="3" l="1"/>
  <c r="O171" i="3"/>
  <c r="C171" i="3"/>
  <c r="R171" i="3"/>
  <c r="G171" i="3"/>
  <c r="J171" i="3"/>
  <c r="D171" i="3"/>
  <c r="M171" i="3"/>
  <c r="K171" i="3"/>
  <c r="Q171" i="3"/>
  <c r="I171" i="3"/>
  <c r="E171" i="3"/>
  <c r="N171" i="3"/>
  <c r="P171" i="3"/>
  <c r="F171" i="3"/>
  <c r="L171" i="3"/>
  <c r="C172" i="3" l="1"/>
  <c r="H172" i="3"/>
  <c r="K172" i="3"/>
  <c r="O172" i="3"/>
  <c r="M172" i="3"/>
  <c r="F172" i="3"/>
  <c r="P172" i="3"/>
  <c r="D172" i="3"/>
  <c r="I172" i="3"/>
  <c r="L172" i="3"/>
  <c r="N172" i="3"/>
  <c r="G172" i="3"/>
  <c r="Q172" i="3"/>
  <c r="E172" i="3"/>
  <c r="R172" i="3"/>
  <c r="J172" i="3"/>
  <c r="G173" i="3" l="1"/>
  <c r="I173" i="3"/>
  <c r="N173" i="3"/>
  <c r="K173" i="3"/>
  <c r="D173" i="3"/>
  <c r="E173" i="3"/>
  <c r="H173" i="3"/>
  <c r="L173" i="3"/>
  <c r="F173" i="3"/>
  <c r="R173" i="3"/>
  <c r="C173" i="3"/>
  <c r="J173" i="3"/>
  <c r="O173" i="3"/>
  <c r="M173" i="3"/>
  <c r="Q173" i="3"/>
  <c r="P173" i="3"/>
  <c r="M174" i="3" l="1"/>
  <c r="F174" i="3"/>
  <c r="I174" i="3"/>
  <c r="R174" i="3"/>
  <c r="C174" i="3"/>
  <c r="J174" i="3"/>
  <c r="P174" i="3"/>
  <c r="E174" i="3"/>
  <c r="N174" i="3"/>
  <c r="Q174" i="3"/>
  <c r="L174" i="3"/>
  <c r="D174" i="3"/>
  <c r="K174" i="3"/>
  <c r="O174" i="3"/>
  <c r="H174" i="3"/>
  <c r="G174" i="3"/>
  <c r="R175" i="3" l="1"/>
  <c r="E175" i="3"/>
  <c r="H175" i="3"/>
  <c r="J175" i="3"/>
  <c r="L175" i="3"/>
  <c r="N175" i="3"/>
  <c r="M175" i="3"/>
  <c r="C175" i="3"/>
  <c r="F175" i="3"/>
  <c r="K175" i="3"/>
  <c r="Q175" i="3"/>
  <c r="O175" i="3"/>
  <c r="G175" i="3"/>
  <c r="P175" i="3"/>
  <c r="D175" i="3"/>
  <c r="I175" i="3"/>
  <c r="D176" i="3" l="1"/>
  <c r="Q176" i="3"/>
  <c r="R176" i="3"/>
  <c r="G176" i="3"/>
  <c r="F176" i="3"/>
  <c r="L176" i="3"/>
  <c r="N176" i="3"/>
  <c r="C176" i="3"/>
  <c r="M176" i="3"/>
  <c r="K176" i="3"/>
  <c r="H176" i="3"/>
  <c r="I176" i="3"/>
  <c r="P176" i="3"/>
  <c r="J176" i="3"/>
  <c r="E176" i="3"/>
  <c r="O176" i="3"/>
  <c r="H177" i="3" l="1"/>
  <c r="K177" i="3"/>
  <c r="P177" i="3"/>
  <c r="R177" i="3"/>
  <c r="J177" i="3"/>
  <c r="L177" i="3"/>
  <c r="F177" i="3"/>
  <c r="D177" i="3"/>
  <c r="M177" i="3"/>
  <c r="Q177" i="3"/>
  <c r="E177" i="3"/>
  <c r="I177" i="3"/>
  <c r="G177" i="3"/>
  <c r="O177" i="3"/>
  <c r="N177" i="3"/>
  <c r="C177" i="3"/>
  <c r="N178" i="3" l="1"/>
  <c r="E178" i="3"/>
  <c r="O178" i="3"/>
  <c r="H178" i="3"/>
  <c r="P178" i="3"/>
  <c r="L178" i="3"/>
  <c r="D178" i="3"/>
  <c r="M178" i="3"/>
  <c r="R178" i="3"/>
  <c r="I178" i="3"/>
  <c r="G178" i="3"/>
  <c r="K178" i="3"/>
  <c r="J178" i="3"/>
  <c r="C178" i="3"/>
  <c r="Q178" i="3"/>
  <c r="F178" i="3"/>
  <c r="L179" i="3" l="1"/>
  <c r="R179" i="3"/>
  <c r="J179" i="3"/>
  <c r="H179" i="3"/>
  <c r="I179" i="3"/>
  <c r="M179" i="3"/>
  <c r="F179" i="3"/>
  <c r="N179" i="3"/>
  <c r="O179" i="3"/>
  <c r="P179" i="3"/>
  <c r="G179" i="3"/>
  <c r="E179" i="3"/>
  <c r="K179" i="3"/>
  <c r="C179" i="3"/>
  <c r="Q179" i="3"/>
  <c r="D179" i="3"/>
  <c r="J180" i="3" l="1"/>
  <c r="G180" i="3"/>
  <c r="N180" i="3"/>
  <c r="R180" i="3"/>
  <c r="Q180" i="3"/>
  <c r="P180" i="3"/>
  <c r="C180" i="3"/>
  <c r="D180" i="3"/>
  <c r="K180" i="3"/>
  <c r="F180" i="3"/>
  <c r="H180" i="3"/>
  <c r="I180" i="3"/>
  <c r="L180" i="3"/>
  <c r="M180" i="3"/>
  <c r="O180" i="3"/>
  <c r="E180" i="3"/>
  <c r="I181" i="3" l="1"/>
  <c r="P181" i="3"/>
  <c r="H181" i="3"/>
  <c r="E181" i="3"/>
  <c r="G181" i="3"/>
  <c r="O181" i="3"/>
  <c r="F181" i="3"/>
  <c r="R181" i="3"/>
  <c r="M181" i="3"/>
  <c r="J181" i="3"/>
  <c r="N181" i="3"/>
  <c r="K181" i="3"/>
  <c r="C181" i="3"/>
  <c r="Q181" i="3"/>
  <c r="D181" i="3"/>
  <c r="L181" i="3"/>
  <c r="D182" i="3" l="1"/>
  <c r="I182" i="3"/>
  <c r="O182" i="3"/>
  <c r="R182" i="3"/>
  <c r="E182" i="3"/>
  <c r="H182" i="3"/>
  <c r="C182" i="3"/>
  <c r="P182" i="3"/>
  <c r="F182" i="3"/>
  <c r="M182" i="3"/>
  <c r="Q182" i="3"/>
  <c r="G182" i="3"/>
  <c r="N182" i="3"/>
  <c r="J182" i="3"/>
  <c r="K182" i="3"/>
  <c r="L182" i="3"/>
  <c r="J183" i="3" l="1"/>
  <c r="H183" i="3"/>
  <c r="P183" i="3"/>
  <c r="D183" i="3"/>
  <c r="L183" i="3"/>
  <c r="N183" i="3"/>
  <c r="Q183" i="3"/>
  <c r="K183" i="3"/>
  <c r="G183" i="3"/>
  <c r="C183" i="3"/>
  <c r="I183" i="3"/>
  <c r="O183" i="3"/>
  <c r="E183" i="3"/>
  <c r="M183" i="3"/>
  <c r="R183" i="3"/>
  <c r="F183" i="3"/>
  <c r="R184" i="3" l="1"/>
  <c r="I184" i="3"/>
  <c r="K184" i="3"/>
  <c r="J184" i="3"/>
  <c r="O184" i="3"/>
  <c r="N184" i="3"/>
  <c r="M184" i="3"/>
  <c r="D184" i="3"/>
  <c r="H184" i="3"/>
  <c r="G184" i="3"/>
  <c r="Q184" i="3"/>
  <c r="E184" i="3"/>
  <c r="P184" i="3"/>
  <c r="F184" i="3"/>
  <c r="C184" i="3"/>
  <c r="L184" i="3"/>
  <c r="F185" i="3" l="1"/>
  <c r="H185" i="3"/>
  <c r="O185" i="3"/>
  <c r="P185" i="3"/>
  <c r="L185" i="3"/>
  <c r="Q185" i="3"/>
  <c r="M185" i="3"/>
  <c r="J185" i="3"/>
  <c r="K185" i="3"/>
  <c r="C185" i="3"/>
  <c r="R185" i="3"/>
  <c r="I185" i="3"/>
  <c r="E185" i="3"/>
  <c r="D185" i="3"/>
  <c r="G185" i="3"/>
  <c r="N185" i="3"/>
  <c r="H186" i="3" l="1"/>
  <c r="L186" i="3"/>
  <c r="G186" i="3"/>
  <c r="Q186" i="3"/>
  <c r="J186" i="3"/>
  <c r="F186" i="3"/>
  <c r="O186" i="3"/>
  <c r="K186" i="3"/>
  <c r="D186" i="3"/>
  <c r="C186" i="3"/>
  <c r="M186" i="3"/>
  <c r="I186" i="3"/>
  <c r="P186" i="3"/>
  <c r="N186" i="3"/>
  <c r="R186" i="3"/>
  <c r="E186" i="3"/>
  <c r="K187" i="3" l="1"/>
  <c r="F187" i="3"/>
  <c r="O187" i="3"/>
  <c r="H187" i="3"/>
  <c r="C187" i="3"/>
  <c r="N187" i="3"/>
  <c r="E187" i="3"/>
  <c r="J187" i="3"/>
  <c r="M187" i="3"/>
  <c r="D187" i="3"/>
  <c r="L187" i="3"/>
  <c r="Q187" i="3"/>
  <c r="G187" i="3"/>
  <c r="R187" i="3"/>
  <c r="P187" i="3"/>
  <c r="I187" i="3"/>
  <c r="Q188" i="3" l="1"/>
  <c r="E188" i="3"/>
  <c r="N188" i="3"/>
  <c r="P188" i="3"/>
  <c r="M188" i="3"/>
  <c r="G188" i="3"/>
  <c r="K188" i="3"/>
  <c r="O188" i="3"/>
  <c r="D188" i="3"/>
  <c r="L188" i="3"/>
  <c r="F188" i="3"/>
  <c r="I188" i="3"/>
  <c r="H188" i="3"/>
  <c r="R188" i="3"/>
  <c r="C188" i="3"/>
  <c r="J188" i="3"/>
  <c r="Q189" i="3" l="1"/>
  <c r="M189" i="3"/>
  <c r="K189" i="3"/>
  <c r="N189" i="3"/>
  <c r="G189" i="3"/>
  <c r="I189" i="3"/>
  <c r="F189" i="3"/>
  <c r="D189" i="3"/>
  <c r="L189" i="3"/>
  <c r="E189" i="3"/>
  <c r="P189" i="3"/>
  <c r="R189" i="3"/>
  <c r="C189" i="3"/>
  <c r="J189" i="3"/>
  <c r="O189" i="3"/>
  <c r="H189" i="3"/>
  <c r="R190" i="3" l="1"/>
  <c r="P190" i="3"/>
  <c r="O190" i="3"/>
  <c r="G190" i="3"/>
  <c r="F190" i="3"/>
  <c r="D190" i="3"/>
  <c r="Q190" i="3"/>
  <c r="C190" i="3"/>
  <c r="K190" i="3"/>
  <c r="E190" i="3"/>
  <c r="M190" i="3"/>
  <c r="J190" i="3"/>
  <c r="N190" i="3"/>
  <c r="L190" i="3"/>
  <c r="I190" i="3"/>
  <c r="H190" i="3"/>
  <c r="M191" i="3" l="1"/>
  <c r="L191" i="3"/>
  <c r="F191" i="3"/>
  <c r="N191" i="3"/>
  <c r="P191" i="3"/>
  <c r="E191" i="3"/>
  <c r="D191" i="3"/>
  <c r="I191" i="3"/>
  <c r="G191" i="3"/>
  <c r="O191" i="3"/>
  <c r="K191" i="3"/>
  <c r="H191" i="3"/>
  <c r="J191" i="3"/>
  <c r="C191" i="3"/>
  <c r="R191" i="3"/>
  <c r="Q191" i="3"/>
  <c r="R192" i="3" l="1"/>
  <c r="Q192" i="3"/>
  <c r="P192" i="3"/>
  <c r="E192" i="3"/>
  <c r="K192" i="3"/>
  <c r="L192" i="3"/>
  <c r="F192" i="3"/>
  <c r="G192" i="3"/>
  <c r="D192" i="3"/>
  <c r="H192" i="3"/>
  <c r="C192" i="3"/>
  <c r="I192" i="3"/>
  <c r="M192" i="3"/>
  <c r="J192" i="3"/>
  <c r="N192" i="3"/>
  <c r="O192" i="3"/>
  <c r="O193" i="3" l="1"/>
  <c r="M193" i="3"/>
  <c r="L193" i="3"/>
  <c r="K193" i="3"/>
  <c r="R193" i="3"/>
  <c r="D193" i="3"/>
  <c r="I193" i="3"/>
  <c r="E193" i="3"/>
  <c r="G193" i="3"/>
  <c r="Q193" i="3"/>
  <c r="H193" i="3"/>
  <c r="F193" i="3"/>
  <c r="N193" i="3"/>
  <c r="J193" i="3"/>
  <c r="C193" i="3"/>
  <c r="P193" i="3"/>
  <c r="R194" i="3" l="1"/>
  <c r="P194" i="3"/>
  <c r="J194" i="3"/>
  <c r="K194" i="3"/>
  <c r="C194" i="3"/>
  <c r="N194" i="3"/>
  <c r="D194" i="3"/>
  <c r="I194" i="3"/>
  <c r="E194" i="3"/>
  <c r="L194" i="3"/>
  <c r="G194" i="3"/>
  <c r="F194" i="3"/>
  <c r="Q194" i="3"/>
  <c r="O194" i="3"/>
  <c r="H194" i="3"/>
  <c r="M194" i="3"/>
  <c r="R195" i="3" l="1"/>
  <c r="F195" i="3"/>
  <c r="Q195" i="3"/>
  <c r="H195" i="3"/>
  <c r="J195" i="3"/>
  <c r="M195" i="3"/>
  <c r="N195" i="3"/>
  <c r="P195" i="3"/>
  <c r="C195" i="3"/>
  <c r="O195" i="3"/>
  <c r="E195" i="3"/>
  <c r="L195" i="3"/>
  <c r="D195" i="3"/>
  <c r="K195" i="3"/>
  <c r="I195" i="3"/>
  <c r="G195" i="3"/>
  <c r="I196" i="3" l="1"/>
  <c r="K196" i="3"/>
  <c r="H196" i="3"/>
  <c r="C196" i="3"/>
  <c r="M196" i="3"/>
  <c r="R196" i="3"/>
  <c r="D196" i="3"/>
  <c r="F196" i="3"/>
  <c r="Q196" i="3"/>
  <c r="E196" i="3"/>
  <c r="G196" i="3"/>
  <c r="O196" i="3"/>
  <c r="N196" i="3"/>
  <c r="P196" i="3"/>
  <c r="J196" i="3"/>
  <c r="L196" i="3"/>
  <c r="R197" i="3" l="1"/>
  <c r="M197" i="3"/>
  <c r="G197" i="3"/>
  <c r="N197" i="3"/>
  <c r="C197" i="3"/>
  <c r="P197" i="3"/>
  <c r="K197" i="3"/>
  <c r="E197" i="3"/>
  <c r="J197" i="3"/>
  <c r="L197" i="3"/>
  <c r="Q197" i="3"/>
  <c r="F197" i="3"/>
  <c r="O197" i="3"/>
  <c r="H197" i="3"/>
  <c r="D197" i="3"/>
  <c r="I197" i="3"/>
  <c r="I198" i="3" l="1"/>
  <c r="C198" i="3"/>
  <c r="Q198" i="3"/>
  <c r="R198" i="3"/>
  <c r="P198" i="3"/>
  <c r="F198" i="3"/>
  <c r="K198" i="3"/>
  <c r="M198" i="3"/>
  <c r="O198" i="3"/>
  <c r="H198" i="3"/>
  <c r="D198" i="3"/>
  <c r="N198" i="3"/>
  <c r="G198" i="3"/>
  <c r="E198" i="3"/>
  <c r="J198" i="3"/>
  <c r="L198" i="3"/>
  <c r="K199" i="3" l="1"/>
  <c r="C199" i="3"/>
  <c r="O199" i="3"/>
  <c r="F199" i="3"/>
  <c r="R199" i="3"/>
  <c r="L199" i="3"/>
  <c r="Q199" i="3"/>
  <c r="H199" i="3"/>
  <c r="D199" i="3"/>
  <c r="M199" i="3"/>
  <c r="G199" i="3"/>
  <c r="I199" i="3"/>
  <c r="N199" i="3"/>
  <c r="J199" i="3"/>
  <c r="E199" i="3"/>
  <c r="P199" i="3"/>
  <c r="C200" i="3" l="1"/>
  <c r="H200" i="3"/>
  <c r="I200" i="3"/>
  <c r="E200" i="3"/>
  <c r="D200" i="3"/>
  <c r="O200" i="3"/>
  <c r="R200" i="3"/>
  <c r="Q200" i="3"/>
  <c r="P200" i="3"/>
  <c r="K200" i="3"/>
  <c r="G200" i="3"/>
  <c r="L200" i="3"/>
  <c r="J200" i="3"/>
  <c r="M200" i="3"/>
  <c r="N200" i="3"/>
  <c r="F200" i="3"/>
  <c r="M201" i="3" l="1"/>
  <c r="F201" i="3"/>
  <c r="N201" i="3"/>
  <c r="L201" i="3"/>
  <c r="O201" i="3"/>
  <c r="G201" i="3"/>
  <c r="R201" i="3"/>
  <c r="E201" i="3"/>
  <c r="K201" i="3"/>
  <c r="D201" i="3"/>
  <c r="I201" i="3"/>
  <c r="Q201" i="3"/>
  <c r="C201" i="3"/>
  <c r="J201" i="3"/>
  <c r="P201" i="3"/>
  <c r="H201" i="3"/>
  <c r="K202" i="3" l="1"/>
  <c r="D202" i="3"/>
  <c r="L202" i="3"/>
  <c r="E202" i="3"/>
  <c r="O202" i="3"/>
  <c r="G202" i="3"/>
  <c r="Q202" i="3"/>
  <c r="C202" i="3"/>
  <c r="J202" i="3"/>
  <c r="H202" i="3"/>
  <c r="I202" i="3"/>
  <c r="R202" i="3"/>
  <c r="F202" i="3"/>
  <c r="P202" i="3"/>
  <c r="N202" i="3"/>
  <c r="M202" i="3"/>
  <c r="R203" i="3" l="1"/>
  <c r="Q203" i="3"/>
  <c r="G203" i="3"/>
  <c r="M203" i="3"/>
  <c r="I203" i="3"/>
  <c r="D203" i="3"/>
  <c r="F203" i="3"/>
  <c r="K203" i="3"/>
  <c r="C203" i="3"/>
  <c r="H203" i="3"/>
  <c r="N203" i="3"/>
  <c r="L203" i="3"/>
  <c r="P203" i="3"/>
  <c r="O203" i="3"/>
  <c r="J203" i="3"/>
  <c r="E203" i="3"/>
  <c r="C204" i="3" l="1"/>
  <c r="K204" i="3"/>
  <c r="P204" i="3"/>
  <c r="R204" i="3"/>
  <c r="J204" i="3"/>
  <c r="G204" i="3"/>
  <c r="Q204" i="3"/>
  <c r="H204" i="3"/>
  <c r="F204" i="3"/>
  <c r="E204" i="3"/>
  <c r="O204" i="3"/>
  <c r="M204" i="3"/>
  <c r="L204" i="3"/>
  <c r="D204" i="3"/>
  <c r="N204" i="3"/>
  <c r="I204" i="3"/>
  <c r="G205" i="3" l="1"/>
  <c r="M205" i="3"/>
  <c r="N205" i="3"/>
  <c r="J205" i="3"/>
  <c r="K205" i="3"/>
  <c r="C205" i="3"/>
  <c r="P205" i="3"/>
  <c r="Q205" i="3"/>
  <c r="F205" i="3"/>
  <c r="I205" i="3"/>
  <c r="L205" i="3"/>
  <c r="O205" i="3"/>
  <c r="H205" i="3"/>
  <c r="E205" i="3"/>
  <c r="D205" i="3"/>
  <c r="R205" i="3"/>
  <c r="O206" i="3" l="1"/>
  <c r="K206" i="3"/>
  <c r="G206" i="3"/>
  <c r="F206" i="3"/>
  <c r="M206" i="3"/>
  <c r="N206" i="3"/>
  <c r="L206" i="3"/>
  <c r="P206" i="3"/>
  <c r="D206" i="3"/>
  <c r="R206" i="3"/>
  <c r="E206" i="3"/>
  <c r="H206" i="3"/>
  <c r="C206" i="3"/>
  <c r="Q206" i="3"/>
  <c r="I206" i="3"/>
  <c r="J206" i="3"/>
  <c r="R207" i="3" l="1"/>
  <c r="F207" i="3"/>
  <c r="M207" i="3"/>
  <c r="K207" i="3"/>
  <c r="L207" i="3"/>
  <c r="J207" i="3"/>
  <c r="N207" i="3"/>
  <c r="P207" i="3"/>
  <c r="D207" i="3"/>
  <c r="O207" i="3"/>
  <c r="G207" i="3"/>
  <c r="C207" i="3"/>
  <c r="Q207" i="3"/>
  <c r="I207" i="3"/>
  <c r="H207" i="3"/>
  <c r="E207" i="3"/>
  <c r="N208" i="3" l="1"/>
  <c r="J208" i="3"/>
  <c r="O208" i="3"/>
  <c r="M208" i="3"/>
  <c r="D208" i="3"/>
  <c r="G208" i="3"/>
  <c r="C208" i="3"/>
  <c r="P208" i="3"/>
  <c r="L208" i="3"/>
  <c r="Q208" i="3"/>
  <c r="R208" i="3"/>
  <c r="F208" i="3"/>
  <c r="H208" i="3"/>
  <c r="I208" i="3"/>
  <c r="E208" i="3"/>
  <c r="K208" i="3"/>
  <c r="I209" i="3" l="1"/>
  <c r="L209" i="3"/>
  <c r="F209" i="3"/>
  <c r="M209" i="3"/>
  <c r="H209" i="3"/>
  <c r="D209" i="3"/>
  <c r="E209" i="3"/>
  <c r="J209" i="3"/>
  <c r="P209" i="3"/>
  <c r="K209" i="3"/>
  <c r="R209" i="3"/>
  <c r="C209" i="3"/>
  <c r="O209" i="3"/>
  <c r="G209" i="3"/>
  <c r="Q209" i="3"/>
  <c r="N209" i="3"/>
  <c r="J210" i="3" l="1"/>
  <c r="R210" i="3"/>
  <c r="F210" i="3"/>
  <c r="K210" i="3"/>
  <c r="H210" i="3"/>
  <c r="L210" i="3"/>
  <c r="C210" i="3"/>
  <c r="I210" i="3"/>
  <c r="M210" i="3"/>
  <c r="Q210" i="3"/>
  <c r="G210" i="3"/>
  <c r="O210" i="3"/>
  <c r="D210" i="3"/>
  <c r="N210" i="3"/>
  <c r="P210" i="3"/>
  <c r="E210" i="3"/>
  <c r="J211" i="3" l="1"/>
  <c r="N211" i="3"/>
  <c r="P211" i="3"/>
  <c r="M211" i="3"/>
  <c r="Q211" i="3"/>
  <c r="R211" i="3"/>
  <c r="L211" i="3"/>
  <c r="F211" i="3"/>
  <c r="G211" i="3"/>
  <c r="H211" i="3"/>
  <c r="K211" i="3"/>
  <c r="E211" i="3"/>
  <c r="O211" i="3"/>
  <c r="D211" i="3"/>
  <c r="I211" i="3"/>
  <c r="C211" i="3"/>
  <c r="G212" i="3" l="1"/>
  <c r="H212" i="3"/>
  <c r="R212" i="3"/>
  <c r="M212" i="3"/>
  <c r="E212" i="3"/>
  <c r="O212" i="3"/>
  <c r="J212" i="3"/>
  <c r="C212" i="3"/>
  <c r="L212" i="3"/>
  <c r="D212" i="3"/>
  <c r="F212" i="3"/>
  <c r="Q212" i="3"/>
  <c r="K212" i="3"/>
  <c r="P212" i="3"/>
  <c r="N212" i="3"/>
  <c r="I212" i="3"/>
  <c r="D213" i="3" l="1"/>
  <c r="I213" i="3"/>
  <c r="P213" i="3"/>
  <c r="R213" i="3"/>
  <c r="K213" i="3"/>
  <c r="E213" i="3"/>
  <c r="M213" i="3"/>
  <c r="N213" i="3"/>
  <c r="G213" i="3"/>
  <c r="L213" i="3"/>
  <c r="H213" i="3"/>
  <c r="F213" i="3"/>
  <c r="J213" i="3"/>
  <c r="C213" i="3"/>
  <c r="Q213" i="3"/>
  <c r="O213" i="3"/>
  <c r="N214" i="3" l="1"/>
  <c r="D214" i="3"/>
  <c r="E214" i="3"/>
  <c r="O214" i="3"/>
  <c r="G214" i="3"/>
  <c r="J214" i="3"/>
  <c r="K214" i="3"/>
  <c r="Q214" i="3"/>
  <c r="L214" i="3"/>
  <c r="C214" i="3"/>
  <c r="I214" i="3"/>
  <c r="H214" i="3"/>
  <c r="R214" i="3"/>
  <c r="F214" i="3"/>
  <c r="M214" i="3"/>
  <c r="P214" i="3"/>
  <c r="Q215" i="3" l="1"/>
  <c r="E215" i="3"/>
  <c r="O215" i="3"/>
  <c r="G215" i="3"/>
  <c r="C215" i="3"/>
  <c r="P215" i="3"/>
  <c r="F215" i="3"/>
  <c r="N215" i="3"/>
  <c r="R215" i="3"/>
  <c r="M215" i="3"/>
  <c r="L215" i="3"/>
  <c r="D215" i="3"/>
  <c r="J215" i="3"/>
  <c r="K215" i="3"/>
  <c r="H215" i="3"/>
  <c r="I215" i="3"/>
  <c r="O216" i="3" l="1"/>
  <c r="D216" i="3"/>
  <c r="Q216" i="3"/>
  <c r="C216" i="3"/>
  <c r="I216" i="3"/>
  <c r="E216" i="3"/>
  <c r="M216" i="3"/>
  <c r="G216" i="3"/>
  <c r="J216" i="3"/>
  <c r="N216" i="3"/>
  <c r="K216" i="3"/>
  <c r="L216" i="3"/>
  <c r="P216" i="3"/>
  <c r="H216" i="3"/>
  <c r="F216" i="3"/>
  <c r="R216" i="3"/>
  <c r="I217" i="3" l="1"/>
  <c r="E217" i="3"/>
  <c r="N217" i="3"/>
  <c r="H217" i="3"/>
  <c r="D217" i="3"/>
  <c r="G217" i="3"/>
  <c r="C217" i="3"/>
  <c r="M217" i="3"/>
  <c r="F217" i="3"/>
  <c r="O217" i="3"/>
  <c r="L217" i="3"/>
  <c r="Q217" i="3"/>
  <c r="J217" i="3"/>
  <c r="R217" i="3"/>
  <c r="K217" i="3"/>
  <c r="P217" i="3"/>
  <c r="K218" i="3" l="1"/>
  <c r="R218" i="3"/>
  <c r="L218" i="3"/>
  <c r="C218" i="3"/>
  <c r="E218" i="3"/>
  <c r="D218" i="3"/>
  <c r="J218" i="3"/>
  <c r="H218" i="3"/>
  <c r="N218" i="3"/>
  <c r="I218" i="3"/>
  <c r="F218" i="3"/>
  <c r="M218" i="3"/>
  <c r="P218" i="3"/>
  <c r="O218" i="3"/>
  <c r="Q218" i="3"/>
  <c r="G218" i="3"/>
  <c r="P219" i="3" l="1"/>
  <c r="K219" i="3"/>
  <c r="R219" i="3"/>
  <c r="D219" i="3"/>
  <c r="F219" i="3"/>
  <c r="L219" i="3"/>
  <c r="C219" i="3"/>
  <c r="I219" i="3"/>
  <c r="M219" i="3"/>
  <c r="H219" i="3"/>
  <c r="G219" i="3"/>
  <c r="E219" i="3"/>
  <c r="O219" i="3"/>
  <c r="N219" i="3"/>
  <c r="Q219" i="3"/>
  <c r="J219" i="3"/>
  <c r="K220" i="3" l="1"/>
  <c r="J220" i="3"/>
  <c r="R220" i="3"/>
  <c r="F220" i="3"/>
  <c r="P220" i="3"/>
  <c r="O220" i="3"/>
  <c r="I220" i="3"/>
  <c r="E220" i="3"/>
  <c r="L220" i="3"/>
  <c r="G220" i="3"/>
  <c r="H220" i="3"/>
  <c r="C220" i="3"/>
  <c r="D220" i="3"/>
  <c r="N220" i="3"/>
  <c r="M220" i="3"/>
  <c r="Q220" i="3"/>
  <c r="L221" i="3" l="1"/>
  <c r="M221" i="3"/>
  <c r="J221" i="3"/>
  <c r="O221" i="3"/>
  <c r="K221" i="3"/>
  <c r="F221" i="3"/>
  <c r="G221" i="3"/>
  <c r="Q221" i="3"/>
  <c r="I221" i="3"/>
  <c r="R221" i="3"/>
  <c r="H221" i="3"/>
  <c r="P221" i="3"/>
  <c r="C221" i="3"/>
  <c r="E221" i="3"/>
  <c r="D221" i="3"/>
  <c r="N221" i="3"/>
  <c r="L222" i="3" l="1"/>
  <c r="C222" i="3"/>
  <c r="G222" i="3"/>
  <c r="O222" i="3"/>
  <c r="J222" i="3"/>
  <c r="F222" i="3"/>
  <c r="H222" i="3"/>
  <c r="D222" i="3"/>
  <c r="M222" i="3"/>
  <c r="N222" i="3"/>
  <c r="Q222" i="3"/>
  <c r="E222" i="3"/>
  <c r="I222" i="3"/>
  <c r="K222" i="3"/>
  <c r="R222" i="3"/>
  <c r="P222" i="3"/>
  <c r="M223" i="3" l="1"/>
  <c r="F223" i="3"/>
  <c r="H223" i="3"/>
  <c r="I223" i="3"/>
  <c r="J223" i="3"/>
  <c r="R223" i="3"/>
  <c r="K223" i="3"/>
  <c r="C223" i="3"/>
  <c r="D223" i="3"/>
  <c r="O223" i="3"/>
  <c r="Q223" i="3"/>
  <c r="N223" i="3"/>
  <c r="G223" i="3"/>
  <c r="E223" i="3"/>
  <c r="P223" i="3"/>
  <c r="L223" i="3"/>
  <c r="H224" i="3" l="1"/>
  <c r="I224" i="3"/>
  <c r="P224" i="3"/>
  <c r="E224" i="3"/>
  <c r="F224" i="3"/>
  <c r="O224" i="3"/>
  <c r="Q224" i="3"/>
  <c r="C224" i="3"/>
  <c r="D224" i="3"/>
  <c r="L224" i="3"/>
  <c r="R224" i="3"/>
  <c r="K224" i="3"/>
  <c r="J224" i="3"/>
  <c r="G224" i="3"/>
  <c r="N224" i="3"/>
  <c r="M224" i="3"/>
  <c r="R225" i="3" l="1"/>
  <c r="C225" i="3"/>
  <c r="H225" i="3"/>
  <c r="L225" i="3"/>
  <c r="N225" i="3"/>
  <c r="I225" i="3"/>
  <c r="F225" i="3"/>
  <c r="J225" i="3"/>
  <c r="G225" i="3"/>
  <c r="K225" i="3"/>
  <c r="P225" i="3"/>
  <c r="M225" i="3"/>
  <c r="O225" i="3"/>
  <c r="D225" i="3"/>
  <c r="Q225" i="3"/>
  <c r="E225" i="3"/>
  <c r="J226" i="3" l="1"/>
  <c r="I226" i="3"/>
  <c r="K226" i="3"/>
  <c r="O226" i="3"/>
  <c r="E226" i="3"/>
  <c r="R226" i="3"/>
  <c r="M226" i="3"/>
  <c r="L226" i="3"/>
  <c r="N226" i="3"/>
  <c r="D226" i="3"/>
  <c r="Q226" i="3"/>
  <c r="F226" i="3"/>
  <c r="P226" i="3"/>
  <c r="C226" i="3"/>
  <c r="G226" i="3"/>
  <c r="H226" i="3"/>
  <c r="M227" i="3" l="1"/>
  <c r="L227" i="3"/>
  <c r="R227" i="3"/>
  <c r="F227" i="3"/>
  <c r="D227" i="3"/>
  <c r="J227" i="3"/>
  <c r="N227" i="3"/>
  <c r="C227" i="3"/>
  <c r="P227" i="3"/>
  <c r="Q227" i="3"/>
  <c r="G227" i="3"/>
  <c r="K227" i="3"/>
  <c r="O227" i="3"/>
  <c r="E227" i="3"/>
  <c r="H227" i="3"/>
  <c r="I227" i="3"/>
  <c r="G228" i="3" l="1"/>
  <c r="F228" i="3"/>
  <c r="H228" i="3"/>
  <c r="D228" i="3"/>
  <c r="K228" i="3"/>
  <c r="M228" i="3"/>
  <c r="I228" i="3"/>
  <c r="P228" i="3"/>
  <c r="N228" i="3"/>
  <c r="C228" i="3"/>
  <c r="O228" i="3"/>
  <c r="J228" i="3"/>
  <c r="R228" i="3"/>
  <c r="E228" i="3"/>
  <c r="Q228" i="3"/>
  <c r="L228" i="3"/>
  <c r="R229" i="3" l="1"/>
  <c r="D229" i="3"/>
  <c r="G229" i="3"/>
  <c r="O229" i="3"/>
  <c r="H229" i="3"/>
  <c r="L229" i="3"/>
  <c r="C229" i="3"/>
  <c r="I229" i="3"/>
  <c r="N229" i="3"/>
  <c r="P229" i="3"/>
  <c r="E229" i="3"/>
  <c r="Q229" i="3"/>
  <c r="K229" i="3"/>
  <c r="F229" i="3"/>
  <c r="M229" i="3"/>
  <c r="J229" i="3"/>
  <c r="Q230" i="3" l="1"/>
  <c r="H230" i="3"/>
  <c r="J230" i="3"/>
  <c r="P230" i="3"/>
  <c r="N230" i="3"/>
  <c r="C230" i="3"/>
  <c r="G230" i="3"/>
  <c r="O230" i="3"/>
  <c r="K230" i="3"/>
  <c r="M230" i="3"/>
  <c r="R230" i="3"/>
  <c r="D230" i="3"/>
  <c r="E230" i="3"/>
  <c r="L230" i="3"/>
  <c r="F230" i="3"/>
  <c r="I230" i="3"/>
  <c r="D231" i="3" l="1"/>
  <c r="N231" i="3"/>
  <c r="C231" i="3"/>
  <c r="Q231" i="3"/>
  <c r="I231" i="3"/>
  <c r="J231" i="3"/>
  <c r="M231" i="3"/>
  <c r="O231" i="3"/>
  <c r="L231" i="3"/>
  <c r="E231" i="3"/>
  <c r="R231" i="3"/>
  <c r="G231" i="3"/>
  <c r="F231" i="3"/>
  <c r="K231" i="3"/>
  <c r="H231" i="3"/>
  <c r="P231" i="3"/>
  <c r="H232" i="3" l="1"/>
  <c r="P232" i="3"/>
  <c r="O232" i="3"/>
  <c r="E232" i="3"/>
  <c r="M232" i="3"/>
  <c r="F232" i="3"/>
  <c r="J232" i="3"/>
  <c r="K232" i="3"/>
  <c r="C232" i="3"/>
  <c r="N232" i="3"/>
  <c r="G232" i="3"/>
  <c r="L232" i="3"/>
  <c r="D232" i="3"/>
  <c r="R232" i="3"/>
  <c r="Q232" i="3"/>
  <c r="I232" i="3"/>
  <c r="N233" i="3" l="1"/>
  <c r="M233" i="3"/>
  <c r="L233" i="3"/>
  <c r="F233" i="3"/>
  <c r="E233" i="3"/>
  <c r="D233" i="3"/>
  <c r="O233" i="3"/>
  <c r="G233" i="3"/>
  <c r="K233" i="3"/>
  <c r="I233" i="3"/>
  <c r="H233" i="3"/>
  <c r="C233" i="3"/>
  <c r="Q233" i="3"/>
  <c r="R233" i="3"/>
  <c r="P233" i="3"/>
  <c r="J233" i="3"/>
  <c r="J234" i="3" l="1"/>
  <c r="F234" i="3"/>
  <c r="D234" i="3"/>
  <c r="H234" i="3"/>
  <c r="C234" i="3"/>
  <c r="E234" i="3"/>
  <c r="K234" i="3"/>
  <c r="O234" i="3"/>
  <c r="G234" i="3"/>
  <c r="N234" i="3"/>
  <c r="I234" i="3"/>
  <c r="L234" i="3"/>
  <c r="P234" i="3"/>
  <c r="Q234" i="3"/>
  <c r="R234" i="3"/>
  <c r="M234" i="3"/>
  <c r="C235" i="3" l="1"/>
  <c r="D235" i="3"/>
  <c r="I235" i="3"/>
  <c r="L235" i="3"/>
  <c r="P235" i="3"/>
  <c r="G235" i="3"/>
  <c r="N235" i="3"/>
  <c r="R235" i="3"/>
  <c r="J235" i="3"/>
  <c r="M235" i="3"/>
  <c r="E235" i="3"/>
  <c r="H235" i="3"/>
  <c r="O235" i="3"/>
  <c r="Q235" i="3"/>
  <c r="K235" i="3"/>
  <c r="F235" i="3"/>
  <c r="J236" i="3" l="1"/>
  <c r="R236" i="3"/>
  <c r="G236" i="3"/>
  <c r="I236" i="3"/>
  <c r="M236" i="3"/>
  <c r="F236" i="3"/>
  <c r="O236" i="3"/>
  <c r="N236" i="3"/>
  <c r="K236" i="3"/>
  <c r="E236" i="3"/>
  <c r="P236" i="3"/>
  <c r="Q236" i="3"/>
  <c r="L236" i="3"/>
  <c r="H236" i="3"/>
  <c r="D236" i="3"/>
  <c r="C236" i="3"/>
  <c r="L237" i="3" l="1"/>
  <c r="E237" i="3"/>
  <c r="M237" i="3"/>
  <c r="H237" i="3"/>
  <c r="P237" i="3"/>
  <c r="D237" i="3"/>
  <c r="I237" i="3"/>
  <c r="J237" i="3"/>
  <c r="G237" i="3"/>
  <c r="O237" i="3"/>
  <c r="Q237" i="3"/>
  <c r="K237" i="3"/>
  <c r="N237" i="3"/>
  <c r="R237" i="3"/>
  <c r="F237" i="3"/>
  <c r="C237" i="3"/>
  <c r="J238" i="3" l="1"/>
  <c r="I238" i="3"/>
  <c r="R238" i="3"/>
  <c r="F238" i="3"/>
  <c r="C238" i="3"/>
  <c r="M238" i="3"/>
  <c r="E238" i="3"/>
  <c r="H238" i="3"/>
  <c r="K238" i="3"/>
  <c r="G238" i="3"/>
  <c r="L238" i="3"/>
  <c r="O238" i="3"/>
  <c r="N238" i="3"/>
  <c r="Q238" i="3"/>
  <c r="P238" i="3"/>
  <c r="D238" i="3"/>
  <c r="O239" i="3" l="1"/>
  <c r="I239" i="3"/>
  <c r="C239" i="3"/>
  <c r="Q239" i="3"/>
  <c r="P239" i="3"/>
  <c r="G239" i="3"/>
  <c r="L239" i="3"/>
  <c r="M239" i="3"/>
  <c r="H239" i="3"/>
  <c r="D239" i="3"/>
  <c r="R239" i="3"/>
  <c r="N239" i="3"/>
  <c r="E239" i="3"/>
  <c r="F239" i="3"/>
  <c r="K239" i="3"/>
  <c r="J239" i="3"/>
  <c r="O240" i="3" l="1"/>
  <c r="R240" i="3"/>
  <c r="C240" i="3"/>
  <c r="E240" i="3"/>
  <c r="D240" i="3"/>
  <c r="I240" i="3"/>
  <c r="J240" i="3"/>
  <c r="N240" i="3"/>
  <c r="H240" i="3"/>
  <c r="K240" i="3"/>
  <c r="G240" i="3"/>
  <c r="L240" i="3"/>
  <c r="M240" i="3"/>
  <c r="P240" i="3"/>
  <c r="Q240" i="3"/>
  <c r="F240" i="3"/>
  <c r="Q241" i="3" l="1"/>
  <c r="E241" i="3"/>
  <c r="R241" i="3"/>
  <c r="I241" i="3"/>
  <c r="J241" i="3"/>
  <c r="K241" i="3"/>
  <c r="G241" i="3"/>
  <c r="F241" i="3"/>
  <c r="C241" i="3"/>
  <c r="D241" i="3"/>
  <c r="L241" i="3"/>
  <c r="H241" i="3"/>
  <c r="O241" i="3"/>
  <c r="M241" i="3"/>
  <c r="N241" i="3"/>
  <c r="P241" i="3"/>
  <c r="K242" i="3" l="1"/>
  <c r="F242" i="3"/>
  <c r="H242" i="3"/>
  <c r="O242" i="3"/>
  <c r="R242" i="3"/>
  <c r="P242" i="3"/>
  <c r="M242" i="3"/>
  <c r="I242" i="3"/>
  <c r="G242" i="3"/>
  <c r="D242" i="3"/>
  <c r="E242" i="3"/>
  <c r="N242" i="3"/>
  <c r="J242" i="3"/>
  <c r="Q242" i="3"/>
  <c r="C242" i="3"/>
  <c r="L242" i="3"/>
  <c r="O243" i="3" l="1"/>
  <c r="L243" i="3"/>
  <c r="P243" i="3"/>
  <c r="Q243" i="3"/>
  <c r="H243" i="3"/>
  <c r="J243" i="3"/>
  <c r="I243" i="3"/>
  <c r="F243" i="3"/>
  <c r="E243" i="3"/>
  <c r="N243" i="3"/>
  <c r="R243" i="3"/>
  <c r="C243" i="3"/>
  <c r="G243" i="3"/>
  <c r="M243" i="3"/>
  <c r="K243" i="3"/>
  <c r="D243" i="3"/>
  <c r="H244" i="3" l="1"/>
  <c r="R244" i="3"/>
  <c r="L244" i="3"/>
  <c r="I244" i="3"/>
  <c r="C244" i="3"/>
  <c r="O244" i="3"/>
  <c r="E244" i="3"/>
  <c r="K244" i="3"/>
  <c r="M244" i="3"/>
  <c r="J244" i="3"/>
  <c r="D244" i="3"/>
  <c r="F244" i="3"/>
  <c r="Q244" i="3"/>
  <c r="N244" i="3"/>
  <c r="G244" i="3"/>
  <c r="P244" i="3"/>
  <c r="F245" i="3" l="1"/>
  <c r="D245" i="3"/>
  <c r="H245" i="3"/>
  <c r="L245" i="3"/>
  <c r="K245" i="3"/>
  <c r="N245" i="3"/>
  <c r="G245" i="3"/>
  <c r="R245" i="3"/>
  <c r="O245" i="3"/>
  <c r="J245" i="3"/>
  <c r="P245" i="3"/>
  <c r="Q245" i="3"/>
  <c r="E245" i="3"/>
  <c r="I245" i="3"/>
  <c r="C245" i="3"/>
  <c r="M245" i="3"/>
  <c r="C246" i="3" l="1"/>
  <c r="L246" i="3"/>
  <c r="P246" i="3"/>
  <c r="I246" i="3"/>
  <c r="H246" i="3"/>
  <c r="N246" i="3"/>
  <c r="O246" i="3"/>
  <c r="D246" i="3"/>
  <c r="G246" i="3"/>
  <c r="M246" i="3"/>
  <c r="K246" i="3"/>
  <c r="E246" i="3"/>
  <c r="Q246" i="3"/>
  <c r="R246" i="3"/>
  <c r="J246" i="3"/>
  <c r="F246" i="3"/>
  <c r="M247" i="3" l="1"/>
  <c r="P247" i="3"/>
  <c r="L247" i="3"/>
  <c r="Q247" i="3"/>
  <c r="N247" i="3"/>
  <c r="K247" i="3"/>
  <c r="O247" i="3"/>
  <c r="G247" i="3"/>
  <c r="R247" i="3"/>
  <c r="D247" i="3"/>
  <c r="J247" i="3"/>
  <c r="F247" i="3"/>
  <c r="E247" i="3"/>
  <c r="I247" i="3"/>
  <c r="H247" i="3"/>
  <c r="C247" i="3"/>
  <c r="Q248" i="3" l="1"/>
  <c r="R248" i="3"/>
  <c r="K248" i="3"/>
  <c r="I248" i="3"/>
  <c r="M248" i="3"/>
  <c r="G248" i="3"/>
  <c r="D248" i="3"/>
  <c r="F248" i="3"/>
  <c r="O248" i="3"/>
  <c r="J248" i="3"/>
  <c r="C248" i="3"/>
  <c r="P248" i="3"/>
  <c r="H248" i="3"/>
  <c r="L248" i="3"/>
  <c r="E248" i="3"/>
  <c r="N248" i="3"/>
  <c r="N249" i="3" l="1"/>
  <c r="G249" i="3"/>
  <c r="H249" i="3"/>
  <c r="I249" i="3"/>
  <c r="C249" i="3"/>
  <c r="R249" i="3"/>
  <c r="E249" i="3"/>
  <c r="P249" i="3"/>
  <c r="K249" i="3"/>
  <c r="M249" i="3"/>
  <c r="L249" i="3"/>
  <c r="F249" i="3"/>
  <c r="Q249" i="3"/>
  <c r="J249" i="3"/>
  <c r="D249" i="3"/>
  <c r="O249" i="3"/>
  <c r="H250" i="3" l="1"/>
  <c r="O250" i="3"/>
  <c r="C250" i="3"/>
  <c r="L250" i="3"/>
  <c r="I250" i="3"/>
  <c r="M250" i="3"/>
  <c r="D250" i="3"/>
  <c r="F250" i="3"/>
  <c r="Q250" i="3"/>
  <c r="R250" i="3"/>
  <c r="K250" i="3"/>
  <c r="G250" i="3"/>
  <c r="N250" i="3"/>
  <c r="E250" i="3"/>
  <c r="P250" i="3"/>
  <c r="J250" i="3"/>
  <c r="M251" i="3" l="1"/>
  <c r="G251" i="3"/>
  <c r="C251" i="3"/>
  <c r="N251" i="3"/>
  <c r="P251" i="3"/>
  <c r="D251" i="3"/>
  <c r="L251" i="3"/>
  <c r="R251" i="3"/>
  <c r="I251" i="3"/>
  <c r="E251" i="3"/>
  <c r="Q251" i="3"/>
  <c r="F251" i="3"/>
  <c r="H251" i="3"/>
  <c r="J251" i="3"/>
  <c r="O251" i="3"/>
  <c r="K251" i="3"/>
  <c r="I252" i="3" l="1"/>
  <c r="C252" i="3"/>
  <c r="F252" i="3"/>
  <c r="O252" i="3"/>
  <c r="L252" i="3"/>
  <c r="P252" i="3"/>
  <c r="Q252" i="3"/>
  <c r="D252" i="3"/>
  <c r="K252" i="3"/>
  <c r="H252" i="3"/>
  <c r="R252" i="3"/>
  <c r="E252" i="3"/>
  <c r="J252" i="3"/>
  <c r="N252" i="3"/>
  <c r="G252" i="3"/>
  <c r="M252" i="3"/>
  <c r="R253" i="3" l="1"/>
  <c r="N253" i="3"/>
  <c r="J253" i="3"/>
  <c r="E253" i="3"/>
  <c r="O253" i="3"/>
  <c r="Q253" i="3"/>
  <c r="F253" i="3"/>
  <c r="H253" i="3"/>
  <c r="C253" i="3"/>
  <c r="I253" i="3"/>
  <c r="P253" i="3"/>
  <c r="D253" i="3"/>
  <c r="G253" i="3"/>
  <c r="M253" i="3"/>
  <c r="K253" i="3"/>
  <c r="L253" i="3"/>
  <c r="I254" i="3" l="1"/>
  <c r="F254" i="3"/>
  <c r="H254" i="3"/>
  <c r="N254" i="3"/>
  <c r="J254" i="3"/>
  <c r="L254" i="3"/>
  <c r="D254" i="3"/>
  <c r="K254" i="3"/>
  <c r="C254" i="3"/>
  <c r="E254" i="3"/>
  <c r="O254" i="3"/>
  <c r="G254" i="3"/>
  <c r="P254" i="3"/>
  <c r="R254" i="3"/>
  <c r="M254" i="3"/>
  <c r="Q254" i="3"/>
  <c r="R255" i="3" l="1"/>
  <c r="M255" i="3"/>
  <c r="J255" i="3"/>
  <c r="I255" i="3"/>
  <c r="G255" i="3"/>
  <c r="D255" i="3"/>
  <c r="F255" i="3"/>
  <c r="L255" i="3"/>
  <c r="K255" i="3"/>
  <c r="H255" i="3"/>
  <c r="N255" i="3"/>
  <c r="P255" i="3"/>
  <c r="E255" i="3"/>
  <c r="Q255" i="3"/>
  <c r="O255" i="3"/>
  <c r="C255" i="3"/>
  <c r="H256" i="3" l="1"/>
  <c r="O256" i="3"/>
  <c r="L256" i="3"/>
  <c r="F256" i="3"/>
  <c r="R256" i="3"/>
  <c r="J256" i="3"/>
  <c r="K256" i="3"/>
  <c r="M256" i="3"/>
  <c r="E256" i="3"/>
  <c r="C256" i="3"/>
  <c r="G256" i="3"/>
  <c r="P256" i="3"/>
  <c r="D256" i="3"/>
  <c r="I256" i="3"/>
  <c r="Q256" i="3"/>
  <c r="N256" i="3"/>
  <c r="R257" i="3" l="1"/>
  <c r="L257" i="3"/>
  <c r="O257" i="3"/>
  <c r="E257" i="3"/>
  <c r="N257" i="3"/>
  <c r="J257" i="3"/>
  <c r="M257" i="3"/>
  <c r="H257" i="3"/>
  <c r="P257" i="3"/>
  <c r="G257" i="3"/>
  <c r="F257" i="3"/>
  <c r="C257" i="3"/>
  <c r="I257" i="3"/>
  <c r="K257" i="3"/>
  <c r="Q257" i="3"/>
  <c r="D257" i="3"/>
  <c r="I258" i="3" l="1"/>
  <c r="G258" i="3"/>
  <c r="H258" i="3"/>
  <c r="L258" i="3"/>
  <c r="F258" i="3"/>
  <c r="E258" i="3"/>
  <c r="R258" i="3"/>
  <c r="C258" i="3"/>
  <c r="M258" i="3"/>
  <c r="D258" i="3"/>
  <c r="N258" i="3"/>
  <c r="O258" i="3"/>
  <c r="J258" i="3"/>
  <c r="Q258" i="3"/>
  <c r="K258" i="3"/>
  <c r="P258" i="3"/>
  <c r="M259" i="3" l="1"/>
  <c r="J259" i="3"/>
  <c r="R259" i="3"/>
  <c r="N259" i="3"/>
  <c r="L259" i="3"/>
  <c r="D259" i="3"/>
  <c r="K259" i="3"/>
  <c r="Q259" i="3"/>
  <c r="I259" i="3"/>
  <c r="H259" i="3"/>
  <c r="F259" i="3"/>
  <c r="E259" i="3"/>
  <c r="C259" i="3"/>
  <c r="G259" i="3"/>
  <c r="P259" i="3"/>
  <c r="O259" i="3"/>
  <c r="M260" i="3" l="1"/>
  <c r="Q260" i="3"/>
  <c r="N260" i="3"/>
  <c r="O260" i="3"/>
  <c r="K260" i="3"/>
  <c r="H260" i="3"/>
  <c r="P260" i="3"/>
  <c r="D260" i="3"/>
  <c r="R260" i="3"/>
  <c r="F260" i="3"/>
  <c r="G260" i="3"/>
  <c r="E260" i="3"/>
  <c r="J260" i="3"/>
  <c r="L260" i="3"/>
  <c r="C260" i="3"/>
  <c r="I260" i="3"/>
  <c r="C261" i="3" l="1"/>
  <c r="D261" i="3"/>
  <c r="Q261" i="3"/>
  <c r="G261" i="3"/>
  <c r="R261" i="3"/>
  <c r="E261" i="3"/>
  <c r="J261" i="3"/>
  <c r="O261" i="3"/>
  <c r="L261" i="3"/>
  <c r="K261" i="3"/>
  <c r="I261" i="3"/>
  <c r="N261" i="3"/>
  <c r="M261" i="3"/>
  <c r="F261" i="3"/>
  <c r="P261" i="3"/>
  <c r="H261" i="3"/>
  <c r="D262" i="3" l="1"/>
  <c r="R262" i="3"/>
  <c r="J262" i="3"/>
  <c r="H262" i="3"/>
  <c r="I262" i="3"/>
  <c r="K262" i="3"/>
  <c r="P262" i="3"/>
  <c r="G262" i="3"/>
  <c r="C262" i="3"/>
  <c r="F262" i="3"/>
  <c r="O262" i="3"/>
  <c r="E262" i="3"/>
  <c r="M262" i="3"/>
  <c r="L262" i="3"/>
  <c r="Q262" i="3"/>
  <c r="N262" i="3"/>
  <c r="G263" i="3" l="1"/>
  <c r="F263" i="3"/>
  <c r="I263" i="3"/>
  <c r="Q263" i="3"/>
  <c r="R263" i="3"/>
  <c r="L263" i="3"/>
  <c r="E263" i="3"/>
  <c r="P263" i="3"/>
  <c r="D263" i="3"/>
  <c r="O263" i="3"/>
  <c r="M263" i="3"/>
  <c r="J263" i="3"/>
  <c r="H263" i="3"/>
  <c r="K263" i="3"/>
  <c r="N263" i="3"/>
  <c r="C263" i="3"/>
  <c r="G264" i="3" l="1"/>
  <c r="K264" i="3"/>
  <c r="P264" i="3"/>
  <c r="D264" i="3"/>
  <c r="C264" i="3"/>
  <c r="E264" i="3"/>
  <c r="L264" i="3"/>
  <c r="M264" i="3"/>
  <c r="F264" i="3"/>
  <c r="N264" i="3"/>
  <c r="I264" i="3"/>
  <c r="Q264" i="3"/>
  <c r="H264" i="3"/>
  <c r="O264" i="3"/>
  <c r="R264" i="3"/>
  <c r="J264" i="3"/>
  <c r="J265" i="3" l="1"/>
  <c r="I265" i="3"/>
  <c r="M265" i="3"/>
  <c r="F265" i="3"/>
  <c r="G265" i="3"/>
  <c r="Q265" i="3"/>
  <c r="L265" i="3"/>
  <c r="R265" i="3"/>
  <c r="K265" i="3"/>
  <c r="N265" i="3"/>
  <c r="E265" i="3"/>
  <c r="C265" i="3"/>
  <c r="P265" i="3"/>
  <c r="H265" i="3"/>
  <c r="O265" i="3"/>
  <c r="D265" i="3"/>
  <c r="K266" i="3" l="1"/>
  <c r="O266" i="3"/>
  <c r="L266" i="3"/>
  <c r="E266" i="3"/>
  <c r="M266" i="3"/>
  <c r="R266" i="3"/>
  <c r="G266" i="3"/>
  <c r="C266" i="3"/>
  <c r="N266" i="3"/>
  <c r="P266" i="3"/>
  <c r="J266" i="3"/>
  <c r="Q266" i="3"/>
  <c r="H266" i="3"/>
  <c r="D266" i="3"/>
  <c r="F266" i="3"/>
  <c r="I266" i="3"/>
  <c r="C267" i="3" l="1"/>
  <c r="G267" i="3"/>
  <c r="J267" i="3"/>
  <c r="K267" i="3"/>
  <c r="P267" i="3"/>
  <c r="E267" i="3"/>
  <c r="O267" i="3"/>
  <c r="N267" i="3"/>
  <c r="M267" i="3"/>
  <c r="F267" i="3"/>
  <c r="H267" i="3"/>
  <c r="D267" i="3"/>
  <c r="I267" i="3"/>
  <c r="L267" i="3"/>
  <c r="Q267" i="3"/>
  <c r="R267" i="3"/>
  <c r="N268" i="3" l="1"/>
  <c r="G268" i="3"/>
  <c r="F268" i="3"/>
  <c r="H268" i="3"/>
  <c r="O268" i="3"/>
  <c r="L268" i="3"/>
  <c r="D268" i="3"/>
  <c r="Q268" i="3"/>
  <c r="E268" i="3"/>
  <c r="P268" i="3"/>
  <c r="M268" i="3"/>
  <c r="R268" i="3"/>
  <c r="J268" i="3"/>
  <c r="K268" i="3"/>
  <c r="I268" i="3"/>
  <c r="C268" i="3"/>
  <c r="F269" i="3" l="1"/>
  <c r="N269" i="3"/>
  <c r="G269" i="3"/>
  <c r="I269" i="3"/>
  <c r="L269" i="3"/>
  <c r="E269" i="3"/>
  <c r="Q269" i="3"/>
  <c r="O269" i="3"/>
  <c r="H269" i="3"/>
  <c r="J269" i="3"/>
  <c r="K269" i="3"/>
  <c r="R269" i="3"/>
  <c r="C269" i="3"/>
  <c r="P269" i="3"/>
  <c r="M269" i="3"/>
  <c r="D269" i="3"/>
  <c r="G270" i="3" l="1"/>
  <c r="D270" i="3"/>
  <c r="N270" i="3"/>
  <c r="P270" i="3"/>
  <c r="O270" i="3"/>
  <c r="I270" i="3"/>
  <c r="L270" i="3"/>
  <c r="Q270" i="3"/>
  <c r="C270" i="3"/>
  <c r="F270" i="3"/>
  <c r="E270" i="3"/>
  <c r="J270" i="3"/>
  <c r="R270" i="3"/>
  <c r="M270" i="3"/>
  <c r="K270" i="3"/>
  <c r="H270" i="3"/>
  <c r="K271" i="3" l="1"/>
  <c r="Q271" i="3"/>
  <c r="P271" i="3"/>
  <c r="R271" i="3"/>
  <c r="N271" i="3"/>
  <c r="E271" i="3"/>
  <c r="J271" i="3"/>
  <c r="F271" i="3"/>
  <c r="H271" i="3"/>
  <c r="O271" i="3"/>
  <c r="M271" i="3"/>
  <c r="D271" i="3"/>
  <c r="C271" i="3"/>
  <c r="L271" i="3"/>
  <c r="G271" i="3"/>
  <c r="I271" i="3"/>
  <c r="I272" i="3" l="1"/>
  <c r="L272" i="3"/>
  <c r="R272" i="3"/>
  <c r="C272" i="3"/>
  <c r="E272" i="3"/>
  <c r="N272" i="3"/>
  <c r="H272" i="3"/>
  <c r="F272" i="3"/>
  <c r="O272" i="3"/>
  <c r="Q272" i="3"/>
  <c r="P272" i="3"/>
  <c r="D272" i="3"/>
  <c r="M272" i="3"/>
  <c r="K272" i="3"/>
  <c r="G272" i="3"/>
  <c r="J272" i="3"/>
  <c r="L273" i="3" l="1"/>
  <c r="E273" i="3"/>
  <c r="D273" i="3"/>
  <c r="M273" i="3"/>
  <c r="N273" i="3"/>
  <c r="G273" i="3"/>
  <c r="R273" i="3"/>
  <c r="F273" i="3"/>
  <c r="K273" i="3"/>
  <c r="C273" i="3"/>
  <c r="Q273" i="3"/>
  <c r="H273" i="3"/>
  <c r="J273" i="3"/>
  <c r="P273" i="3"/>
  <c r="O273" i="3"/>
  <c r="I273" i="3"/>
  <c r="J274" i="3" l="1"/>
  <c r="D274" i="3"/>
  <c r="K274" i="3"/>
  <c r="M274" i="3"/>
  <c r="P274" i="3"/>
  <c r="R274" i="3"/>
  <c r="L274" i="3"/>
  <c r="H274" i="3"/>
  <c r="F274" i="3"/>
  <c r="C274" i="3"/>
  <c r="E274" i="3"/>
  <c r="I274" i="3"/>
  <c r="O274" i="3"/>
  <c r="G274" i="3"/>
  <c r="Q274" i="3"/>
  <c r="N274" i="3"/>
  <c r="M275" i="3" l="1"/>
  <c r="I275" i="3"/>
  <c r="Q275" i="3"/>
  <c r="E275" i="3"/>
  <c r="R275" i="3"/>
  <c r="D275" i="3"/>
  <c r="C275" i="3"/>
  <c r="G275" i="3"/>
  <c r="N275" i="3"/>
  <c r="H275" i="3"/>
  <c r="L275" i="3"/>
  <c r="F275" i="3"/>
  <c r="P275" i="3"/>
  <c r="K275" i="3"/>
  <c r="O275" i="3"/>
  <c r="J275" i="3"/>
  <c r="J276" i="3" l="1"/>
  <c r="R276" i="3"/>
  <c r="K276" i="3"/>
  <c r="H276" i="3"/>
  <c r="I276" i="3"/>
  <c r="E276" i="3"/>
  <c r="D276" i="3"/>
  <c r="N276" i="3"/>
  <c r="F276" i="3"/>
  <c r="L276" i="3"/>
  <c r="M276" i="3"/>
  <c r="Q276" i="3"/>
  <c r="O276" i="3"/>
  <c r="C276" i="3"/>
  <c r="G276" i="3"/>
  <c r="P276" i="3"/>
  <c r="D277" i="3" l="1"/>
  <c r="K277" i="3"/>
  <c r="R277" i="3"/>
  <c r="E277" i="3"/>
  <c r="C277" i="3"/>
  <c r="M277" i="3"/>
  <c r="L277" i="3"/>
  <c r="H277" i="3"/>
  <c r="G277" i="3"/>
  <c r="F277" i="3"/>
  <c r="J277" i="3"/>
  <c r="N277" i="3"/>
  <c r="O277" i="3"/>
  <c r="I277" i="3"/>
  <c r="P277" i="3"/>
  <c r="Q277" i="3"/>
  <c r="R278" i="3" l="1"/>
  <c r="M278" i="3"/>
  <c r="I278" i="3"/>
  <c r="N278" i="3"/>
  <c r="H278" i="3"/>
  <c r="G278" i="3"/>
  <c r="C278" i="3"/>
  <c r="F278" i="3"/>
  <c r="J278" i="3"/>
  <c r="P278" i="3"/>
  <c r="D278" i="3"/>
  <c r="E278" i="3"/>
  <c r="O278" i="3"/>
  <c r="L278" i="3"/>
  <c r="Q278" i="3"/>
  <c r="K278" i="3"/>
  <c r="C279" i="3" l="1"/>
  <c r="J279" i="3"/>
  <c r="L279" i="3"/>
  <c r="O279" i="3"/>
  <c r="E279" i="3"/>
  <c r="I279" i="3"/>
  <c r="P279" i="3"/>
  <c r="N279" i="3"/>
  <c r="R279" i="3"/>
  <c r="G279" i="3"/>
  <c r="M279" i="3"/>
  <c r="Q279" i="3"/>
  <c r="F279" i="3"/>
  <c r="D279" i="3"/>
  <c r="K279" i="3"/>
  <c r="H279" i="3"/>
  <c r="F280" i="3" l="1"/>
  <c r="H280" i="3"/>
  <c r="L280" i="3"/>
  <c r="K280" i="3"/>
  <c r="N280" i="3"/>
  <c r="E280" i="3"/>
  <c r="I280" i="3"/>
  <c r="J280" i="3"/>
  <c r="P280" i="3"/>
  <c r="O280" i="3"/>
  <c r="M280" i="3"/>
  <c r="R280" i="3"/>
  <c r="C280" i="3"/>
  <c r="D280" i="3"/>
  <c r="Q280" i="3"/>
  <c r="G280" i="3"/>
  <c r="D281" i="3" l="1"/>
  <c r="L281" i="3"/>
  <c r="O281" i="3"/>
  <c r="N281" i="3"/>
  <c r="R281" i="3"/>
  <c r="I281" i="3"/>
  <c r="K281" i="3"/>
  <c r="E281" i="3"/>
  <c r="J281" i="3"/>
  <c r="F281" i="3"/>
  <c r="G281" i="3"/>
  <c r="C281" i="3"/>
  <c r="M281" i="3"/>
  <c r="H281" i="3"/>
  <c r="Q281" i="3"/>
  <c r="P281" i="3"/>
  <c r="C282" i="3" l="1"/>
  <c r="L282" i="3"/>
  <c r="O282" i="3"/>
  <c r="K282" i="3"/>
  <c r="D282" i="3"/>
  <c r="N282" i="3"/>
  <c r="I282" i="3"/>
  <c r="R282" i="3"/>
  <c r="F282" i="3"/>
  <c r="H282" i="3"/>
  <c r="E282" i="3"/>
  <c r="J282" i="3"/>
  <c r="G282" i="3"/>
  <c r="Q282" i="3"/>
  <c r="M282" i="3"/>
  <c r="P282" i="3"/>
  <c r="P283" i="3" l="1"/>
  <c r="R283" i="3"/>
  <c r="G283" i="3"/>
  <c r="D283" i="3"/>
  <c r="H283" i="3"/>
  <c r="L283" i="3"/>
  <c r="Q283" i="3"/>
  <c r="F283" i="3"/>
  <c r="E283" i="3"/>
  <c r="M283" i="3"/>
  <c r="O283" i="3"/>
  <c r="K283" i="3"/>
  <c r="I283" i="3"/>
  <c r="J283" i="3"/>
  <c r="C283" i="3"/>
  <c r="N283" i="3"/>
  <c r="D284" i="3" l="1"/>
  <c r="E284" i="3"/>
  <c r="L284" i="3"/>
  <c r="P284" i="3"/>
  <c r="R284" i="3"/>
  <c r="H284" i="3"/>
  <c r="N284" i="3"/>
  <c r="K284" i="3"/>
  <c r="I284" i="3"/>
  <c r="F284" i="3"/>
  <c r="G284" i="3"/>
  <c r="C284" i="3"/>
  <c r="M284" i="3"/>
  <c r="O284" i="3"/>
  <c r="J284" i="3"/>
  <c r="Q284" i="3"/>
  <c r="H285" i="3" l="1"/>
  <c r="E285" i="3"/>
  <c r="J285" i="3"/>
  <c r="N285" i="3"/>
  <c r="D285" i="3"/>
  <c r="K285" i="3"/>
  <c r="F285" i="3"/>
  <c r="L285" i="3"/>
  <c r="Q285" i="3"/>
  <c r="O285" i="3"/>
  <c r="I285" i="3"/>
  <c r="M285" i="3"/>
  <c r="C285" i="3"/>
  <c r="P285" i="3"/>
  <c r="R285" i="3"/>
  <c r="G285" i="3"/>
  <c r="R286" i="3" l="1"/>
  <c r="O286" i="3"/>
  <c r="H286" i="3"/>
  <c r="P286" i="3"/>
  <c r="G286" i="3"/>
  <c r="K286" i="3"/>
  <c r="I286" i="3"/>
  <c r="D286" i="3"/>
  <c r="C286" i="3"/>
  <c r="L286" i="3"/>
  <c r="F286" i="3"/>
  <c r="N286" i="3"/>
  <c r="J286" i="3"/>
  <c r="M286" i="3"/>
  <c r="Q286" i="3"/>
  <c r="E286" i="3"/>
  <c r="M287" i="3" l="1"/>
  <c r="O287" i="3"/>
  <c r="E287" i="3"/>
  <c r="N287" i="3"/>
  <c r="C287" i="3"/>
  <c r="P287" i="3"/>
  <c r="R287" i="3"/>
  <c r="J287" i="3"/>
  <c r="D287" i="3"/>
  <c r="F287" i="3"/>
  <c r="G287" i="3"/>
  <c r="H287" i="3"/>
  <c r="K287" i="3"/>
  <c r="L287" i="3"/>
  <c r="Q287" i="3"/>
  <c r="I287" i="3"/>
  <c r="K288" i="3" l="1"/>
  <c r="M288" i="3"/>
  <c r="Q288" i="3"/>
  <c r="G288" i="3"/>
  <c r="N288" i="3"/>
  <c r="E288" i="3"/>
  <c r="P288" i="3"/>
  <c r="L288" i="3"/>
  <c r="F288" i="3"/>
  <c r="H288" i="3"/>
  <c r="J288" i="3"/>
  <c r="O288" i="3"/>
  <c r="I288" i="3"/>
  <c r="R288" i="3"/>
  <c r="C288" i="3"/>
  <c r="D288" i="3"/>
  <c r="M289" i="3" l="1"/>
  <c r="D289" i="3"/>
  <c r="Q289" i="3"/>
  <c r="R289" i="3"/>
  <c r="C289" i="3"/>
  <c r="K289" i="3"/>
  <c r="J289" i="3"/>
  <c r="N289" i="3"/>
  <c r="E289" i="3"/>
  <c r="H289" i="3"/>
  <c r="O289" i="3"/>
  <c r="P289" i="3"/>
  <c r="L289" i="3"/>
  <c r="I289" i="3"/>
  <c r="F289" i="3"/>
  <c r="G289" i="3"/>
  <c r="M290" i="3" l="1"/>
  <c r="O290" i="3"/>
  <c r="I290" i="3"/>
  <c r="P290" i="3"/>
  <c r="G290" i="3"/>
  <c r="N290" i="3"/>
  <c r="D290" i="3"/>
  <c r="L290" i="3"/>
  <c r="J290" i="3"/>
  <c r="C290" i="3"/>
  <c r="R290" i="3"/>
  <c r="E290" i="3"/>
  <c r="H290" i="3"/>
  <c r="Q290" i="3"/>
  <c r="K290" i="3"/>
  <c r="F290" i="3"/>
  <c r="Q291" i="3" l="1"/>
  <c r="E291" i="3"/>
  <c r="K291" i="3"/>
  <c r="N291" i="3"/>
  <c r="L291" i="3"/>
  <c r="M291" i="3"/>
  <c r="P291" i="3"/>
  <c r="J291" i="3"/>
  <c r="C291" i="3"/>
  <c r="R291" i="3"/>
  <c r="F291" i="3"/>
  <c r="O291" i="3"/>
  <c r="D291" i="3"/>
  <c r="H291" i="3"/>
  <c r="I291" i="3"/>
  <c r="G291" i="3"/>
  <c r="D292" i="3" l="1"/>
  <c r="F292" i="3"/>
  <c r="O292" i="3"/>
  <c r="K292" i="3"/>
  <c r="J292" i="3"/>
  <c r="P292" i="3"/>
  <c r="G292" i="3"/>
  <c r="R292" i="3"/>
  <c r="I292" i="3"/>
  <c r="L292" i="3"/>
  <c r="N292" i="3"/>
  <c r="M292" i="3"/>
  <c r="E292" i="3"/>
  <c r="H292" i="3"/>
  <c r="C292" i="3"/>
  <c r="Q292" i="3"/>
  <c r="I293" i="3" l="1"/>
  <c r="C293" i="3"/>
  <c r="G293" i="3"/>
  <c r="P293" i="3"/>
  <c r="R293" i="3"/>
  <c r="O293" i="3"/>
  <c r="E293" i="3"/>
  <c r="N293" i="3"/>
  <c r="F293" i="3"/>
  <c r="D293" i="3"/>
  <c r="Q293" i="3"/>
  <c r="L293" i="3"/>
  <c r="J293" i="3"/>
  <c r="H293" i="3"/>
  <c r="M293" i="3"/>
  <c r="K293" i="3"/>
  <c r="P294" i="3" l="1"/>
  <c r="M294" i="3"/>
  <c r="F294" i="3"/>
  <c r="K294" i="3"/>
  <c r="H294" i="3"/>
  <c r="O294" i="3"/>
  <c r="I294" i="3"/>
  <c r="J294" i="3"/>
  <c r="D294" i="3"/>
  <c r="Q294" i="3"/>
  <c r="L294" i="3"/>
  <c r="E294" i="3"/>
  <c r="G294" i="3"/>
  <c r="R294" i="3"/>
  <c r="C294" i="3"/>
  <c r="N294" i="3"/>
  <c r="R295" i="3" l="1"/>
  <c r="I295" i="3"/>
  <c r="F295" i="3"/>
  <c r="Q295" i="3"/>
  <c r="E295" i="3"/>
  <c r="H295" i="3"/>
  <c r="J295" i="3"/>
  <c r="D295" i="3"/>
  <c r="K295" i="3"/>
  <c r="L295" i="3"/>
  <c r="O295" i="3"/>
  <c r="M295" i="3"/>
  <c r="P295" i="3"/>
  <c r="G295" i="3"/>
  <c r="C295" i="3"/>
  <c r="N295" i="3"/>
  <c r="R296" i="3" l="1"/>
  <c r="O296" i="3"/>
  <c r="L296" i="3"/>
  <c r="E296" i="3"/>
  <c r="N296" i="3"/>
  <c r="J296" i="3"/>
  <c r="I296" i="3"/>
  <c r="M296" i="3"/>
  <c r="H296" i="3"/>
  <c r="G296" i="3"/>
  <c r="K296" i="3"/>
  <c r="Q296" i="3"/>
  <c r="C296" i="3"/>
  <c r="D296" i="3"/>
  <c r="P296" i="3"/>
  <c r="F296" i="3"/>
  <c r="O297" i="3" l="1"/>
  <c r="R297" i="3"/>
  <c r="M297" i="3"/>
  <c r="G297" i="3"/>
  <c r="I297" i="3"/>
  <c r="N297" i="3"/>
  <c r="E297" i="3"/>
  <c r="D297" i="3"/>
  <c r="H297" i="3"/>
  <c r="F297" i="3"/>
  <c r="K297" i="3"/>
  <c r="P297" i="3"/>
  <c r="C297" i="3"/>
  <c r="L297" i="3"/>
  <c r="J297" i="3"/>
  <c r="Q297" i="3"/>
  <c r="K298" i="3" l="1"/>
  <c r="R298" i="3"/>
  <c r="E298" i="3"/>
  <c r="Q298" i="3"/>
  <c r="M298" i="3"/>
  <c r="O298" i="3"/>
  <c r="L298" i="3"/>
  <c r="H298" i="3"/>
  <c r="C298" i="3"/>
  <c r="J298" i="3"/>
  <c r="I298" i="3"/>
  <c r="N298" i="3"/>
  <c r="F298" i="3"/>
  <c r="G298" i="3"/>
  <c r="D298" i="3"/>
  <c r="P298" i="3"/>
  <c r="C299" i="3" l="1"/>
  <c r="I299" i="3"/>
  <c r="R299" i="3"/>
  <c r="H299" i="3"/>
  <c r="J299" i="3"/>
  <c r="N299" i="3"/>
  <c r="D299" i="3"/>
  <c r="K299" i="3"/>
  <c r="G299" i="3"/>
  <c r="M299" i="3"/>
  <c r="O299" i="3"/>
  <c r="E299" i="3"/>
  <c r="Q299" i="3"/>
  <c r="L299" i="3"/>
  <c r="F299" i="3"/>
  <c r="P299" i="3"/>
  <c r="P300" i="3" l="1"/>
  <c r="K300" i="3"/>
  <c r="Q300" i="3"/>
  <c r="R300" i="3"/>
  <c r="G300" i="3"/>
  <c r="O300" i="3"/>
  <c r="N300" i="3"/>
  <c r="E300" i="3"/>
  <c r="C300" i="3"/>
  <c r="M300" i="3"/>
  <c r="L300" i="3"/>
  <c r="I300" i="3"/>
  <c r="H300" i="3"/>
  <c r="J300" i="3"/>
  <c r="D300" i="3"/>
  <c r="F300" i="3"/>
  <c r="G301" i="3" l="1"/>
  <c r="I301" i="3"/>
  <c r="D301" i="3"/>
  <c r="R301" i="3"/>
  <c r="O301" i="3"/>
  <c r="J301" i="3"/>
  <c r="E301" i="3"/>
  <c r="M301" i="3"/>
  <c r="L301" i="3"/>
  <c r="H301" i="3"/>
  <c r="Q301" i="3"/>
  <c r="N301" i="3"/>
  <c r="K301" i="3"/>
  <c r="C301" i="3"/>
  <c r="F301" i="3"/>
  <c r="P301" i="3"/>
  <c r="F302" i="3" l="1"/>
  <c r="P302" i="3"/>
  <c r="N302" i="3"/>
  <c r="L302" i="3"/>
  <c r="J302" i="3"/>
  <c r="G302" i="3"/>
  <c r="E302" i="3"/>
  <c r="Q302" i="3"/>
  <c r="H302" i="3"/>
  <c r="I302" i="3"/>
  <c r="C302" i="3"/>
  <c r="R302" i="3"/>
  <c r="M302" i="3"/>
  <c r="K302" i="3"/>
  <c r="D302" i="3"/>
  <c r="O302" i="3"/>
  <c r="C303" i="3" l="1"/>
  <c r="K303" i="3"/>
  <c r="I303" i="3"/>
  <c r="R303" i="3"/>
  <c r="H303" i="3"/>
  <c r="M303" i="3"/>
  <c r="J303" i="3"/>
  <c r="G303" i="3"/>
  <c r="O303" i="3"/>
  <c r="E303" i="3"/>
  <c r="N303" i="3"/>
  <c r="L303" i="3"/>
  <c r="P303" i="3"/>
  <c r="F303" i="3"/>
  <c r="Q303" i="3"/>
  <c r="D303" i="3"/>
  <c r="D304" i="3" l="1"/>
  <c r="C304" i="3"/>
  <c r="E304" i="3"/>
  <c r="R304" i="3"/>
  <c r="M304" i="3"/>
  <c r="J304" i="3"/>
  <c r="O304" i="3"/>
  <c r="K304" i="3"/>
  <c r="H304" i="3"/>
  <c r="I304" i="3"/>
  <c r="Q304" i="3"/>
  <c r="P304" i="3"/>
  <c r="G304" i="3"/>
  <c r="L304" i="3"/>
  <c r="N304" i="3"/>
  <c r="F304" i="3"/>
  <c r="R305" i="3" l="1"/>
  <c r="D305" i="3"/>
  <c r="L305" i="3"/>
  <c r="H305" i="3"/>
  <c r="F305" i="3"/>
  <c r="J305" i="3"/>
  <c r="O305" i="3"/>
  <c r="G305" i="3"/>
  <c r="E305" i="3"/>
  <c r="C305" i="3"/>
  <c r="Q305" i="3"/>
  <c r="P305" i="3"/>
  <c r="I305" i="3"/>
  <c r="M305" i="3"/>
  <c r="N305" i="3"/>
  <c r="K305" i="3"/>
  <c r="L306" i="3" l="1"/>
  <c r="D306" i="3"/>
  <c r="P306" i="3"/>
  <c r="O306" i="3"/>
  <c r="F306" i="3"/>
  <c r="Q306" i="3"/>
  <c r="H306" i="3"/>
  <c r="J306" i="3"/>
  <c r="C306" i="3"/>
  <c r="M306" i="3"/>
  <c r="R306" i="3"/>
  <c r="I306" i="3"/>
  <c r="K306" i="3"/>
  <c r="E306" i="3"/>
  <c r="G306" i="3"/>
  <c r="N306" i="3"/>
  <c r="D307" i="3" l="1"/>
  <c r="J307" i="3"/>
  <c r="C307" i="3"/>
  <c r="N307" i="3"/>
  <c r="I307" i="3"/>
  <c r="R307" i="3"/>
  <c r="H307" i="3"/>
  <c r="F307" i="3"/>
  <c r="O307" i="3"/>
  <c r="L307" i="3"/>
  <c r="M307" i="3"/>
  <c r="E307" i="3"/>
  <c r="G307" i="3"/>
  <c r="Q307" i="3"/>
  <c r="K307" i="3"/>
  <c r="P307" i="3"/>
  <c r="J308" i="3" l="1"/>
  <c r="C308" i="3"/>
  <c r="L308" i="3"/>
  <c r="E308" i="3"/>
  <c r="D308" i="3"/>
  <c r="Q308" i="3"/>
  <c r="G308" i="3"/>
  <c r="P308" i="3"/>
  <c r="F308" i="3"/>
  <c r="H308" i="3"/>
  <c r="O308" i="3"/>
  <c r="K308" i="3"/>
  <c r="R308" i="3"/>
  <c r="N308" i="3"/>
  <c r="I308" i="3"/>
  <c r="M308" i="3"/>
  <c r="C309" i="3" l="1"/>
  <c r="Q309" i="3"/>
  <c r="N309" i="3"/>
  <c r="I309" i="3"/>
  <c r="P309" i="3"/>
  <c r="M309" i="3"/>
  <c r="D309" i="3"/>
  <c r="H309" i="3"/>
  <c r="R309" i="3"/>
  <c r="K309" i="3"/>
  <c r="G309" i="3"/>
  <c r="L309" i="3"/>
  <c r="E309" i="3"/>
  <c r="J309" i="3"/>
  <c r="O309" i="3"/>
  <c r="F309" i="3"/>
  <c r="G310" i="3" l="1"/>
  <c r="R310" i="3"/>
  <c r="P310" i="3"/>
  <c r="Q310" i="3"/>
  <c r="C310" i="3"/>
  <c r="D310" i="3"/>
  <c r="K310" i="3"/>
  <c r="I310" i="3"/>
  <c r="H310" i="3"/>
  <c r="L310" i="3"/>
  <c r="M310" i="3"/>
  <c r="F310" i="3"/>
  <c r="J310" i="3"/>
  <c r="N310" i="3"/>
  <c r="O310" i="3"/>
  <c r="E310" i="3"/>
  <c r="J311" i="3" l="1"/>
  <c r="D311" i="3"/>
  <c r="P311" i="3"/>
  <c r="K311" i="3"/>
  <c r="I311" i="3"/>
  <c r="Q311" i="3"/>
  <c r="O311" i="3"/>
  <c r="F311" i="3"/>
  <c r="N311" i="3"/>
  <c r="G311" i="3"/>
  <c r="E311" i="3"/>
  <c r="H311" i="3"/>
  <c r="L311" i="3"/>
  <c r="R311" i="3"/>
  <c r="M311" i="3"/>
  <c r="C311" i="3"/>
  <c r="R312" i="3" l="1"/>
  <c r="J312" i="3"/>
  <c r="N312" i="3"/>
  <c r="M312" i="3"/>
  <c r="H312" i="3"/>
  <c r="E312" i="3"/>
  <c r="C312" i="3"/>
  <c r="O312" i="3"/>
  <c r="G312" i="3"/>
  <c r="I312" i="3"/>
  <c r="F312" i="3"/>
  <c r="L312" i="3"/>
  <c r="Q312" i="3"/>
  <c r="K312" i="3"/>
  <c r="P312" i="3"/>
  <c r="D312" i="3"/>
  <c r="M313" i="3" l="1"/>
  <c r="D313" i="3"/>
  <c r="E313" i="3"/>
  <c r="O313" i="3"/>
  <c r="C313" i="3"/>
  <c r="N313" i="3"/>
  <c r="K313" i="3"/>
  <c r="P313" i="3"/>
  <c r="L313" i="3"/>
  <c r="Q313" i="3"/>
  <c r="H313" i="3"/>
  <c r="J313" i="3"/>
  <c r="R313" i="3"/>
  <c r="F313" i="3"/>
  <c r="I313" i="3"/>
  <c r="G313" i="3"/>
  <c r="G314" i="3" l="1"/>
  <c r="N314" i="3"/>
  <c r="O314" i="3"/>
  <c r="M314" i="3"/>
  <c r="K314" i="3"/>
  <c r="R314" i="3"/>
  <c r="P314" i="3"/>
  <c r="J314" i="3"/>
  <c r="F314" i="3"/>
  <c r="Q314" i="3"/>
  <c r="I314" i="3"/>
  <c r="E314" i="3"/>
  <c r="D314" i="3"/>
  <c r="H314" i="3"/>
  <c r="C314" i="3"/>
  <c r="L314" i="3"/>
  <c r="C315" i="3" l="1"/>
  <c r="D315" i="3"/>
  <c r="I315" i="3"/>
  <c r="F315" i="3"/>
  <c r="L315" i="3"/>
  <c r="R315" i="3"/>
  <c r="E315" i="3"/>
  <c r="H315" i="3"/>
  <c r="N315" i="3"/>
  <c r="G315" i="3"/>
  <c r="K315" i="3"/>
  <c r="P315" i="3"/>
  <c r="M315" i="3"/>
  <c r="O315" i="3"/>
  <c r="J315" i="3"/>
  <c r="Q315" i="3"/>
  <c r="L316" i="3" l="1"/>
  <c r="D316" i="3"/>
  <c r="K316" i="3"/>
  <c r="P316" i="3"/>
  <c r="F316" i="3"/>
  <c r="C316" i="3"/>
  <c r="R316" i="3"/>
  <c r="J316" i="3"/>
  <c r="H316" i="3"/>
  <c r="G316" i="3"/>
  <c r="O316" i="3"/>
  <c r="I316" i="3"/>
  <c r="M316" i="3"/>
  <c r="E316" i="3"/>
  <c r="Q316" i="3"/>
  <c r="N316" i="3"/>
  <c r="P317" i="3" l="1"/>
  <c r="J317" i="3"/>
  <c r="R317" i="3"/>
  <c r="I317" i="3"/>
  <c r="G317" i="3"/>
  <c r="L317" i="3"/>
  <c r="F317" i="3"/>
  <c r="E317" i="3"/>
  <c r="O317" i="3"/>
  <c r="N317" i="3"/>
  <c r="C317" i="3"/>
  <c r="M317" i="3"/>
  <c r="Q317" i="3"/>
  <c r="D317" i="3"/>
  <c r="H317" i="3"/>
  <c r="K317" i="3"/>
  <c r="P132" i="3" l="1"/>
  <c r="P100" i="3"/>
  <c r="P126" i="3"/>
  <c r="P120" i="3"/>
  <c r="P74" i="3"/>
  <c r="P70" i="3"/>
  <c r="P135" i="3"/>
  <c r="P113" i="3"/>
  <c r="P98" i="3"/>
  <c r="Q60" i="3"/>
  <c r="C318" i="3"/>
  <c r="P80" i="3"/>
  <c r="Q120" i="3"/>
  <c r="Q64" i="3"/>
  <c r="Q81" i="3"/>
  <c r="P109" i="3"/>
  <c r="Q130" i="3"/>
  <c r="P79" i="3"/>
  <c r="Q87" i="3"/>
  <c r="P103" i="3"/>
  <c r="Q68" i="3"/>
  <c r="Q69" i="3"/>
  <c r="F318" i="3"/>
  <c r="N318" i="3"/>
  <c r="Q106" i="3"/>
  <c r="P133" i="3"/>
  <c r="P58" i="3"/>
  <c r="P91" i="3"/>
  <c r="P59" i="3"/>
  <c r="J318" i="3"/>
  <c r="P87" i="3"/>
  <c r="Q116" i="3"/>
  <c r="Q58" i="3"/>
  <c r="Q99" i="3"/>
  <c r="Q90" i="3"/>
  <c r="Q127" i="3"/>
  <c r="Q70" i="3"/>
  <c r="Q110" i="3"/>
  <c r="P92" i="3"/>
  <c r="Q103" i="3"/>
  <c r="I318" i="3"/>
  <c r="Q104" i="3"/>
  <c r="Q114" i="3"/>
  <c r="P76" i="3"/>
  <c r="Q75" i="3"/>
  <c r="Q128" i="3"/>
  <c r="P75" i="3"/>
  <c r="Q125" i="3"/>
  <c r="Q94" i="3"/>
  <c r="Q71" i="3"/>
  <c r="P111" i="3"/>
  <c r="P78" i="3"/>
  <c r="P71" i="3"/>
  <c r="Q97" i="3"/>
  <c r="Q132" i="3"/>
  <c r="M318" i="3"/>
  <c r="P67" i="3"/>
  <c r="Q77" i="3"/>
  <c r="Q98" i="3"/>
  <c r="Q92" i="3"/>
  <c r="P101" i="3"/>
  <c r="Q93" i="3"/>
  <c r="Q133" i="3"/>
  <c r="Q135" i="3"/>
  <c r="Q83" i="3"/>
  <c r="E318" i="3"/>
  <c r="P81" i="3"/>
  <c r="P131" i="3"/>
  <c r="P65" i="3"/>
  <c r="Q67" i="3"/>
  <c r="P77" i="3"/>
  <c r="Q123" i="3"/>
  <c r="P68" i="3"/>
  <c r="P89" i="3"/>
  <c r="P108" i="3"/>
  <c r="Q96" i="3"/>
  <c r="P60" i="3"/>
  <c r="Q124" i="3"/>
  <c r="P105" i="3"/>
  <c r="P61" i="3"/>
  <c r="Q105" i="3"/>
  <c r="P115" i="3"/>
  <c r="P107" i="3"/>
  <c r="P97" i="3"/>
  <c r="Q79" i="3"/>
  <c r="P117" i="3"/>
  <c r="H318" i="3"/>
  <c r="Q117" i="3"/>
  <c r="Q107" i="3"/>
  <c r="P130" i="3"/>
  <c r="Q63" i="3"/>
  <c r="P123" i="3"/>
  <c r="Q109" i="3"/>
  <c r="Q111" i="3"/>
  <c r="Q100" i="3"/>
  <c r="P121" i="3"/>
  <c r="Q84" i="3"/>
  <c r="Q112" i="3"/>
  <c r="Q108" i="3"/>
  <c r="P110" i="3"/>
  <c r="O318" i="3"/>
  <c r="Q121" i="3"/>
  <c r="P94" i="3"/>
  <c r="Q85" i="3"/>
  <c r="P63" i="3"/>
  <c r="P64" i="3"/>
  <c r="P318" i="3"/>
  <c r="P96" i="3"/>
  <c r="Q65" i="3"/>
  <c r="P114" i="3"/>
  <c r="Q66" i="3"/>
  <c r="Q113" i="3"/>
  <c r="Q61" i="3"/>
  <c r="P102" i="3"/>
  <c r="Q102" i="3"/>
  <c r="Q73" i="3"/>
  <c r="Q88" i="3"/>
  <c r="Q86" i="3"/>
  <c r="K318" i="3"/>
  <c r="P82" i="3"/>
  <c r="P106" i="3"/>
  <c r="P66" i="3"/>
  <c r="Q82" i="3"/>
  <c r="P99" i="3"/>
  <c r="Q91" i="3"/>
  <c r="Q122" i="3"/>
  <c r="P90" i="3"/>
  <c r="P93" i="3"/>
  <c r="R318" i="3"/>
  <c r="P83" i="3"/>
  <c r="P118" i="3"/>
  <c r="Q74" i="3"/>
  <c r="P128" i="3"/>
  <c r="G318" i="3"/>
  <c r="Q318" i="3"/>
  <c r="Q59" i="3"/>
  <c r="Q129" i="3"/>
  <c r="P85" i="3"/>
  <c r="Q136" i="3"/>
  <c r="P119" i="3"/>
  <c r="P134" i="3"/>
  <c r="P112" i="3"/>
  <c r="Q126" i="3"/>
  <c r="P73" i="3"/>
  <c r="Q101" i="3"/>
  <c r="P86" i="3"/>
  <c r="P84" i="3"/>
  <c r="P136" i="3"/>
  <c r="P104" i="3"/>
  <c r="P62" i="3"/>
  <c r="P88" i="3"/>
  <c r="P129" i="3"/>
  <c r="Q78" i="3"/>
  <c r="P116" i="3"/>
  <c r="P125" i="3"/>
  <c r="Q76" i="3"/>
  <c r="P122" i="3"/>
  <c r="Q118" i="3"/>
  <c r="P124" i="3"/>
  <c r="P127" i="3"/>
  <c r="Q89" i="3"/>
  <c r="Q131" i="3"/>
  <c r="D318" i="3"/>
  <c r="Q119" i="3"/>
  <c r="P72" i="3"/>
  <c r="Q134" i="3"/>
  <c r="Q95" i="3"/>
  <c r="Q72" i="3"/>
  <c r="P95" i="3"/>
  <c r="Q62" i="3"/>
  <c r="Q80" i="3"/>
  <c r="P69" i="3"/>
  <c r="Q115" i="3"/>
  <c r="L318" i="3"/>
  <c r="Q319" i="3" l="1"/>
  <c r="L319" i="3"/>
  <c r="E319" i="3"/>
  <c r="D319" i="3"/>
  <c r="I319" i="3"/>
  <c r="N319" i="3"/>
  <c r="J319" i="3"/>
  <c r="M319" i="3"/>
  <c r="C319" i="3"/>
  <c r="F319" i="3"/>
  <c r="K319" i="3"/>
  <c r="G319" i="3"/>
  <c r="H319" i="3"/>
  <c r="O319" i="3"/>
  <c r="P319" i="3"/>
  <c r="R319" i="3"/>
  <c r="C35" i="3" l="1"/>
  <c r="C32" i="3"/>
  <c r="C34" i="3" l="1"/>
</calcChain>
</file>

<file path=xl/comments1.xml><?xml version="1.0" encoding="utf-8"?>
<comments xmlns="http://schemas.openxmlformats.org/spreadsheetml/2006/main">
  <authors>
    <author>Jose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Intangivel + Ativo financeiro da concessão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Intangivel + Ativo financeiro da concessão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Intangivel + Ativo financeiro da concessão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Intagivel e Diferido 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Intangivel + Ativo financeiro da concessão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Intangivel + Ativo financeiro da concessão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Intangivel + Ativo financeiro da concessão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Intangivel + Ativo financeiro da concessão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Intangivel + Ativo financeiro da concessão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Intangivel + Ativo financeiro da concessão</t>
        </r>
      </text>
    </comment>
  </commentList>
</comments>
</file>

<file path=xl/sharedStrings.xml><?xml version="1.0" encoding="utf-8"?>
<sst xmlns="http://schemas.openxmlformats.org/spreadsheetml/2006/main" count="451" uniqueCount="170">
  <si>
    <t>Dados utilizados para o cálculo da Taxa WACC</t>
  </si>
  <si>
    <t>Taxa livre de risco (Rf)</t>
  </si>
  <si>
    <t>Taxa de impostos</t>
  </si>
  <si>
    <t>Retorno Médio do Mercado (Rm)</t>
  </si>
  <si>
    <t>Risco País</t>
  </si>
  <si>
    <t>Risco de crédito empresas</t>
  </si>
  <si>
    <t xml:space="preserve">Inflação EUA </t>
  </si>
  <si>
    <t>Componentes:</t>
  </si>
  <si>
    <t>Beta EUA</t>
  </si>
  <si>
    <t>Estrutura de capital</t>
  </si>
  <si>
    <t>Risco de crédito</t>
  </si>
  <si>
    <t>Fonte:</t>
  </si>
  <si>
    <t>Acessado:</t>
  </si>
  <si>
    <t>Mes/Ano</t>
  </si>
  <si>
    <t>EMBI+ Brasil serie</t>
  </si>
  <si>
    <t>IPEADATA (Fonte JP MORGAN)- Disponivel em http://www.ipeadata.gov.br/ExibeSerie.aspx?serid=40940&amp;module=M</t>
  </si>
  <si>
    <t>Date</t>
  </si>
  <si>
    <t>P</t>
  </si>
  <si>
    <t>D</t>
  </si>
  <si>
    <t xml:space="preserve">Setor </t>
  </si>
  <si>
    <t xml:space="preserve">Código </t>
  </si>
  <si>
    <t>Moeda</t>
  </si>
  <si>
    <t>Clasificação de Risco Moody's</t>
  </si>
  <si>
    <t>BRL</t>
  </si>
  <si>
    <t>Ba2</t>
  </si>
  <si>
    <t xml:space="preserve">Distribuição de Energia Elétrica </t>
  </si>
  <si>
    <t>Ba3</t>
  </si>
  <si>
    <t>RDLA12</t>
  </si>
  <si>
    <t>Fontes:</t>
  </si>
  <si>
    <t>Receita Federal do Brasil -  Disponível em http://idg.receita.fazenda.gov.br/</t>
  </si>
  <si>
    <t xml:space="preserve">Beta </t>
  </si>
  <si>
    <t>D/E Ratio</t>
  </si>
  <si>
    <t>Tax rate</t>
  </si>
  <si>
    <t>Unlevered beta</t>
  </si>
  <si>
    <t>Industry Name</t>
  </si>
  <si>
    <t>Number of firms</t>
  </si>
  <si>
    <t>Cash/Firm value</t>
  </si>
  <si>
    <t>Unlevered beta corrected for cash</t>
  </si>
  <si>
    <t>Oil/Gas Distribution</t>
  </si>
  <si>
    <t>Tbond</t>
  </si>
  <si>
    <t>Empresa</t>
  </si>
  <si>
    <t>Ano</t>
  </si>
  <si>
    <t>GASMIG</t>
  </si>
  <si>
    <t>COMGÁS</t>
  </si>
  <si>
    <t>GNSPS</t>
  </si>
  <si>
    <t>GBD</t>
  </si>
  <si>
    <t xml:space="preserve">CEG </t>
  </si>
  <si>
    <t>CEG Rio</t>
  </si>
  <si>
    <t>BAHIAGÁS</t>
  </si>
  <si>
    <t>COMPAGÁS</t>
  </si>
  <si>
    <t>COPERGÁS</t>
  </si>
  <si>
    <t>SCGÁS</t>
  </si>
  <si>
    <t>SULGÁS</t>
  </si>
  <si>
    <t>Stock Market Data Used in "Irrational Exuberance" Princeton University Press, 2000, 2005, 2015, updated - Disponível em http://www.econ.yale.edu/~shiller/data.htm</t>
  </si>
  <si>
    <t>Aliquota Imposto Renda e Contribuição social</t>
  </si>
  <si>
    <t>Fonte: yahoo finance - https://finance.yahoo.com/quote/%5ETNX/history?period1=-252367200&amp;period2=1499137200&amp;interval=1d&amp;filter=history&amp;frequency=1d</t>
  </si>
  <si>
    <t>Data atualização:</t>
  </si>
  <si>
    <t>Table A6. Advanced Economies: Consumer Prices</t>
  </si>
  <si>
    <t>(Annual percent change)</t>
  </si>
  <si>
    <t>Advanced Economies</t>
  </si>
  <si>
    <t>United States</t>
  </si>
  <si>
    <t>Projections</t>
  </si>
  <si>
    <t>Relatórios de Administração das Distribuidoras (2011 até 2016)</t>
  </si>
  <si>
    <t>Inflação EUA</t>
  </si>
  <si>
    <t>Table 2.1 Economic Assumptions</t>
  </si>
  <si>
    <t>Actual</t>
  </si>
  <si>
    <t>Ativo</t>
  </si>
  <si>
    <t xml:space="preserve">Ativo Intangível </t>
  </si>
  <si>
    <t>PL</t>
  </si>
  <si>
    <t>Dados das empresas, em R$ Milhares</t>
  </si>
  <si>
    <t>Total Divida Curto e LP</t>
  </si>
  <si>
    <t>Mês-Ano</t>
  </si>
  <si>
    <t>Tipo Regulação</t>
  </si>
  <si>
    <t>Estado</t>
  </si>
  <si>
    <t>Cost of service</t>
  </si>
  <si>
    <t>MG</t>
  </si>
  <si>
    <t>Price/Revenue Cap</t>
  </si>
  <si>
    <t>SP</t>
  </si>
  <si>
    <t>Price Cap</t>
  </si>
  <si>
    <t>RJ</t>
  </si>
  <si>
    <t>BA</t>
  </si>
  <si>
    <t>PR</t>
  </si>
  <si>
    <t>PE</t>
  </si>
  <si>
    <t>RS</t>
  </si>
  <si>
    <t>SC</t>
  </si>
  <si>
    <t xml:space="preserve">BRL </t>
  </si>
  <si>
    <t>Soberano</t>
  </si>
  <si>
    <t>Tesouro IPCA+ com Juros Semestrais 2050 (NTNB)</t>
  </si>
  <si>
    <t>Tesouro IPCA+ 2035 (NTNB Princ)</t>
  </si>
  <si>
    <t>Tesouro IPCA+ com Juros Semestrais 2035 (NTNB)</t>
  </si>
  <si>
    <t>Tesouro IPCA+ com Juros Semestrais 2026 (NTNB)</t>
  </si>
  <si>
    <t>Tesouro IPCA+ 2024 (NTNB Princ)</t>
  </si>
  <si>
    <t>SNTI23</t>
  </si>
  <si>
    <t xml:space="preserve">Saneamento </t>
  </si>
  <si>
    <t>Corporativo</t>
  </si>
  <si>
    <t>SBESC7</t>
  </si>
  <si>
    <t>Concessionaria Rodovias</t>
  </si>
  <si>
    <t>CTEL11</t>
  </si>
  <si>
    <t xml:space="preserve">Telecominicação </t>
  </si>
  <si>
    <t>GLIC11</t>
  </si>
  <si>
    <t xml:space="preserve">Geradora de Energia Elétrica </t>
  </si>
  <si>
    <t>ENBR34</t>
  </si>
  <si>
    <t xml:space="preserve">CMDT33 </t>
  </si>
  <si>
    <t xml:space="preserve">Distribuição de Gás Canalizado </t>
  </si>
  <si>
    <t>GASP34</t>
  </si>
  <si>
    <t>Data obtenção de info</t>
  </si>
  <si>
    <t xml:space="preserve">TIR% real </t>
  </si>
  <si>
    <t xml:space="preserve">Vencimento </t>
  </si>
  <si>
    <t>Tipo</t>
  </si>
  <si>
    <t>Nome Bonus</t>
  </si>
  <si>
    <t>1-Beta Damodaram</t>
  </si>
  <si>
    <t>2-Beta Calculado</t>
  </si>
  <si>
    <t>Dados</t>
  </si>
  <si>
    <t>Julho de 2017</t>
  </si>
  <si>
    <r>
      <t>FMI (International Monetary Fund).</t>
    </r>
    <r>
      <rPr>
        <b/>
        <i/>
        <sz val="11"/>
        <color theme="1"/>
        <rFont val="Arial"/>
        <family val="2"/>
      </rPr>
      <t xml:space="preserve"> World Economic Outlook (WEO)</t>
    </r>
    <r>
      <rPr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- Abril de 2017</t>
    </r>
    <r>
      <rPr>
        <sz val="11"/>
        <color theme="1"/>
        <rFont val="Arial"/>
        <family val="2"/>
      </rPr>
      <t>. Pág 206 Disponível em: http://www.imf.org/en/Publications/WEO/Issues/2017/04/04/world-economic-outlook-april-2017</t>
    </r>
  </si>
  <si>
    <t>CASA BRANCA ECONOMIC ASSUMPTIONS AND INTERACTIONS WITH THE BUDGET. Disponível em https://www.whitehouse.gov/sites/whitehouse.gov/files/omb/budget/fy2018/ap_2_assumptions.pdf</t>
  </si>
  <si>
    <t>Consumer Price Index</t>
  </si>
  <si>
    <t>OECD Economic Outlook - http://www.oecd.org/eco/outlook/statistical-annex-oecd-economic-outlook-june-2017.pdf</t>
  </si>
  <si>
    <t>Annex Table 15. Consumer price indices</t>
  </si>
  <si>
    <t>EUA</t>
  </si>
  <si>
    <t>CTEEP-CIA Energia Paulista S/A</t>
  </si>
  <si>
    <t xml:space="preserve">Transmissão de Energia Elétrica </t>
  </si>
  <si>
    <t>CTEE14</t>
  </si>
  <si>
    <t>Ba1</t>
  </si>
  <si>
    <t>Engie Brasil Energia S/A</t>
  </si>
  <si>
    <t>TBLE26</t>
  </si>
  <si>
    <t>GASP15</t>
  </si>
  <si>
    <t xml:space="preserve">Comgás </t>
  </si>
  <si>
    <t>MOODY'S CORPORATION. Lista de Ratings para o Brasil Julho 2017. Disponível em: https://www.moodys.com/researchdocumentcontentpage.aspx?docid=PBC_124097</t>
  </si>
  <si>
    <t>Tesouro IPCA+ 2045 (NTNB Princ)</t>
  </si>
  <si>
    <t>NATURAL GAS UTILITIES USA</t>
  </si>
  <si>
    <t>D/E  (LT Debt to Equity (MRQ))</t>
  </si>
  <si>
    <t>Effective Tax Rate - 5 Yr. Avg.</t>
  </si>
  <si>
    <t>Fonte: http://www.reuters.com/sectors/industries/rankings?view=size&amp;industryCode=185</t>
  </si>
  <si>
    <t>Acesso:</t>
  </si>
  <si>
    <t>http://finance.yahoo.com</t>
  </si>
  <si>
    <t>http://www.stern.nyu.edu/~adamodar/pc/datasets/betas.xls</t>
  </si>
  <si>
    <t>SEAE Secretário de Acompanhamento Econômico Maio 2017 - http://www.seae.fazenda.gov.br/assuntos/regulacao-e-infraestrutura/boletins/arquivos/boletim-de-debentures-maio-2017</t>
  </si>
  <si>
    <t xml:space="preserve">ANBIMA 2017 (Associação Brasileira das Entidades dos Mercados Financeiro e de Capitais) Dados e documentos referentes a emissões registradas no SND — Módulo Nacional de Debêntures. Disponível em:  http://www.debentures.com.br/exploreosnd/consultaadados/sndemumclique/ </t>
  </si>
  <si>
    <t>TESOURO NACIONAL 2017. Emissões Soberanas Brasil. Disponível em: http://www.tesouro.fazenda.gov.br/tesouro-direto-precos-e-taxas-dos-titulos</t>
  </si>
  <si>
    <t>Atmos Energy Corporation (ATO)</t>
  </si>
  <si>
    <t>UGI Corporation (UGI)</t>
  </si>
  <si>
    <t>Vectren Corporation (VVC)</t>
  </si>
  <si>
    <t>National Fuel Gas Company (NFG)</t>
  </si>
  <si>
    <t>WGL Holdings Inc. (WGL)</t>
  </si>
  <si>
    <t>ONE Gas, Inc. (OGS)</t>
  </si>
  <si>
    <t>Southwest Gas Corporation (SWX)</t>
  </si>
  <si>
    <t>New Jersey Resources Corp (NJR)</t>
  </si>
  <si>
    <t>Spire Inc. (SR)</t>
  </si>
  <si>
    <t>South Jersey Ind (SJI)</t>
  </si>
  <si>
    <t>Northwest Natural Gas (NWN)</t>
  </si>
  <si>
    <t>Chesapeake Utilities (CPK)</t>
  </si>
  <si>
    <t>American Midstream Partners</t>
  </si>
  <si>
    <t>EnLink Midstream (ENLK)</t>
  </si>
  <si>
    <t>Targa Resources Corp. (TRGP)</t>
  </si>
  <si>
    <t>Preços das ações adj close jul 11-jul 17</t>
  </si>
  <si>
    <t>#</t>
  </si>
  <si>
    <t>Market capitalization em (US$)</t>
  </si>
  <si>
    <t>Companhias Natural Gas Utilities  - Reuters 2017</t>
  </si>
  <si>
    <t>Empresas selecionadas</t>
  </si>
  <si>
    <t>Beta desalavancado Natural Gas Utilities EUA</t>
  </si>
  <si>
    <t>Beta alavancado Natural Gas Utilities EUA</t>
  </si>
  <si>
    <t xml:space="preserve">Comgás  </t>
  </si>
  <si>
    <t xml:space="preserve">Cemig Distribuição S/A </t>
  </si>
  <si>
    <t xml:space="preserve">EDP Energias do Brasil S/A </t>
  </si>
  <si>
    <t xml:space="preserve">Geradora Éolica Bons Ventos  </t>
  </si>
  <si>
    <t xml:space="preserve">COPEL Telecomunicações S/A </t>
  </si>
  <si>
    <t xml:space="preserve">Concessionária Rodovia dos Lagos S/A </t>
  </si>
  <si>
    <t>CIA SANEAMENTO BASICO EST. SP - SABESP</t>
  </si>
  <si>
    <t xml:space="preserve">CIA de Saneamento do Tocantins - SANEATINS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</si>
</sst>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mm\-yyyy"/>
    <numFmt numFmtId="167" formatCode="dd\.mm\.yyyy;@"/>
    <numFmt numFmtId="168" formatCode="_-* #,##0_-;\-* #,##0_-;_-* &quot;-&quot;??_-;_-@_-"/>
    <numFmt numFmtId="169" formatCode="_-* #,##0.000_-;\-* #,##0.000_-;_-* &quot;-&quot;??_-;_-@_-"/>
    <numFmt numFmtId="170" formatCode="_-* #,##0\ _€_-;\-* #,##0\ _€_-;_-* &quot;-&quot;??\ _€_-;_-@_-"/>
    <numFmt numFmtId="171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u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3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</cellStyleXfs>
  <cellXfs count="114">
    <xf numFmtId="0" fontId="0" fillId="0" borderId="0" xfId="0"/>
    <xf numFmtId="0" fontId="0" fillId="6" borderId="0" xfId="0" applyFill="1"/>
    <xf numFmtId="0" fontId="5" fillId="6" borderId="0" xfId="0" applyFont="1" applyFill="1"/>
    <xf numFmtId="0" fontId="8" fillId="6" borderId="0" xfId="0" applyFont="1" applyFill="1"/>
    <xf numFmtId="0" fontId="9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12" fillId="6" borderId="0" xfId="4" applyFont="1" applyFill="1"/>
    <xf numFmtId="0" fontId="9" fillId="0" borderId="0" xfId="0" applyFont="1"/>
    <xf numFmtId="0" fontId="13" fillId="0" borderId="0" xfId="0" applyFont="1"/>
    <xf numFmtId="164" fontId="11" fillId="4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64" fontId="11" fillId="4" borderId="1" xfId="3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6" borderId="1" xfId="0" applyFont="1" applyFill="1" applyBorder="1"/>
    <xf numFmtId="0" fontId="11" fillId="0" borderId="0" xfId="0" applyFont="1"/>
    <xf numFmtId="0" fontId="15" fillId="0" borderId="0" xfId="0" applyFont="1"/>
    <xf numFmtId="10" fontId="9" fillId="5" borderId="0" xfId="6" applyNumberFormat="1" applyFont="1" applyFill="1"/>
    <xf numFmtId="165" fontId="9" fillId="5" borderId="0" xfId="6" applyNumberFormat="1" applyFont="1" applyFill="1"/>
    <xf numFmtId="10" fontId="16" fillId="5" borderId="0" xfId="6" applyNumberFormat="1" applyFont="1" applyFill="1" applyBorder="1" applyAlignment="1">
      <alignment horizontal="center" vertical="center"/>
    </xf>
    <xf numFmtId="0" fontId="9" fillId="7" borderId="0" xfId="0" applyFont="1" applyFill="1"/>
    <xf numFmtId="0" fontId="17" fillId="7" borderId="0" xfId="0" applyFont="1" applyFill="1"/>
    <xf numFmtId="0" fontId="14" fillId="7" borderId="0" xfId="0" applyFont="1" applyFill="1"/>
    <xf numFmtId="0" fontId="14" fillId="0" borderId="0" xfId="0" applyFont="1" applyFill="1"/>
    <xf numFmtId="0" fontId="9" fillId="0" borderId="0" xfId="0" applyFont="1" applyFill="1"/>
    <xf numFmtId="164" fontId="11" fillId="4" borderId="1" xfId="3" applyNumberFormat="1" applyFont="1" applyFill="1" applyBorder="1" applyAlignment="1">
      <alignment horizontal="center" vertical="center" wrapText="1"/>
    </xf>
    <xf numFmtId="167" fontId="19" fillId="0" borderId="0" xfId="0" applyNumberFormat="1" applyFont="1"/>
    <xf numFmtId="169" fontId="19" fillId="0" borderId="0" xfId="1" applyNumberFormat="1" applyFont="1"/>
    <xf numFmtId="0" fontId="19" fillId="0" borderId="0" xfId="0" applyFont="1"/>
    <xf numFmtId="0" fontId="19" fillId="0" borderId="0" xfId="0" applyFont="1" applyBorder="1"/>
    <xf numFmtId="0" fontId="19" fillId="0" borderId="2" xfId="0" applyFont="1" applyBorder="1"/>
    <xf numFmtId="168" fontId="19" fillId="0" borderId="0" xfId="1" applyNumberFormat="1" applyFont="1"/>
    <xf numFmtId="168" fontId="19" fillId="0" borderId="2" xfId="1" applyNumberFormat="1" applyFont="1" applyBorder="1"/>
    <xf numFmtId="168" fontId="19" fillId="0" borderId="0" xfId="1" applyNumberFormat="1" applyFont="1" applyBorder="1"/>
    <xf numFmtId="0" fontId="19" fillId="5" borderId="0" xfId="0" applyFont="1" applyFill="1"/>
    <xf numFmtId="166" fontId="19" fillId="5" borderId="0" xfId="0" applyNumberFormat="1" applyFont="1" applyFill="1" applyAlignment="1">
      <alignment horizontal="center"/>
    </xf>
    <xf numFmtId="2" fontId="19" fillId="5" borderId="0" xfId="0" applyNumberFormat="1" applyFont="1" applyFill="1"/>
    <xf numFmtId="2" fontId="19" fillId="5" borderId="0" xfId="0" applyNumberFormat="1" applyFont="1" applyFill="1" applyAlignment="1">
      <alignment horizontal="right"/>
    </xf>
    <xf numFmtId="2" fontId="19" fillId="5" borderId="0" xfId="0" applyNumberFormat="1" applyFont="1" applyFill="1" applyAlignment="1">
      <alignment wrapText="1"/>
    </xf>
    <xf numFmtId="0" fontId="19" fillId="5" borderId="0" xfId="7" applyFont="1" applyFill="1"/>
    <xf numFmtId="2" fontId="19" fillId="5" borderId="0" xfId="7" applyNumberFormat="1" applyFont="1" applyFill="1"/>
    <xf numFmtId="14" fontId="0" fillId="0" borderId="0" xfId="0" applyNumberFormat="1" applyProtection="1">
      <protection locked="0"/>
    </xf>
    <xf numFmtId="164" fontId="19" fillId="0" borderId="0" xfId="5" applyNumberFormat="1" applyFont="1" applyAlignment="1" applyProtection="1"/>
    <xf numFmtId="0" fontId="19" fillId="0" borderId="0" xfId="9" applyFont="1"/>
    <xf numFmtId="0" fontId="19" fillId="0" borderId="2" xfId="9" applyFont="1" applyBorder="1"/>
    <xf numFmtId="0" fontId="19" fillId="0" borderId="0" xfId="9" applyFont="1" applyBorder="1"/>
    <xf numFmtId="0" fontId="19" fillId="0" borderId="0" xfId="9" applyFont="1" applyFill="1"/>
    <xf numFmtId="0" fontId="19" fillId="0" borderId="2" xfId="9" applyFont="1" applyFill="1" applyBorder="1"/>
    <xf numFmtId="170" fontId="19" fillId="0" borderId="0" xfId="5" applyNumberFormat="1" applyFont="1"/>
    <xf numFmtId="170" fontId="19" fillId="0" borderId="0" xfId="5" applyNumberFormat="1" applyFont="1" applyFill="1"/>
    <xf numFmtId="170" fontId="19" fillId="0" borderId="0" xfId="5" applyNumberFormat="1" applyFont="1" applyBorder="1"/>
    <xf numFmtId="170" fontId="19" fillId="0" borderId="2" xfId="5" applyNumberFormat="1" applyFont="1" applyBorder="1"/>
    <xf numFmtId="170" fontId="19" fillId="0" borderId="0" xfId="5" applyNumberFormat="1" applyFont="1" applyFill="1" applyBorder="1"/>
    <xf numFmtId="170" fontId="19" fillId="0" borderId="2" xfId="5" applyNumberFormat="1" applyFont="1" applyFill="1" applyBorder="1"/>
    <xf numFmtId="164" fontId="11" fillId="4" borderId="1" xfId="3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/>
    <xf numFmtId="0" fontId="18" fillId="0" borderId="0" xfId="0" applyFont="1" applyAlignment="1">
      <alignment horizontal="left" vertical="center"/>
    </xf>
    <xf numFmtId="0" fontId="18" fillId="0" borderId="0" xfId="9" applyFont="1" applyAlignment="1">
      <alignment horizontal="center" vertical="center"/>
    </xf>
    <xf numFmtId="14" fontId="18" fillId="0" borderId="0" xfId="9" applyNumberFormat="1" applyFont="1" applyAlignment="1">
      <alignment horizontal="center" vertical="center"/>
    </xf>
    <xf numFmtId="10" fontId="18" fillId="5" borderId="0" xfId="12" applyNumberFormat="1" applyFont="1" applyFill="1" applyAlignment="1">
      <alignment horizontal="center" vertical="center"/>
    </xf>
    <xf numFmtId="17" fontId="18" fillId="0" borderId="0" xfId="9" applyNumberFormat="1" applyFont="1"/>
    <xf numFmtId="0" fontId="18" fillId="0" borderId="0" xfId="9" applyFont="1"/>
    <xf numFmtId="0" fontId="18" fillId="0" borderId="0" xfId="9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4" fontId="18" fillId="5" borderId="0" xfId="11" applyNumberFormat="1" applyFont="1" applyFill="1" applyAlignment="1">
      <alignment horizontal="center" vertical="center"/>
    </xf>
    <xf numFmtId="10" fontId="18" fillId="0" borderId="0" xfId="6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9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10" fontId="18" fillId="0" borderId="2" xfId="6" applyNumberFormat="1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10" fontId="18" fillId="0" borderId="0" xfId="2" applyNumberFormat="1" applyFont="1" applyAlignment="1">
      <alignment horizontal="center"/>
    </xf>
    <xf numFmtId="0" fontId="18" fillId="0" borderId="0" xfId="9" applyFont="1" applyAlignment="1">
      <alignment horizontal="center"/>
    </xf>
    <xf numFmtId="9" fontId="19" fillId="0" borderId="1" xfId="2" applyFont="1" applyBorder="1" applyAlignment="1">
      <alignment horizontal="center"/>
    </xf>
    <xf numFmtId="0" fontId="11" fillId="0" borderId="0" xfId="0" applyFont="1" applyFill="1"/>
    <xf numFmtId="0" fontId="13" fillId="0" borderId="0" xfId="0" applyFont="1" applyFill="1"/>
    <xf numFmtId="0" fontId="16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171" fontId="19" fillId="0" borderId="0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 wrapText="1"/>
    </xf>
    <xf numFmtId="0" fontId="19" fillId="0" borderId="3" xfId="0" applyFont="1" applyFill="1" applyBorder="1" applyAlignment="1">
      <alignment horizontal="center"/>
    </xf>
    <xf numFmtId="14" fontId="0" fillId="0" borderId="0" xfId="0" applyNumberFormat="1"/>
    <xf numFmtId="167" fontId="0" fillId="0" borderId="0" xfId="0" applyNumberFormat="1"/>
    <xf numFmtId="17" fontId="9" fillId="0" borderId="0" xfId="0" applyNumberFormat="1" applyFont="1"/>
    <xf numFmtId="0" fontId="22" fillId="0" borderId="2" xfId="0" applyFont="1" applyBorder="1"/>
    <xf numFmtId="0" fontId="19" fillId="0" borderId="1" xfId="0" applyFont="1" applyBorder="1"/>
    <xf numFmtId="0" fontId="22" fillId="0" borderId="1" xfId="0" applyFont="1" applyBorder="1"/>
    <xf numFmtId="10" fontId="18" fillId="0" borderId="0" xfId="12" applyNumberFormat="1" applyFont="1" applyFill="1" applyAlignment="1">
      <alignment horizontal="center" vertical="center"/>
    </xf>
    <xf numFmtId="0" fontId="18" fillId="0" borderId="0" xfId="9" applyFont="1" applyFill="1"/>
    <xf numFmtId="14" fontId="9" fillId="0" borderId="0" xfId="0" applyNumberFormat="1" applyFont="1"/>
    <xf numFmtId="8" fontId="9" fillId="0" borderId="0" xfId="0" applyNumberFormat="1" applyFont="1"/>
    <xf numFmtId="17" fontId="18" fillId="0" borderId="2" xfId="9" applyNumberFormat="1" applyFont="1" applyBorder="1"/>
    <xf numFmtId="2" fontId="19" fillId="0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23" fillId="8" borderId="0" xfId="14" applyFont="1" applyAlignment="1">
      <alignment vertical="center" wrapText="1"/>
    </xf>
    <xf numFmtId="14" fontId="19" fillId="0" borderId="0" xfId="0" applyNumberFormat="1" applyFont="1"/>
    <xf numFmtId="0" fontId="9" fillId="0" borderId="0" xfId="0" applyFont="1" applyBorder="1"/>
    <xf numFmtId="43" fontId="19" fillId="0" borderId="0" xfId="1" applyNumberFormat="1" applyFont="1"/>
    <xf numFmtId="0" fontId="24" fillId="5" borderId="0" xfId="15" applyFont="1" applyFill="1" applyBorder="1" applyAlignment="1">
      <alignment horizontal="left"/>
    </xf>
    <xf numFmtId="164" fontId="11" fillId="4" borderId="1" xfId="3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170" fontId="19" fillId="0" borderId="0" xfId="1" applyNumberFormat="1" applyFont="1"/>
    <xf numFmtId="14" fontId="18" fillId="0" borderId="0" xfId="0" applyNumberFormat="1" applyFont="1" applyProtection="1">
      <protection locked="0"/>
    </xf>
    <xf numFmtId="0" fontId="25" fillId="5" borderId="0" xfId="9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</cellXfs>
  <cellStyles count="16">
    <cellStyle name="60% - Ênfase1" xfId="15" builtinId="32"/>
    <cellStyle name="60% - Ênfase1 3" xfId="13"/>
    <cellStyle name="Ênfase1" xfId="14" builtinId="29"/>
    <cellStyle name="Ênfase2" xfId="3" builtinId="33"/>
    <cellStyle name="Hiperlink" xfId="4" builtinId="8"/>
    <cellStyle name="Millares 2 2 2" xfId="5"/>
    <cellStyle name="Normal" xfId="0" builtinId="0"/>
    <cellStyle name="Normal 10" xfId="9"/>
    <cellStyle name="Normal 11" xfId="7"/>
    <cellStyle name="Normal 2" xfId="8"/>
    <cellStyle name="Normal 36" xfId="11"/>
    <cellStyle name="Normal 39" xfId="10"/>
    <cellStyle name="Porcentagem" xfId="2" builtinId="5"/>
    <cellStyle name="Porcentagem 2" xfId="12"/>
    <cellStyle name="Porcentaje 2" xfId="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2</xdr:row>
      <xdr:rowOff>9525</xdr:rowOff>
    </xdr:from>
    <xdr:to>
      <xdr:col>12</xdr:col>
      <xdr:colOff>628511</xdr:colOff>
      <xdr:row>8</xdr:row>
      <xdr:rowOff>9382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428625"/>
          <a:ext cx="1114286" cy="11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595312</xdr:colOff>
      <xdr:row>7</xdr:row>
      <xdr:rowOff>71437</xdr:rowOff>
    </xdr:from>
    <xdr:to>
      <xdr:col>19</xdr:col>
      <xdr:colOff>537121</xdr:colOff>
      <xdr:row>15</xdr:row>
      <xdr:rowOff>37923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1393031"/>
          <a:ext cx="8323809" cy="14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319772</xdr:colOff>
      <xdr:row>20</xdr:row>
      <xdr:rowOff>130969</xdr:rowOff>
    </xdr:from>
    <xdr:to>
      <xdr:col>21</xdr:col>
      <xdr:colOff>690562</xdr:colOff>
      <xdr:row>46</xdr:row>
      <xdr:rowOff>39745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7460" y="3798094"/>
          <a:ext cx="7990790" cy="4587932"/>
        </a:xfrm>
        <a:prstGeom prst="rect">
          <a:avLst/>
        </a:prstGeom>
      </xdr:spPr>
    </xdr:pic>
    <xdr:clientData/>
  </xdr:twoCellAnchor>
  <xdr:twoCellAnchor editAs="oneCell">
    <xdr:from>
      <xdr:col>22</xdr:col>
      <xdr:colOff>23812</xdr:colOff>
      <xdr:row>41</xdr:row>
      <xdr:rowOff>95250</xdr:rowOff>
    </xdr:from>
    <xdr:to>
      <xdr:col>31</xdr:col>
      <xdr:colOff>61050</xdr:colOff>
      <xdr:row>48</xdr:row>
      <xdr:rowOff>6999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73500" y="7524750"/>
          <a:ext cx="6895238" cy="1161905"/>
        </a:xfrm>
        <a:prstGeom prst="rect">
          <a:avLst/>
        </a:prstGeom>
      </xdr:spPr>
    </xdr:pic>
    <xdr:clientData/>
  </xdr:twoCellAnchor>
  <xdr:twoCellAnchor editAs="oneCell">
    <xdr:from>
      <xdr:col>12</xdr:col>
      <xdr:colOff>678655</xdr:colOff>
      <xdr:row>55</xdr:row>
      <xdr:rowOff>59530</xdr:rowOff>
    </xdr:from>
    <xdr:to>
      <xdr:col>28</xdr:col>
      <xdr:colOff>7908</xdr:colOff>
      <xdr:row>61</xdr:row>
      <xdr:rowOff>130969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08343" y="10025061"/>
          <a:ext cx="11521253" cy="1154908"/>
        </a:xfrm>
        <a:prstGeom prst="rect">
          <a:avLst/>
        </a:prstGeom>
      </xdr:spPr>
    </xdr:pic>
    <xdr:clientData/>
  </xdr:twoCellAnchor>
  <xdr:twoCellAnchor editAs="oneCell">
    <xdr:from>
      <xdr:col>12</xdr:col>
      <xdr:colOff>631031</xdr:colOff>
      <xdr:row>50</xdr:row>
      <xdr:rowOff>11906</xdr:rowOff>
    </xdr:from>
    <xdr:to>
      <xdr:col>27</xdr:col>
      <xdr:colOff>758035</xdr:colOff>
      <xdr:row>55</xdr:row>
      <xdr:rowOff>23812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60719" y="9072562"/>
          <a:ext cx="11557004" cy="9167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graciosa/Downloads/C&#225;lculo%20B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a"/>
      <sheetName val="Resumo "/>
      <sheetName val="American Midstream Partners"/>
      <sheetName val="Atmos Energy Corporation (ATO)"/>
      <sheetName val="China New Energy Ltd. (CNEL.L)"/>
      <sheetName val="WGL Holdings Inc. (WGL)"/>
      <sheetName val="Chesapeake Utilities (CPK)"/>
      <sheetName val="Corning Inc. (GLW)"/>
      <sheetName val="Energtek, Inc. (EGTK)"/>
      <sheetName val="Fulcrum Utility Services (FCRM)"/>
      <sheetName val="Gas Natural Inc. (EGAS)"/>
      <sheetName val="National Fuel Gas Company (NFG)"/>
      <sheetName val="New Jersey Resources Corp (NJR)"/>
      <sheetName val="NIPPON GAS CO LTD (NG0.F)"/>
      <sheetName val="Northwest Natural Gas (NWN)"/>
      <sheetName val="National Grid plc (NG.L)"/>
      <sheetName val="ONE Gas, Inc. (OGS)"/>
      <sheetName val="OSAKA GAS 9532 (OSA.F)"/>
      <sheetName val="Smart Metering Systems (SMS.L)"/>
      <sheetName val="South Jersey Ind (SJI)"/>
      <sheetName val="Southwest Gas Corporation (SWX)"/>
      <sheetName val="SOUTHERN CALIF GAS 6 (SOCGP)"/>
      <sheetName val="Spire Inc. (SR)"/>
      <sheetName val="Targa Resources Corp. (TRGP)"/>
      <sheetName val="TOKYO GAS 9531 (TOG.F)"/>
      <sheetName val="UGI Corporation (UGI)"/>
      <sheetName val="Vectren Corporation (VVC)"/>
      <sheetName val="S&amp;P 500 - TR - (SP500TR)"/>
      <sheetName val="Questar Corporation (STR)"/>
      <sheetName val="Piedmont Natural Gas (PNY)"/>
      <sheetName val="JP Energy Partners LP (JPEP)"/>
      <sheetName val="EnLink Midstream (ENLK)"/>
      <sheetName val="AGL Resources Inc. (GAS)"/>
      <sheetName val="Hoja1"/>
    </sheetNames>
    <sheetDataSet>
      <sheetData sheetId="0">
        <row r="4">
          <cell r="BP4">
            <v>0.88137972474367021</v>
          </cell>
        </row>
        <row r="7">
          <cell r="BP7">
            <v>0.57549631861681683</v>
          </cell>
        </row>
        <row r="22">
          <cell r="A22" t="str">
            <v>Date</v>
          </cell>
          <cell r="B22" t="str">
            <v>Semana</v>
          </cell>
          <cell r="C22" t="str">
            <v>AGL Resources Inc. (GAS)</v>
          </cell>
          <cell r="D22" t="str">
            <v>American Midstream Partners</v>
          </cell>
          <cell r="E22" t="str">
            <v>Atmos Energy Corporation (ATO)</v>
          </cell>
          <cell r="F22" t="str">
            <v>Chesapeake Utilities (CPK)</v>
          </cell>
          <cell r="G22" t="str">
            <v>China New Energy Ltd. (CNEL.L)</v>
          </cell>
          <cell r="H22" t="str">
            <v>Corning Inc. (GLW)</v>
          </cell>
          <cell r="I22" t="str">
            <v>Energtek, Inc. (EGTK)</v>
          </cell>
          <cell r="J22" t="str">
            <v>EnLink Midstream (ENLK)</v>
          </cell>
          <cell r="K22" t="str">
            <v>Fulcrum Utility Services (FCRM)</v>
          </cell>
          <cell r="L22" t="str">
            <v>Gas Natural Inc. (EGAS)</v>
          </cell>
          <cell r="M22" t="str">
            <v>JP Energy Partners LP (JPEP)</v>
          </cell>
          <cell r="N22" t="str">
            <v>National Fuel Gas Company (NFG)</v>
          </cell>
          <cell r="O22" t="str">
            <v>National Grid plc (NG.L)</v>
          </cell>
          <cell r="P22" t="str">
            <v>New Jersey Resources Corp (NJR)</v>
          </cell>
          <cell r="Q22" t="str">
            <v>NIPPON GAS CO LTD (NG0.F)</v>
          </cell>
          <cell r="R22" t="str">
            <v>Northwest Natural Gas (NWN)</v>
          </cell>
          <cell r="S22" t="str">
            <v>ONE Gas, Inc. (OGS)</v>
          </cell>
          <cell r="T22" t="str">
            <v>OSAKA GAS 9532 (OSA.F)</v>
          </cell>
          <cell r="U22" t="str">
            <v>Piedmont Natural Gas (PNY)</v>
          </cell>
          <cell r="V22" t="str">
            <v>Questar Corporation (STR)</v>
          </cell>
          <cell r="W22" t="str">
            <v>Smart Metering Systems (SMS.L)</v>
          </cell>
          <cell r="X22" t="str">
            <v>South Jersey Ind (SJI)</v>
          </cell>
          <cell r="Y22" t="str">
            <v>SOUTHERN CALIF GAS 6 (SOCGP)</v>
          </cell>
          <cell r="Z22" t="str">
            <v>Southwest Gas Corporation (SWX)</v>
          </cell>
          <cell r="AA22" t="str">
            <v>Spire Inc. (SR)</v>
          </cell>
          <cell r="AB22" t="str">
            <v>Targa Resources Corp. (TRGP)</v>
          </cell>
          <cell r="AC22" t="str">
            <v>TOKYO GAS 9531 (TOG.F)</v>
          </cell>
          <cell r="AD22" t="str">
            <v>UGI Corporation (UGI)</v>
          </cell>
          <cell r="AE22" t="str">
            <v>Vectren Corporation (VVC)</v>
          </cell>
          <cell r="AF22" t="str">
            <v>WGL Holdings Inc. (WGL)</v>
          </cell>
          <cell r="AG22" t="str">
            <v>S&amp;P 500 - TR - (SP500TR)</v>
          </cell>
        </row>
        <row r="23">
          <cell r="A23">
            <v>42919</v>
          </cell>
          <cell r="B23">
            <v>1</v>
          </cell>
          <cell r="C23" t="str">
            <v/>
          </cell>
          <cell r="D23">
            <v>12.6</v>
          </cell>
          <cell r="E23">
            <v>82.709998999999996</v>
          </cell>
          <cell r="F23">
            <v>75.199996999999996</v>
          </cell>
          <cell r="G23">
            <v>1.25</v>
          </cell>
          <cell r="H23">
            <v>29.809999000000001</v>
          </cell>
          <cell r="I23">
            <v>3.3E-3</v>
          </cell>
          <cell r="J23" t="str">
            <v/>
          </cell>
          <cell r="K23">
            <v>55</v>
          </cell>
          <cell r="L23">
            <v>12.9</v>
          </cell>
          <cell r="M23" t="str">
            <v/>
          </cell>
          <cell r="N23">
            <v>55.41</v>
          </cell>
          <cell r="O23">
            <v>934.70001200000002</v>
          </cell>
          <cell r="P23">
            <v>39.650002000000001</v>
          </cell>
          <cell r="Q23">
            <v>28.495999999999999</v>
          </cell>
          <cell r="R23">
            <v>59.450001</v>
          </cell>
          <cell r="S23">
            <v>69.379997000000003</v>
          </cell>
          <cell r="T23">
            <v>3.4980000000000002</v>
          </cell>
          <cell r="U23" t="str">
            <v/>
          </cell>
          <cell r="V23" t="str">
            <v/>
          </cell>
          <cell r="W23">
            <v>522</v>
          </cell>
          <cell r="X23">
            <v>34.229999999999997</v>
          </cell>
          <cell r="Y23">
            <v>29.5</v>
          </cell>
          <cell r="Z23">
            <v>73.889999000000003</v>
          </cell>
          <cell r="AA23">
            <v>69.599997999999999</v>
          </cell>
          <cell r="AB23">
            <v>43.610000999999997</v>
          </cell>
          <cell r="AC23">
            <v>4.2949999999999999</v>
          </cell>
          <cell r="AD23">
            <v>48.080002</v>
          </cell>
          <cell r="AE23">
            <v>57.880001</v>
          </cell>
          <cell r="AF23">
            <v>82.959998999999996</v>
          </cell>
          <cell r="AG23">
            <v>4684.8798829999996</v>
          </cell>
        </row>
        <row r="24">
          <cell r="A24">
            <v>42912</v>
          </cell>
          <cell r="B24">
            <v>2</v>
          </cell>
          <cell r="C24" t="str">
            <v/>
          </cell>
          <cell r="D24">
            <v>12.85</v>
          </cell>
          <cell r="E24">
            <v>82.949996999999996</v>
          </cell>
          <cell r="F24">
            <v>74.949996999999996</v>
          </cell>
          <cell r="G24">
            <v>1.375</v>
          </cell>
          <cell r="H24">
            <v>30.049999</v>
          </cell>
          <cell r="I24">
            <v>3.3E-3</v>
          </cell>
          <cell r="J24" t="str">
            <v/>
          </cell>
          <cell r="K24">
            <v>55</v>
          </cell>
          <cell r="L24">
            <v>12.95</v>
          </cell>
          <cell r="M24" t="str">
            <v/>
          </cell>
          <cell r="N24">
            <v>55.84</v>
          </cell>
          <cell r="O24">
            <v>951.79998799999998</v>
          </cell>
          <cell r="P24">
            <v>39.700001</v>
          </cell>
          <cell r="Q24">
            <v>28.148001000000001</v>
          </cell>
          <cell r="R24">
            <v>59.849997999999999</v>
          </cell>
          <cell r="S24">
            <v>69.809997999999993</v>
          </cell>
          <cell r="T24">
            <v>3.5350000000000001</v>
          </cell>
          <cell r="U24" t="str">
            <v/>
          </cell>
          <cell r="V24" t="str">
            <v/>
          </cell>
          <cell r="W24">
            <v>527.5</v>
          </cell>
          <cell r="X24">
            <v>34.169998</v>
          </cell>
          <cell r="Y24">
            <v>29.780000999999999</v>
          </cell>
          <cell r="Z24">
            <v>73.059997999999993</v>
          </cell>
          <cell r="AA24">
            <v>69.75</v>
          </cell>
          <cell r="AB24">
            <v>45.200001</v>
          </cell>
          <cell r="AC24">
            <v>4.452</v>
          </cell>
          <cell r="AD24">
            <v>48.41</v>
          </cell>
          <cell r="AE24">
            <v>58.439999</v>
          </cell>
          <cell r="AF24">
            <v>83.43</v>
          </cell>
          <cell r="AG24">
            <v>4678.3598629999997</v>
          </cell>
        </row>
        <row r="25">
          <cell r="A25">
            <v>42905</v>
          </cell>
          <cell r="B25">
            <v>3</v>
          </cell>
          <cell r="C25" t="str">
            <v/>
          </cell>
          <cell r="D25">
            <v>11.95</v>
          </cell>
          <cell r="E25">
            <v>83.510002</v>
          </cell>
          <cell r="F25">
            <v>74.800003000000004</v>
          </cell>
          <cell r="G25">
            <v>1.325</v>
          </cell>
          <cell r="H25">
            <v>29.99</v>
          </cell>
          <cell r="I25">
            <v>6.3E-3</v>
          </cell>
          <cell r="J25" t="str">
            <v/>
          </cell>
          <cell r="K25">
            <v>56</v>
          </cell>
          <cell r="L25">
            <v>12.85</v>
          </cell>
          <cell r="M25" t="str">
            <v/>
          </cell>
          <cell r="N25">
            <v>56.369999</v>
          </cell>
          <cell r="O25">
            <v>1000</v>
          </cell>
          <cell r="P25">
            <v>41.450001</v>
          </cell>
          <cell r="Q25">
            <v>28.966000000000001</v>
          </cell>
          <cell r="R25">
            <v>61.349997999999999</v>
          </cell>
          <cell r="S25">
            <v>70.720000999999996</v>
          </cell>
          <cell r="T25">
            <v>3.6110000000000002</v>
          </cell>
          <cell r="U25" t="str">
            <v/>
          </cell>
          <cell r="V25" t="str">
            <v/>
          </cell>
          <cell r="W25">
            <v>513</v>
          </cell>
          <cell r="X25">
            <v>34.619999</v>
          </cell>
          <cell r="Y25">
            <v>30</v>
          </cell>
          <cell r="Z25">
            <v>73.449996999999996</v>
          </cell>
          <cell r="AA25">
            <v>70.849997999999999</v>
          </cell>
          <cell r="AB25">
            <v>42.599997999999999</v>
          </cell>
          <cell r="AC25">
            <v>4.5819999999999999</v>
          </cell>
          <cell r="AD25">
            <v>49.200001</v>
          </cell>
          <cell r="AE25">
            <v>59.810001</v>
          </cell>
          <cell r="AF25">
            <v>83.449996999999996</v>
          </cell>
          <cell r="AG25">
            <v>4705.7299800000001</v>
          </cell>
        </row>
        <row r="26">
          <cell r="A26">
            <v>42898</v>
          </cell>
          <cell r="B26">
            <v>4</v>
          </cell>
          <cell r="C26" t="str">
            <v/>
          </cell>
          <cell r="D26">
            <v>13.45</v>
          </cell>
          <cell r="E26">
            <v>85.540001000000004</v>
          </cell>
          <cell r="F26">
            <v>75.599997999999999</v>
          </cell>
          <cell r="G26">
            <v>1.3</v>
          </cell>
          <cell r="H26">
            <v>29.41</v>
          </cell>
          <cell r="I26">
            <v>6.3E-3</v>
          </cell>
          <cell r="J26" t="str">
            <v/>
          </cell>
          <cell r="K26">
            <v>56.75</v>
          </cell>
          <cell r="L26">
            <v>12.7</v>
          </cell>
          <cell r="M26" t="str">
            <v/>
          </cell>
          <cell r="N26">
            <v>59.59</v>
          </cell>
          <cell r="O26">
            <v>1018</v>
          </cell>
          <cell r="P26">
            <v>43</v>
          </cell>
          <cell r="Q26">
            <v>28.893999000000001</v>
          </cell>
          <cell r="R26">
            <v>62.599997999999999</v>
          </cell>
          <cell r="S26">
            <v>72.230002999999996</v>
          </cell>
          <cell r="T26">
            <v>3.5979999999999999</v>
          </cell>
          <cell r="U26" t="str">
            <v/>
          </cell>
          <cell r="V26" t="str">
            <v/>
          </cell>
          <cell r="W26">
            <v>527</v>
          </cell>
          <cell r="X26">
            <v>36.360000999999997</v>
          </cell>
          <cell r="Y26">
            <v>28.620000999999998</v>
          </cell>
          <cell r="Z26">
            <v>77.809997999999993</v>
          </cell>
          <cell r="AA26">
            <v>72.25</v>
          </cell>
          <cell r="AB26">
            <v>43.5</v>
          </cell>
          <cell r="AC26">
            <v>4.7510000000000003</v>
          </cell>
          <cell r="AD26">
            <v>51.580002</v>
          </cell>
          <cell r="AE26">
            <v>62.060001</v>
          </cell>
          <cell r="AF26">
            <v>84.300003000000004</v>
          </cell>
          <cell r="AG26">
            <v>4695.2299800000001</v>
          </cell>
        </row>
        <row r="27">
          <cell r="A27">
            <v>42891</v>
          </cell>
          <cell r="B27">
            <v>5</v>
          </cell>
          <cell r="C27" t="str">
            <v/>
          </cell>
          <cell r="D27">
            <v>11.9</v>
          </cell>
          <cell r="E27">
            <v>83.639999000000003</v>
          </cell>
          <cell r="F27">
            <v>76.550003000000004</v>
          </cell>
          <cell r="G27">
            <v>1.25</v>
          </cell>
          <cell r="H27">
            <v>28.950001</v>
          </cell>
          <cell r="I27">
            <v>6.8500000000000002E-3</v>
          </cell>
          <cell r="J27" t="str">
            <v/>
          </cell>
          <cell r="K27">
            <v>57</v>
          </cell>
          <cell r="L27">
            <v>12.7</v>
          </cell>
          <cell r="M27" t="str">
            <v/>
          </cell>
          <cell r="N27">
            <v>56.689999</v>
          </cell>
          <cell r="O27">
            <v>1020</v>
          </cell>
          <cell r="P27">
            <v>43.049999</v>
          </cell>
          <cell r="Q27">
            <v>30.407</v>
          </cell>
          <cell r="R27">
            <v>62.25</v>
          </cell>
          <cell r="S27">
            <v>71.760002</v>
          </cell>
          <cell r="T27">
            <v>3.544</v>
          </cell>
          <cell r="U27" t="str">
            <v/>
          </cell>
          <cell r="V27" t="str">
            <v/>
          </cell>
          <cell r="W27">
            <v>502.5</v>
          </cell>
          <cell r="X27">
            <v>36.93</v>
          </cell>
          <cell r="Y27">
            <v>28.620000999999998</v>
          </cell>
          <cell r="Z27">
            <v>78.099997999999999</v>
          </cell>
          <cell r="AA27">
            <v>71.800003000000004</v>
          </cell>
          <cell r="AB27">
            <v>45.77</v>
          </cell>
          <cell r="AC27">
            <v>4.6589999999999998</v>
          </cell>
          <cell r="AD27">
            <v>49.740001999999997</v>
          </cell>
          <cell r="AE27">
            <v>61.130001</v>
          </cell>
          <cell r="AF27">
            <v>82.860000999999997</v>
          </cell>
          <cell r="AG27">
            <v>4689.7900390000004</v>
          </cell>
        </row>
        <row r="28">
          <cell r="A28">
            <v>42884</v>
          </cell>
          <cell r="B28">
            <v>6</v>
          </cell>
          <cell r="C28" t="str">
            <v/>
          </cell>
          <cell r="D28">
            <v>12.2</v>
          </cell>
          <cell r="E28">
            <v>84.879997000000003</v>
          </cell>
          <cell r="F28">
            <v>76.5</v>
          </cell>
          <cell r="G28">
            <v>1.2749999999999999</v>
          </cell>
          <cell r="H28">
            <v>29.690000999999999</v>
          </cell>
          <cell r="I28">
            <v>6.8999999999999999E-3</v>
          </cell>
          <cell r="J28" t="str">
            <v/>
          </cell>
          <cell r="K28">
            <v>58.25</v>
          </cell>
          <cell r="L28">
            <v>12.65</v>
          </cell>
          <cell r="M28" t="str">
            <v/>
          </cell>
          <cell r="N28">
            <v>55.869999</v>
          </cell>
          <cell r="O28">
            <v>1006.382385</v>
          </cell>
          <cell r="P28">
            <v>42.950001</v>
          </cell>
          <cell r="Q28">
            <v>29.965</v>
          </cell>
          <cell r="R28">
            <v>62.599997999999999</v>
          </cell>
          <cell r="S28">
            <v>72.400002000000001</v>
          </cell>
          <cell r="T28">
            <v>3.536</v>
          </cell>
          <cell r="U28" t="str">
            <v/>
          </cell>
          <cell r="V28" t="str">
            <v/>
          </cell>
          <cell r="W28">
            <v>524.5</v>
          </cell>
          <cell r="X28">
            <v>37.25</v>
          </cell>
          <cell r="Y28">
            <v>28</v>
          </cell>
          <cell r="Z28">
            <v>80.699996999999996</v>
          </cell>
          <cell r="AA28">
            <v>72.150002000000001</v>
          </cell>
          <cell r="AB28">
            <v>45.48</v>
          </cell>
          <cell r="AC28">
            <v>4.6109999999999998</v>
          </cell>
          <cell r="AD28">
            <v>51.68</v>
          </cell>
          <cell r="AE28">
            <v>62.509998000000003</v>
          </cell>
          <cell r="AF28">
            <v>83.279999000000004</v>
          </cell>
          <cell r="AG28">
            <v>4702.5600590000004</v>
          </cell>
        </row>
        <row r="29">
          <cell r="A29">
            <v>42877</v>
          </cell>
          <cell r="B29">
            <v>7</v>
          </cell>
          <cell r="C29" t="str">
            <v/>
          </cell>
          <cell r="D29">
            <v>12.95</v>
          </cell>
          <cell r="E29">
            <v>82.849997999999999</v>
          </cell>
          <cell r="F29">
            <v>74.199996999999996</v>
          </cell>
          <cell r="G29">
            <v>1.125</v>
          </cell>
          <cell r="H29">
            <v>29.299999</v>
          </cell>
          <cell r="I29">
            <v>6.8999999999999999E-3</v>
          </cell>
          <cell r="J29" t="str">
            <v/>
          </cell>
          <cell r="K29">
            <v>58.75</v>
          </cell>
          <cell r="L29">
            <v>12.7</v>
          </cell>
          <cell r="M29" t="str">
            <v/>
          </cell>
          <cell r="N29">
            <v>57.209999000000003</v>
          </cell>
          <cell r="O29">
            <v>0</v>
          </cell>
          <cell r="P29">
            <v>41.75</v>
          </cell>
          <cell r="Q29">
            <v>28.931000000000001</v>
          </cell>
          <cell r="R29">
            <v>61.150002000000001</v>
          </cell>
          <cell r="S29">
            <v>70.669998000000007</v>
          </cell>
          <cell r="T29">
            <v>3.379</v>
          </cell>
          <cell r="U29" t="str">
            <v/>
          </cell>
          <cell r="V29" t="str">
            <v/>
          </cell>
          <cell r="W29">
            <v>538.5</v>
          </cell>
          <cell r="X29">
            <v>35.979999999999997</v>
          </cell>
          <cell r="Y29">
            <v>28.5</v>
          </cell>
          <cell r="Z29">
            <v>79.349997999999999</v>
          </cell>
          <cell r="AA29">
            <v>70.400002000000001</v>
          </cell>
          <cell r="AB29">
            <v>47.34</v>
          </cell>
          <cell r="AC29">
            <v>4.5330000000000004</v>
          </cell>
          <cell r="AD29">
            <v>50.419998</v>
          </cell>
          <cell r="AE29">
            <v>61.240001999999997</v>
          </cell>
          <cell r="AF29">
            <v>82.839995999999999</v>
          </cell>
          <cell r="AG29">
            <v>4655.6499020000001</v>
          </cell>
        </row>
        <row r="30">
          <cell r="A30">
            <v>42870</v>
          </cell>
          <cell r="B30">
            <v>8</v>
          </cell>
          <cell r="C30" t="str">
            <v/>
          </cell>
          <cell r="D30">
            <v>13.35</v>
          </cell>
          <cell r="E30">
            <v>81.080001999999993</v>
          </cell>
          <cell r="F30">
            <v>71.75</v>
          </cell>
          <cell r="G30">
            <v>1.175</v>
          </cell>
          <cell r="H30">
            <v>29.049999</v>
          </cell>
          <cell r="I30">
            <v>0.01</v>
          </cell>
          <cell r="J30" t="str">
            <v/>
          </cell>
          <cell r="K30">
            <v>59</v>
          </cell>
          <cell r="L30">
            <v>12.7</v>
          </cell>
          <cell r="M30" t="str">
            <v/>
          </cell>
          <cell r="N30">
            <v>56.389999000000003</v>
          </cell>
          <cell r="O30">
            <v>1025.8481449999999</v>
          </cell>
          <cell r="P30">
            <v>40.400002000000001</v>
          </cell>
          <cell r="Q30">
            <v>27.299999</v>
          </cell>
          <cell r="R30">
            <v>59.400002000000001</v>
          </cell>
          <cell r="S30">
            <v>68.550003000000004</v>
          </cell>
          <cell r="T30">
            <v>3.323</v>
          </cell>
          <cell r="U30" t="str">
            <v/>
          </cell>
          <cell r="V30" t="str">
            <v/>
          </cell>
          <cell r="W30">
            <v>565.5</v>
          </cell>
          <cell r="X30">
            <v>34.779998999999997</v>
          </cell>
          <cell r="Y30">
            <v>28.5</v>
          </cell>
          <cell r="Z30">
            <v>77.440002000000007</v>
          </cell>
          <cell r="AA30">
            <v>69.400002000000001</v>
          </cell>
          <cell r="AB30">
            <v>50.919998</v>
          </cell>
          <cell r="AC30">
            <v>4.5970000000000004</v>
          </cell>
          <cell r="AD30">
            <v>48.080002</v>
          </cell>
          <cell r="AE30">
            <v>59.73</v>
          </cell>
          <cell r="AF30">
            <v>82.410004000000001</v>
          </cell>
          <cell r="AG30">
            <v>4588.3500979999999</v>
          </cell>
        </row>
        <row r="31">
          <cell r="A31">
            <v>42863</v>
          </cell>
          <cell r="B31">
            <v>9</v>
          </cell>
          <cell r="C31" t="str">
            <v/>
          </cell>
          <cell r="D31">
            <v>13.55</v>
          </cell>
          <cell r="E31">
            <v>81.339995999999999</v>
          </cell>
          <cell r="F31">
            <v>72.199996999999996</v>
          </cell>
          <cell r="G31">
            <v>1.175</v>
          </cell>
          <cell r="H31">
            <v>29.059999000000001</v>
          </cell>
          <cell r="I31">
            <v>0.01</v>
          </cell>
          <cell r="J31" t="str">
            <v/>
          </cell>
          <cell r="K31">
            <v>59</v>
          </cell>
          <cell r="L31">
            <v>12.65</v>
          </cell>
          <cell r="M31" t="str">
            <v/>
          </cell>
          <cell r="N31">
            <v>56.709999000000003</v>
          </cell>
          <cell r="O31">
            <v>1015.141968</v>
          </cell>
          <cell r="P31">
            <v>40.450001</v>
          </cell>
          <cell r="Q31">
            <v>25.177999</v>
          </cell>
          <cell r="R31">
            <v>59.650002000000001</v>
          </cell>
          <cell r="S31">
            <v>68.709998999999996</v>
          </cell>
          <cell r="T31">
            <v>3.3410000000000002</v>
          </cell>
          <cell r="U31" t="str">
            <v/>
          </cell>
          <cell r="V31" t="str">
            <v/>
          </cell>
          <cell r="W31">
            <v>550.5</v>
          </cell>
          <cell r="X31">
            <v>35.369999</v>
          </cell>
          <cell r="Y31">
            <v>28.15</v>
          </cell>
          <cell r="Z31">
            <v>79.569999999999993</v>
          </cell>
          <cell r="AA31">
            <v>69.900002000000001</v>
          </cell>
          <cell r="AB31">
            <v>50.82</v>
          </cell>
          <cell r="AC31">
            <v>4.3680000000000003</v>
          </cell>
          <cell r="AD31">
            <v>49.119999</v>
          </cell>
          <cell r="AE31">
            <v>59.619999</v>
          </cell>
          <cell r="AF31">
            <v>82.620002999999997</v>
          </cell>
          <cell r="AG31">
            <v>4602.9599609999996</v>
          </cell>
        </row>
        <row r="32">
          <cell r="A32">
            <v>42856</v>
          </cell>
          <cell r="B32">
            <v>10</v>
          </cell>
          <cell r="C32" t="str">
            <v/>
          </cell>
          <cell r="D32">
            <v>12.973648000000001</v>
          </cell>
          <cell r="E32">
            <v>82.169998000000007</v>
          </cell>
          <cell r="F32">
            <v>71.75</v>
          </cell>
          <cell r="G32">
            <v>1.175</v>
          </cell>
          <cell r="H32">
            <v>28.91</v>
          </cell>
          <cell r="I32">
            <v>0.01</v>
          </cell>
          <cell r="J32" t="str">
            <v/>
          </cell>
          <cell r="K32">
            <v>58</v>
          </cell>
          <cell r="L32">
            <v>12.63</v>
          </cell>
          <cell r="M32" t="str">
            <v/>
          </cell>
          <cell r="N32">
            <v>55.119999</v>
          </cell>
          <cell r="O32">
            <v>993.24298099999999</v>
          </cell>
          <cell r="P32">
            <v>40.650002000000001</v>
          </cell>
          <cell r="Q32">
            <v>24.634001000000001</v>
          </cell>
          <cell r="R32">
            <v>59.200001</v>
          </cell>
          <cell r="S32">
            <v>69.339995999999999</v>
          </cell>
          <cell r="T32">
            <v>3.2770000000000001</v>
          </cell>
          <cell r="U32" t="str">
            <v/>
          </cell>
          <cell r="V32" t="str">
            <v/>
          </cell>
          <cell r="W32">
            <v>563</v>
          </cell>
          <cell r="X32">
            <v>36.880001</v>
          </cell>
          <cell r="Y32">
            <v>28.5</v>
          </cell>
          <cell r="Z32">
            <v>84.110000999999997</v>
          </cell>
          <cell r="AA32">
            <v>69.400002000000001</v>
          </cell>
          <cell r="AB32">
            <v>50.369999</v>
          </cell>
          <cell r="AC32">
            <v>4.1139999999999999</v>
          </cell>
          <cell r="AD32">
            <v>49.509998000000003</v>
          </cell>
          <cell r="AE32">
            <v>59.759998000000003</v>
          </cell>
          <cell r="AF32">
            <v>82.900002000000001</v>
          </cell>
          <cell r="AG32">
            <v>4615.0898440000001</v>
          </cell>
        </row>
        <row r="33">
          <cell r="A33">
            <v>42849</v>
          </cell>
          <cell r="B33">
            <v>11</v>
          </cell>
          <cell r="C33" t="str">
            <v/>
          </cell>
          <cell r="D33">
            <v>14.431362</v>
          </cell>
          <cell r="E33">
            <v>81.019997000000004</v>
          </cell>
          <cell r="F33">
            <v>73.300003000000004</v>
          </cell>
          <cell r="G33">
            <v>1.1850000000000001</v>
          </cell>
          <cell r="H33">
            <v>28.85</v>
          </cell>
          <cell r="I33">
            <v>0.01</v>
          </cell>
          <cell r="J33" t="str">
            <v/>
          </cell>
          <cell r="K33">
            <v>58</v>
          </cell>
          <cell r="L33">
            <v>12.5</v>
          </cell>
          <cell r="M33" t="str">
            <v/>
          </cell>
          <cell r="N33">
            <v>55.380001</v>
          </cell>
          <cell r="O33">
            <v>973.290527</v>
          </cell>
          <cell r="P33">
            <v>40.349997999999999</v>
          </cell>
          <cell r="Q33">
            <v>25.749001</v>
          </cell>
          <cell r="R33">
            <v>59.599997999999999</v>
          </cell>
          <cell r="S33">
            <v>68.830001999999993</v>
          </cell>
          <cell r="T33">
            <v>3.3690000000000002</v>
          </cell>
          <cell r="U33" t="str">
            <v/>
          </cell>
          <cell r="V33" t="str">
            <v/>
          </cell>
          <cell r="W33">
            <v>552</v>
          </cell>
          <cell r="X33">
            <v>37.520000000000003</v>
          </cell>
          <cell r="Y33">
            <v>28.5</v>
          </cell>
          <cell r="Z33">
            <v>83.760002</v>
          </cell>
          <cell r="AA33">
            <v>68.550003000000004</v>
          </cell>
          <cell r="AB33">
            <v>54.236533999999999</v>
          </cell>
          <cell r="AC33">
            <v>4.181</v>
          </cell>
          <cell r="AD33">
            <v>50.16</v>
          </cell>
          <cell r="AE33">
            <v>59.419998</v>
          </cell>
          <cell r="AF33">
            <v>82.459998999999996</v>
          </cell>
          <cell r="AG33">
            <v>4584.8198240000002</v>
          </cell>
        </row>
        <row r="34">
          <cell r="A34">
            <v>42842</v>
          </cell>
          <cell r="B34">
            <v>12</v>
          </cell>
          <cell r="C34" t="str">
            <v/>
          </cell>
          <cell r="D34">
            <v>14.042638</v>
          </cell>
          <cell r="E34">
            <v>79.830001999999993</v>
          </cell>
          <cell r="F34">
            <v>71.75</v>
          </cell>
          <cell r="G34">
            <v>1.175</v>
          </cell>
          <cell r="H34">
            <v>27.02</v>
          </cell>
          <cell r="I34">
            <v>0.01</v>
          </cell>
          <cell r="J34" t="str">
            <v/>
          </cell>
          <cell r="K34">
            <v>60.5</v>
          </cell>
          <cell r="L34">
            <v>12.55</v>
          </cell>
          <cell r="M34" t="str">
            <v/>
          </cell>
          <cell r="N34">
            <v>53.59</v>
          </cell>
          <cell r="O34">
            <v>975.23706100000004</v>
          </cell>
          <cell r="P34">
            <v>40.5</v>
          </cell>
          <cell r="Q34">
            <v>28.474001000000001</v>
          </cell>
          <cell r="R34">
            <v>60</v>
          </cell>
          <cell r="S34">
            <v>68.889999000000003</v>
          </cell>
          <cell r="T34">
            <v>3.6739999999999999</v>
          </cell>
          <cell r="U34" t="str">
            <v/>
          </cell>
          <cell r="V34" t="str">
            <v/>
          </cell>
          <cell r="W34">
            <v>562.5</v>
          </cell>
          <cell r="X34">
            <v>37.32</v>
          </cell>
          <cell r="Y34">
            <v>28.35</v>
          </cell>
          <cell r="Z34">
            <v>83.43</v>
          </cell>
          <cell r="AA34">
            <v>69.150002000000001</v>
          </cell>
          <cell r="AB34">
            <v>54.531669999999998</v>
          </cell>
          <cell r="AC34">
            <v>4.3099999999999996</v>
          </cell>
          <cell r="AD34">
            <v>49.25</v>
          </cell>
          <cell r="AE34">
            <v>59.080002</v>
          </cell>
          <cell r="AF34">
            <v>82.139999000000003</v>
          </cell>
          <cell r="AG34">
            <v>4515.8999020000001</v>
          </cell>
        </row>
        <row r="35">
          <cell r="A35">
            <v>42835</v>
          </cell>
          <cell r="B35">
            <v>13</v>
          </cell>
          <cell r="C35" t="str">
            <v/>
          </cell>
          <cell r="D35">
            <v>14.091227999999999</v>
          </cell>
          <cell r="E35">
            <v>80.150002000000001</v>
          </cell>
          <cell r="F35">
            <v>69.199996999999996</v>
          </cell>
          <cell r="G35">
            <v>1.2</v>
          </cell>
          <cell r="H35">
            <v>26.32</v>
          </cell>
          <cell r="I35">
            <v>0.01</v>
          </cell>
          <cell r="J35" t="str">
            <v/>
          </cell>
          <cell r="K35">
            <v>60.5</v>
          </cell>
          <cell r="L35">
            <v>12.6</v>
          </cell>
          <cell r="M35" t="str">
            <v/>
          </cell>
          <cell r="N35">
            <v>53.32</v>
          </cell>
          <cell r="O35">
            <v>1008.328979</v>
          </cell>
          <cell r="P35">
            <v>39.700001</v>
          </cell>
          <cell r="Q35">
            <v>26.920999999999999</v>
          </cell>
          <cell r="R35">
            <v>59.549999</v>
          </cell>
          <cell r="S35">
            <v>68.220000999999996</v>
          </cell>
          <cell r="T35">
            <v>3.5779999999999998</v>
          </cell>
          <cell r="U35" t="str">
            <v/>
          </cell>
          <cell r="V35" t="str">
            <v/>
          </cell>
          <cell r="W35">
            <v>582</v>
          </cell>
          <cell r="X35">
            <v>37.509998000000003</v>
          </cell>
          <cell r="Y35">
            <v>28.5</v>
          </cell>
          <cell r="Z35">
            <v>83.839995999999999</v>
          </cell>
          <cell r="AA35">
            <v>68.849997999999999</v>
          </cell>
          <cell r="AB35">
            <v>57.492885999999999</v>
          </cell>
          <cell r="AC35">
            <v>4.258</v>
          </cell>
          <cell r="AD35">
            <v>49.470001000000003</v>
          </cell>
          <cell r="AE35">
            <v>59.200001</v>
          </cell>
          <cell r="AF35">
            <v>82.080001999999993</v>
          </cell>
          <cell r="AG35">
            <v>4477.0698240000002</v>
          </cell>
        </row>
        <row r="36">
          <cell r="A36">
            <v>42828</v>
          </cell>
          <cell r="B36">
            <v>14</v>
          </cell>
          <cell r="C36" t="str">
            <v/>
          </cell>
          <cell r="D36">
            <v>14.528543000000001</v>
          </cell>
          <cell r="E36">
            <v>80.120002999999997</v>
          </cell>
          <cell r="F36">
            <v>69.650002000000001</v>
          </cell>
          <cell r="G36">
            <v>1.2250000000000001</v>
          </cell>
          <cell r="H36">
            <v>26.809999000000001</v>
          </cell>
          <cell r="I36">
            <v>0.01</v>
          </cell>
          <cell r="J36" t="str">
            <v/>
          </cell>
          <cell r="K36">
            <v>60</v>
          </cell>
          <cell r="L36">
            <v>12.6</v>
          </cell>
          <cell r="M36" t="str">
            <v/>
          </cell>
          <cell r="N36">
            <v>60.689999</v>
          </cell>
          <cell r="O36">
            <v>1004.922424</v>
          </cell>
          <cell r="P36">
            <v>40.599997999999999</v>
          </cell>
          <cell r="Q36">
            <v>27.823</v>
          </cell>
          <cell r="R36">
            <v>59.5</v>
          </cell>
          <cell r="S36">
            <v>68.349997999999999</v>
          </cell>
          <cell r="T36">
            <v>3.544</v>
          </cell>
          <cell r="U36" t="str">
            <v/>
          </cell>
          <cell r="V36" t="str">
            <v/>
          </cell>
          <cell r="W36">
            <v>586</v>
          </cell>
          <cell r="X36">
            <v>37.439999</v>
          </cell>
          <cell r="Y36">
            <v>28.5</v>
          </cell>
          <cell r="Z36">
            <v>84.389999000000003</v>
          </cell>
          <cell r="AA36">
            <v>68.5</v>
          </cell>
          <cell r="AB36">
            <v>58.388137999999998</v>
          </cell>
          <cell r="AC36">
            <v>4.226</v>
          </cell>
          <cell r="AD36">
            <v>49.759998000000003</v>
          </cell>
          <cell r="AE36">
            <v>58.889999000000003</v>
          </cell>
          <cell r="AF36">
            <v>81.959998999999996</v>
          </cell>
          <cell r="AG36">
            <v>4527.2001950000003</v>
          </cell>
        </row>
        <row r="37">
          <cell r="A37">
            <v>42821</v>
          </cell>
          <cell r="B37">
            <v>15</v>
          </cell>
          <cell r="C37" t="str">
            <v/>
          </cell>
          <cell r="D37">
            <v>14.431362</v>
          </cell>
          <cell r="E37">
            <v>78.989998</v>
          </cell>
          <cell r="F37">
            <v>69.199996999999996</v>
          </cell>
          <cell r="G37">
            <v>1.2250000000000001</v>
          </cell>
          <cell r="H37">
            <v>27</v>
          </cell>
          <cell r="I37">
            <v>0.01</v>
          </cell>
          <cell r="J37" t="str">
            <v/>
          </cell>
          <cell r="K37">
            <v>60</v>
          </cell>
          <cell r="L37">
            <v>12.7</v>
          </cell>
          <cell r="M37" t="str">
            <v/>
          </cell>
          <cell r="N37">
            <v>59.619999</v>
          </cell>
          <cell r="O37">
            <v>986.42993200000001</v>
          </cell>
          <cell r="P37">
            <v>39.599997999999999</v>
          </cell>
          <cell r="Q37">
            <v>26.959</v>
          </cell>
          <cell r="R37">
            <v>59.099997999999999</v>
          </cell>
          <cell r="S37">
            <v>67.599997999999999</v>
          </cell>
          <cell r="T37">
            <v>3.49</v>
          </cell>
          <cell r="U37" t="str">
            <v/>
          </cell>
          <cell r="V37" t="str">
            <v/>
          </cell>
          <cell r="W37">
            <v>581.5</v>
          </cell>
          <cell r="X37">
            <v>35.650002000000001</v>
          </cell>
          <cell r="Y37">
            <v>28.65</v>
          </cell>
          <cell r="Z37">
            <v>82.910004000000001</v>
          </cell>
          <cell r="AA37">
            <v>67.5</v>
          </cell>
          <cell r="AB37">
            <v>58.929229999999997</v>
          </cell>
          <cell r="AC37">
            <v>4.141</v>
          </cell>
          <cell r="AD37">
            <v>49.400002000000001</v>
          </cell>
          <cell r="AE37">
            <v>58.610000999999997</v>
          </cell>
          <cell r="AF37">
            <v>82.529999000000004</v>
          </cell>
          <cell r="AG37">
            <v>4538.2099609999996</v>
          </cell>
        </row>
        <row r="38">
          <cell r="A38">
            <v>42814</v>
          </cell>
          <cell r="B38">
            <v>16</v>
          </cell>
          <cell r="C38" t="str">
            <v/>
          </cell>
          <cell r="D38">
            <v>14.577133</v>
          </cell>
          <cell r="E38">
            <v>80.139999000000003</v>
          </cell>
          <cell r="F38">
            <v>68.75</v>
          </cell>
          <cell r="G38">
            <v>1.2250000000000001</v>
          </cell>
          <cell r="H38">
            <v>27.41</v>
          </cell>
          <cell r="I38">
            <v>0.02</v>
          </cell>
          <cell r="J38" t="str">
            <v/>
          </cell>
          <cell r="K38">
            <v>57.75</v>
          </cell>
          <cell r="L38">
            <v>12.65</v>
          </cell>
          <cell r="M38" t="str">
            <v/>
          </cell>
          <cell r="N38">
            <v>59.810001</v>
          </cell>
          <cell r="O38">
            <v>985.94329800000003</v>
          </cell>
          <cell r="P38">
            <v>39.200001</v>
          </cell>
          <cell r="Q38">
            <v>27.125999</v>
          </cell>
          <cell r="R38">
            <v>59.349997999999999</v>
          </cell>
          <cell r="S38">
            <v>67.699996999999996</v>
          </cell>
          <cell r="T38">
            <v>3.6280000000000001</v>
          </cell>
          <cell r="U38" t="str">
            <v/>
          </cell>
          <cell r="V38" t="str">
            <v/>
          </cell>
          <cell r="W38">
            <v>567.5</v>
          </cell>
          <cell r="X38">
            <v>35.450001</v>
          </cell>
          <cell r="Y38">
            <v>27.700001</v>
          </cell>
          <cell r="Z38">
            <v>83.339995999999999</v>
          </cell>
          <cell r="AA38">
            <v>67.099997999999999</v>
          </cell>
          <cell r="AB38">
            <v>55.771248</v>
          </cell>
          <cell r="AC38">
            <v>4.181</v>
          </cell>
          <cell r="AD38">
            <v>49.970001000000003</v>
          </cell>
          <cell r="AE38">
            <v>58.34</v>
          </cell>
          <cell r="AF38">
            <v>82.889999000000003</v>
          </cell>
          <cell r="AG38">
            <v>4501.1098629999997</v>
          </cell>
        </row>
        <row r="39">
          <cell r="A39">
            <v>42807</v>
          </cell>
          <cell r="B39">
            <v>17</v>
          </cell>
          <cell r="C39" t="str">
            <v/>
          </cell>
          <cell r="D39">
            <v>14.868675</v>
          </cell>
          <cell r="E39">
            <v>79.930000000000007</v>
          </cell>
          <cell r="F39">
            <v>69.550003000000004</v>
          </cell>
          <cell r="G39">
            <v>1.2749999999999999</v>
          </cell>
          <cell r="H39">
            <v>27.24</v>
          </cell>
          <cell r="I39">
            <v>0.02</v>
          </cell>
          <cell r="J39" t="str">
            <v/>
          </cell>
          <cell r="K39">
            <v>60.5</v>
          </cell>
          <cell r="L39">
            <v>12.7</v>
          </cell>
          <cell r="M39" t="str">
            <v/>
          </cell>
          <cell r="N39">
            <v>60.369999</v>
          </cell>
          <cell r="O39">
            <v>958.39917000000003</v>
          </cell>
          <cell r="P39">
            <v>39.200001</v>
          </cell>
          <cell r="Q39">
            <v>26.027000000000001</v>
          </cell>
          <cell r="R39">
            <v>59</v>
          </cell>
          <cell r="S39">
            <v>66.260002</v>
          </cell>
          <cell r="T39">
            <v>3.64</v>
          </cell>
          <cell r="U39" t="str">
            <v/>
          </cell>
          <cell r="V39" t="str">
            <v/>
          </cell>
          <cell r="W39">
            <v>589</v>
          </cell>
          <cell r="X39">
            <v>34.360000999999997</v>
          </cell>
          <cell r="Y39">
            <v>32</v>
          </cell>
          <cell r="Z39">
            <v>82.25</v>
          </cell>
          <cell r="AA39">
            <v>67.25</v>
          </cell>
          <cell r="AB39">
            <v>55.554817</v>
          </cell>
          <cell r="AC39">
            <v>4.101</v>
          </cell>
          <cell r="AD39">
            <v>49.150002000000001</v>
          </cell>
          <cell r="AE39">
            <v>57.41</v>
          </cell>
          <cell r="AF39">
            <v>82.57</v>
          </cell>
          <cell r="AG39">
            <v>4566.169922</v>
          </cell>
        </row>
        <row r="40">
          <cell r="A40">
            <v>42800</v>
          </cell>
          <cell r="B40">
            <v>18</v>
          </cell>
          <cell r="C40" t="str">
            <v/>
          </cell>
          <cell r="D40">
            <v>15.111628</v>
          </cell>
          <cell r="E40">
            <v>77.830001999999993</v>
          </cell>
          <cell r="F40">
            <v>67.300003000000004</v>
          </cell>
          <cell r="G40">
            <v>1.2250000000000001</v>
          </cell>
          <cell r="H40">
            <v>27.559999000000001</v>
          </cell>
          <cell r="I40">
            <v>0.03</v>
          </cell>
          <cell r="J40" t="str">
            <v/>
          </cell>
          <cell r="K40">
            <v>63</v>
          </cell>
          <cell r="L40">
            <v>12.65</v>
          </cell>
          <cell r="M40" t="str">
            <v/>
          </cell>
          <cell r="N40">
            <v>60.830002</v>
          </cell>
          <cell r="O40">
            <v>952.55944799999997</v>
          </cell>
          <cell r="P40">
            <v>38.450001</v>
          </cell>
          <cell r="Q40">
            <v>26.638999999999999</v>
          </cell>
          <cell r="R40">
            <v>57.700001</v>
          </cell>
          <cell r="S40">
            <v>64.709998999999996</v>
          </cell>
          <cell r="T40">
            <v>3.5310000000000001</v>
          </cell>
          <cell r="U40" t="str">
            <v/>
          </cell>
          <cell r="V40" t="str">
            <v/>
          </cell>
          <cell r="W40">
            <v>610.5</v>
          </cell>
          <cell r="X40">
            <v>33.450001</v>
          </cell>
          <cell r="Y40">
            <v>32</v>
          </cell>
          <cell r="Z40">
            <v>82.660004000000001</v>
          </cell>
          <cell r="AA40">
            <v>64.849997999999999</v>
          </cell>
          <cell r="AB40">
            <v>54.816971000000002</v>
          </cell>
          <cell r="AC40">
            <v>4.16</v>
          </cell>
          <cell r="AD40">
            <v>47.830002</v>
          </cell>
          <cell r="AE40">
            <v>56.290000999999997</v>
          </cell>
          <cell r="AF40">
            <v>83.580001999999993</v>
          </cell>
          <cell r="AG40">
            <v>4553.2797849999997</v>
          </cell>
        </row>
        <row r="41">
          <cell r="A41">
            <v>42793</v>
          </cell>
          <cell r="B41">
            <v>19</v>
          </cell>
          <cell r="C41" t="str">
            <v/>
          </cell>
          <cell r="D41">
            <v>15.791893999999999</v>
          </cell>
          <cell r="E41">
            <v>78.400002000000001</v>
          </cell>
          <cell r="F41">
            <v>68.199996999999996</v>
          </cell>
          <cell r="G41">
            <v>1.2250000000000001</v>
          </cell>
          <cell r="H41">
            <v>27.879999000000002</v>
          </cell>
          <cell r="I41">
            <v>0.03</v>
          </cell>
          <cell r="J41" t="str">
            <v/>
          </cell>
          <cell r="K41">
            <v>62.75</v>
          </cell>
          <cell r="L41">
            <v>12.65</v>
          </cell>
          <cell r="M41" t="str">
            <v/>
          </cell>
          <cell r="N41">
            <v>60.459999000000003</v>
          </cell>
          <cell r="O41">
            <v>950.61285399999997</v>
          </cell>
          <cell r="P41">
            <v>39.5</v>
          </cell>
          <cell r="Q41">
            <v>27.73</v>
          </cell>
          <cell r="R41">
            <v>59.400002000000001</v>
          </cell>
          <cell r="S41">
            <v>65.489998</v>
          </cell>
          <cell r="T41">
            <v>3.6019999999999999</v>
          </cell>
          <cell r="U41" t="str">
            <v/>
          </cell>
          <cell r="V41" t="str">
            <v/>
          </cell>
          <cell r="W41">
            <v>604.5</v>
          </cell>
          <cell r="X41">
            <v>34.549999</v>
          </cell>
          <cell r="Y41">
            <v>30.9</v>
          </cell>
          <cell r="Z41">
            <v>86.269997000000004</v>
          </cell>
          <cell r="AA41">
            <v>66</v>
          </cell>
          <cell r="AB41">
            <v>57.148560000000003</v>
          </cell>
          <cell r="AC41">
            <v>4.1980000000000004</v>
          </cell>
          <cell r="AD41">
            <v>48.32</v>
          </cell>
          <cell r="AE41">
            <v>56.59</v>
          </cell>
          <cell r="AF41">
            <v>83.57</v>
          </cell>
          <cell r="AG41">
            <v>4571.6000979999999</v>
          </cell>
        </row>
        <row r="42">
          <cell r="A42">
            <v>42786</v>
          </cell>
          <cell r="B42">
            <v>20</v>
          </cell>
          <cell r="C42" t="str">
            <v/>
          </cell>
          <cell r="D42">
            <v>15.257398999999999</v>
          </cell>
          <cell r="E42">
            <v>78.180000000000007</v>
          </cell>
          <cell r="F42">
            <v>68.099997999999999</v>
          </cell>
          <cell r="G42">
            <v>1.2749999999999999</v>
          </cell>
          <cell r="H42">
            <v>27.73</v>
          </cell>
          <cell r="I42">
            <v>0.02</v>
          </cell>
          <cell r="J42" t="str">
            <v/>
          </cell>
          <cell r="K42">
            <v>63.25</v>
          </cell>
          <cell r="L42">
            <v>12.65</v>
          </cell>
          <cell r="M42" t="str">
            <v/>
          </cell>
          <cell r="N42">
            <v>59.84</v>
          </cell>
          <cell r="O42">
            <v>951.58612100000005</v>
          </cell>
          <cell r="P42">
            <v>39.5</v>
          </cell>
          <cell r="Q42">
            <v>27.422001000000002</v>
          </cell>
          <cell r="R42">
            <v>61.400002000000001</v>
          </cell>
          <cell r="S42">
            <v>66.360000999999997</v>
          </cell>
          <cell r="T42">
            <v>3.6230000000000002</v>
          </cell>
          <cell r="U42" t="str">
            <v/>
          </cell>
          <cell r="V42" t="str">
            <v/>
          </cell>
          <cell r="W42">
            <v>608</v>
          </cell>
          <cell r="X42">
            <v>34.770000000000003</v>
          </cell>
          <cell r="Y42">
            <v>29.65</v>
          </cell>
          <cell r="Z42">
            <v>85.300003000000004</v>
          </cell>
          <cell r="AA42">
            <v>65.800003000000004</v>
          </cell>
          <cell r="AB42">
            <v>55.466273999999999</v>
          </cell>
          <cell r="AC42">
            <v>4.2240000000000002</v>
          </cell>
          <cell r="AD42">
            <v>48.169998</v>
          </cell>
          <cell r="AE42">
            <v>56.189999</v>
          </cell>
          <cell r="AF42">
            <v>83.279999000000004</v>
          </cell>
          <cell r="AG42">
            <v>4539.25</v>
          </cell>
        </row>
        <row r="43">
          <cell r="A43">
            <v>42779</v>
          </cell>
          <cell r="B43">
            <v>21</v>
          </cell>
          <cell r="C43" t="str">
            <v/>
          </cell>
          <cell r="D43">
            <v>15.743304</v>
          </cell>
          <cell r="E43">
            <v>76.040001000000004</v>
          </cell>
          <cell r="F43">
            <v>65.699996999999996</v>
          </cell>
          <cell r="G43">
            <v>1.36</v>
          </cell>
          <cell r="H43">
            <v>27.65</v>
          </cell>
          <cell r="I43">
            <v>0.02</v>
          </cell>
          <cell r="J43" t="str">
            <v/>
          </cell>
          <cell r="K43">
            <v>63.25</v>
          </cell>
          <cell r="L43">
            <v>12.65</v>
          </cell>
          <cell r="M43" t="str">
            <v/>
          </cell>
          <cell r="N43">
            <v>59.790000999999997</v>
          </cell>
          <cell r="O43">
            <v>935.52685499999995</v>
          </cell>
          <cell r="P43">
            <v>37.849997999999999</v>
          </cell>
          <cell r="Q43">
            <v>27.247</v>
          </cell>
          <cell r="R43">
            <v>58.900002000000001</v>
          </cell>
          <cell r="S43">
            <v>63.970001000000003</v>
          </cell>
          <cell r="T43">
            <v>3.5019999999999998</v>
          </cell>
          <cell r="U43" t="str">
            <v/>
          </cell>
          <cell r="V43" t="str">
            <v/>
          </cell>
          <cell r="W43">
            <v>615</v>
          </cell>
          <cell r="X43">
            <v>33.049999</v>
          </cell>
          <cell r="Y43">
            <v>29.75</v>
          </cell>
          <cell r="Z43">
            <v>83.18</v>
          </cell>
          <cell r="AA43">
            <v>63.849997999999999</v>
          </cell>
          <cell r="AB43">
            <v>57.738833999999997</v>
          </cell>
          <cell r="AC43">
            <v>4.17</v>
          </cell>
          <cell r="AD43">
            <v>47.459999000000003</v>
          </cell>
          <cell r="AE43">
            <v>54.700001</v>
          </cell>
          <cell r="AF43">
            <v>82.860000999999997</v>
          </cell>
          <cell r="AG43">
            <v>4506.2001950000003</v>
          </cell>
        </row>
        <row r="44">
          <cell r="A44">
            <v>42772</v>
          </cell>
          <cell r="B44">
            <v>22</v>
          </cell>
          <cell r="C44" t="str">
            <v/>
          </cell>
          <cell r="D44">
            <v>16.617930999999999</v>
          </cell>
          <cell r="E44">
            <v>75.449996999999996</v>
          </cell>
          <cell r="F44">
            <v>66.800003000000004</v>
          </cell>
          <cell r="G44">
            <v>1.35</v>
          </cell>
          <cell r="H44">
            <v>26.700001</v>
          </cell>
          <cell r="I44">
            <v>0.02</v>
          </cell>
          <cell r="J44" t="str">
            <v/>
          </cell>
          <cell r="K44">
            <v>66</v>
          </cell>
          <cell r="L44">
            <v>12.65</v>
          </cell>
          <cell r="M44" t="str">
            <v/>
          </cell>
          <cell r="N44">
            <v>59.41</v>
          </cell>
          <cell r="O44">
            <v>932.80163600000003</v>
          </cell>
          <cell r="P44">
            <v>37.650002000000001</v>
          </cell>
          <cell r="Q44">
            <v>27.556999000000001</v>
          </cell>
          <cell r="R44">
            <v>58.599997999999999</v>
          </cell>
          <cell r="S44">
            <v>64.25</v>
          </cell>
          <cell r="T44">
            <v>3.6070000000000002</v>
          </cell>
          <cell r="U44" t="str">
            <v/>
          </cell>
          <cell r="V44" t="str">
            <v/>
          </cell>
          <cell r="W44">
            <v>583.5</v>
          </cell>
          <cell r="X44">
            <v>33.470001000000003</v>
          </cell>
          <cell r="Y44">
            <v>28</v>
          </cell>
          <cell r="Z44">
            <v>82.809997999999993</v>
          </cell>
          <cell r="AA44">
            <v>63.700001</v>
          </cell>
          <cell r="AB44">
            <v>58.378304</v>
          </cell>
          <cell r="AC44">
            <v>4.2439999999999998</v>
          </cell>
          <cell r="AD44">
            <v>47.860000999999997</v>
          </cell>
          <cell r="AE44">
            <v>55.5</v>
          </cell>
          <cell r="AF44">
            <v>83.269997000000004</v>
          </cell>
          <cell r="AG44">
            <v>4435.419922</v>
          </cell>
        </row>
        <row r="45">
          <cell r="A45">
            <v>42765</v>
          </cell>
          <cell r="B45">
            <v>23</v>
          </cell>
          <cell r="C45" t="str">
            <v/>
          </cell>
          <cell r="D45">
            <v>16.570049000000001</v>
          </cell>
          <cell r="E45">
            <v>75.879997000000003</v>
          </cell>
          <cell r="F45">
            <v>65.5</v>
          </cell>
          <cell r="G45">
            <v>1.325</v>
          </cell>
          <cell r="H45">
            <v>26.73</v>
          </cell>
          <cell r="I45">
            <v>0.02</v>
          </cell>
          <cell r="J45" t="str">
            <v/>
          </cell>
          <cell r="K45">
            <v>61.5</v>
          </cell>
          <cell r="L45">
            <v>12.65</v>
          </cell>
          <cell r="M45" t="str">
            <v/>
          </cell>
          <cell r="N45">
            <v>58.189999</v>
          </cell>
          <cell r="O45">
            <v>903.21356200000002</v>
          </cell>
          <cell r="P45">
            <v>37.900002000000001</v>
          </cell>
          <cell r="Q45">
            <v>27.322001</v>
          </cell>
          <cell r="R45">
            <v>59.25</v>
          </cell>
          <cell r="S45">
            <v>64.610000999999997</v>
          </cell>
          <cell r="T45">
            <v>3.476</v>
          </cell>
          <cell r="U45" t="str">
            <v/>
          </cell>
          <cell r="V45" t="str">
            <v/>
          </cell>
          <cell r="W45">
            <v>558</v>
          </cell>
          <cell r="X45">
            <v>33.360000999999997</v>
          </cell>
          <cell r="Y45">
            <v>27</v>
          </cell>
          <cell r="Z45">
            <v>81.889999000000003</v>
          </cell>
          <cell r="AA45">
            <v>63.799999</v>
          </cell>
          <cell r="AB45">
            <v>58.981833999999999</v>
          </cell>
          <cell r="AC45">
            <v>4.0039999999999996</v>
          </cell>
          <cell r="AD45">
            <v>47.330002</v>
          </cell>
          <cell r="AE45">
            <v>55.349997999999999</v>
          </cell>
          <cell r="AF45">
            <v>82.440002000000007</v>
          </cell>
          <cell r="AG45">
            <v>4396.9501950000003</v>
          </cell>
        </row>
        <row r="46">
          <cell r="A46">
            <v>42758</v>
          </cell>
          <cell r="B46">
            <v>24</v>
          </cell>
          <cell r="C46" t="str">
            <v/>
          </cell>
          <cell r="D46">
            <v>17.092313999999998</v>
          </cell>
          <cell r="E46">
            <v>75.339995999999999</v>
          </cell>
          <cell r="F46">
            <v>65.199996999999996</v>
          </cell>
          <cell r="G46">
            <v>1.35</v>
          </cell>
          <cell r="H46">
            <v>26.68</v>
          </cell>
          <cell r="I46">
            <v>0.03</v>
          </cell>
          <cell r="J46" t="str">
            <v/>
          </cell>
          <cell r="K46">
            <v>58.5</v>
          </cell>
          <cell r="L46">
            <v>12.7</v>
          </cell>
          <cell r="M46" t="str">
            <v/>
          </cell>
          <cell r="N46">
            <v>56.389999000000003</v>
          </cell>
          <cell r="O46">
            <v>897.56854199999998</v>
          </cell>
          <cell r="P46">
            <v>37.099997999999999</v>
          </cell>
          <cell r="Q46">
            <v>26.683001000000001</v>
          </cell>
          <cell r="R46">
            <v>58.349997999999999</v>
          </cell>
          <cell r="S46">
            <v>64.410004000000001</v>
          </cell>
          <cell r="T46">
            <v>3.4649999999999999</v>
          </cell>
          <cell r="U46" t="str">
            <v/>
          </cell>
          <cell r="V46" t="str">
            <v/>
          </cell>
          <cell r="W46">
            <v>559.5</v>
          </cell>
          <cell r="X46">
            <v>32.5</v>
          </cell>
          <cell r="Y46">
            <v>26.5</v>
          </cell>
          <cell r="Z46">
            <v>79.110000999999997</v>
          </cell>
          <cell r="AA46">
            <v>64.650002000000001</v>
          </cell>
          <cell r="AB46">
            <v>56.705852999999998</v>
          </cell>
          <cell r="AC46">
            <v>4.1970000000000001</v>
          </cell>
          <cell r="AD46">
            <v>45.919998</v>
          </cell>
          <cell r="AE46">
            <v>54.380001</v>
          </cell>
          <cell r="AF46">
            <v>81.199996999999996</v>
          </cell>
          <cell r="AG46">
            <v>4389.8500979999999</v>
          </cell>
        </row>
        <row r="47">
          <cell r="A47">
            <v>42751</v>
          </cell>
          <cell r="B47">
            <v>25</v>
          </cell>
          <cell r="C47" t="str">
            <v/>
          </cell>
          <cell r="D47">
            <v>16.902398999999999</v>
          </cell>
          <cell r="E47">
            <v>74.709998999999996</v>
          </cell>
          <cell r="F47">
            <v>63.900002000000001</v>
          </cell>
          <cell r="G47">
            <v>1.425</v>
          </cell>
          <cell r="H47">
            <v>24.790001</v>
          </cell>
          <cell r="I47">
            <v>0.04</v>
          </cell>
          <cell r="J47" t="str">
            <v/>
          </cell>
          <cell r="K47">
            <v>59</v>
          </cell>
          <cell r="L47">
            <v>12.65</v>
          </cell>
          <cell r="M47" t="str">
            <v/>
          </cell>
          <cell r="N47">
            <v>57.75</v>
          </cell>
          <cell r="O47">
            <v>912.94647199999997</v>
          </cell>
          <cell r="P47">
            <v>36.450001</v>
          </cell>
          <cell r="Q47">
            <v>27.191998999999999</v>
          </cell>
          <cell r="R47">
            <v>58.599997999999999</v>
          </cell>
          <cell r="S47">
            <v>63.689999</v>
          </cell>
          <cell r="T47">
            <v>3.5630000000000002</v>
          </cell>
          <cell r="U47" t="str">
            <v/>
          </cell>
          <cell r="V47" t="str">
            <v/>
          </cell>
          <cell r="W47">
            <v>580.5</v>
          </cell>
          <cell r="X47">
            <v>32.080002</v>
          </cell>
          <cell r="Y47">
            <v>27.02</v>
          </cell>
          <cell r="Z47">
            <v>77.970000999999996</v>
          </cell>
          <cell r="AA47">
            <v>64.650002000000001</v>
          </cell>
          <cell r="AB47">
            <v>58.158611000000001</v>
          </cell>
          <cell r="AC47">
            <v>4.2160000000000002</v>
          </cell>
          <cell r="AD47">
            <v>46.27</v>
          </cell>
          <cell r="AE47">
            <v>54.23</v>
          </cell>
          <cell r="AF47">
            <v>79.029999000000004</v>
          </cell>
          <cell r="AG47">
            <v>4344.669922</v>
          </cell>
        </row>
        <row r="48">
          <cell r="A48">
            <v>42744</v>
          </cell>
          <cell r="B48">
            <v>26</v>
          </cell>
          <cell r="C48" t="str">
            <v/>
          </cell>
          <cell r="D48">
            <v>16.854921000000001</v>
          </cell>
          <cell r="E48">
            <v>74.860000999999997</v>
          </cell>
          <cell r="F48">
            <v>64.800003000000004</v>
          </cell>
          <cell r="G48">
            <v>1.4750000000000001</v>
          </cell>
          <cell r="H48">
            <v>24.84</v>
          </cell>
          <cell r="I48">
            <v>0.02</v>
          </cell>
          <cell r="J48" t="str">
            <v/>
          </cell>
          <cell r="K48">
            <v>61</v>
          </cell>
          <cell r="L48">
            <v>12.65</v>
          </cell>
          <cell r="M48" t="str">
            <v/>
          </cell>
          <cell r="N48">
            <v>57.740001999999997</v>
          </cell>
          <cell r="O48">
            <v>931.34173599999997</v>
          </cell>
          <cell r="P48">
            <v>35.950001</v>
          </cell>
          <cell r="Q48">
            <v>27.181999000000001</v>
          </cell>
          <cell r="R48">
            <v>58.849997999999999</v>
          </cell>
          <cell r="S48">
            <v>62.349997999999999</v>
          </cell>
          <cell r="T48">
            <v>3.637</v>
          </cell>
          <cell r="U48" t="str">
            <v/>
          </cell>
          <cell r="V48" t="str">
            <v/>
          </cell>
          <cell r="W48">
            <v>578</v>
          </cell>
          <cell r="X48">
            <v>31.969999000000001</v>
          </cell>
          <cell r="Y48">
            <v>26.780000999999999</v>
          </cell>
          <cell r="Z48">
            <v>78.319999999999993</v>
          </cell>
          <cell r="AA48">
            <v>65.199996999999996</v>
          </cell>
          <cell r="AB48">
            <v>56.124755999999998</v>
          </cell>
          <cell r="AC48">
            <v>4.2670000000000003</v>
          </cell>
          <cell r="AD48">
            <v>46.419998</v>
          </cell>
          <cell r="AE48">
            <v>54.459999000000003</v>
          </cell>
          <cell r="AF48">
            <v>79.400002000000001</v>
          </cell>
          <cell r="AG48">
            <v>4350.1098629999997</v>
          </cell>
        </row>
        <row r="49">
          <cell r="A49">
            <v>42737</v>
          </cell>
          <cell r="B49">
            <v>27</v>
          </cell>
          <cell r="C49" t="str">
            <v/>
          </cell>
          <cell r="D49">
            <v>16.902398999999999</v>
          </cell>
          <cell r="E49">
            <v>74.169998000000007</v>
          </cell>
          <cell r="F49">
            <v>65.75</v>
          </cell>
          <cell r="G49">
            <v>1.45</v>
          </cell>
          <cell r="H49">
            <v>24.52</v>
          </cell>
          <cell r="I49">
            <v>0.02</v>
          </cell>
          <cell r="J49" t="str">
            <v/>
          </cell>
          <cell r="K49">
            <v>59</v>
          </cell>
          <cell r="L49">
            <v>12.7</v>
          </cell>
          <cell r="M49" t="str">
            <v/>
          </cell>
          <cell r="N49">
            <v>56.98</v>
          </cell>
          <cell r="O49">
            <v>919.17559800000004</v>
          </cell>
          <cell r="P49">
            <v>34.75</v>
          </cell>
          <cell r="Q49">
            <v>26.882000000000001</v>
          </cell>
          <cell r="R49">
            <v>59.450001</v>
          </cell>
          <cell r="S49">
            <v>64.360000999999997</v>
          </cell>
          <cell r="T49">
            <v>3.6659999999999999</v>
          </cell>
          <cell r="U49" t="str">
            <v/>
          </cell>
          <cell r="V49" t="str">
            <v/>
          </cell>
          <cell r="W49">
            <v>556</v>
          </cell>
          <cell r="X49">
            <v>33.380001</v>
          </cell>
          <cell r="Y49">
            <v>26.200001</v>
          </cell>
          <cell r="Z49">
            <v>77.599997999999999</v>
          </cell>
          <cell r="AA49">
            <v>65</v>
          </cell>
          <cell r="AB49">
            <v>57.538764999999998</v>
          </cell>
          <cell r="AC49">
            <v>4.2699999999999996</v>
          </cell>
          <cell r="AD49">
            <v>46.889999000000003</v>
          </cell>
          <cell r="AE49">
            <v>52.77</v>
          </cell>
          <cell r="AF49">
            <v>75.5</v>
          </cell>
          <cell r="AG49">
            <v>4354.0498049999997</v>
          </cell>
        </row>
        <row r="50">
          <cell r="A50">
            <v>42730</v>
          </cell>
          <cell r="B50">
            <v>28</v>
          </cell>
          <cell r="C50" t="str">
            <v/>
          </cell>
          <cell r="D50">
            <v>17.282228</v>
          </cell>
          <cell r="E50">
            <v>74.150002000000001</v>
          </cell>
          <cell r="F50">
            <v>66.949996999999996</v>
          </cell>
          <cell r="G50">
            <v>1.4750000000000001</v>
          </cell>
          <cell r="H50">
            <v>24.27</v>
          </cell>
          <cell r="I50">
            <v>0.02</v>
          </cell>
          <cell r="J50" t="str">
            <v/>
          </cell>
          <cell r="K50">
            <v>52.5</v>
          </cell>
          <cell r="L50">
            <v>12.55</v>
          </cell>
          <cell r="M50" t="str">
            <v/>
          </cell>
          <cell r="N50">
            <v>56.639999000000003</v>
          </cell>
          <cell r="O50">
            <v>926.18322799999999</v>
          </cell>
          <cell r="P50">
            <v>35.5</v>
          </cell>
          <cell r="Q50">
            <v>27.080998999999998</v>
          </cell>
          <cell r="R50">
            <v>59.799999</v>
          </cell>
          <cell r="S50">
            <v>63.959999000000003</v>
          </cell>
          <cell r="T50">
            <v>3.698</v>
          </cell>
          <cell r="U50" t="str">
            <v/>
          </cell>
          <cell r="V50" t="str">
            <v/>
          </cell>
          <cell r="W50">
            <v>540.5</v>
          </cell>
          <cell r="X50">
            <v>33.689999</v>
          </cell>
          <cell r="Y50">
            <v>26.200001</v>
          </cell>
          <cell r="Z50">
            <v>76.620002999999997</v>
          </cell>
          <cell r="AA50">
            <v>64.550003000000004</v>
          </cell>
          <cell r="AB50">
            <v>54.303967</v>
          </cell>
          <cell r="AC50">
            <v>4.3849999999999998</v>
          </cell>
          <cell r="AD50">
            <v>46.080002</v>
          </cell>
          <cell r="AE50">
            <v>52.150002000000001</v>
          </cell>
          <cell r="AF50">
            <v>76.279999000000004</v>
          </cell>
          <cell r="AG50">
            <v>4278.6601559999999</v>
          </cell>
        </row>
        <row r="51">
          <cell r="A51">
            <v>42723</v>
          </cell>
          <cell r="B51">
            <v>29</v>
          </cell>
          <cell r="C51" t="str">
            <v/>
          </cell>
          <cell r="D51">
            <v>16.285174999999999</v>
          </cell>
          <cell r="E51">
            <v>74.610000999999997</v>
          </cell>
          <cell r="F51">
            <v>67.800003000000004</v>
          </cell>
          <cell r="G51">
            <v>1.5249999999999999</v>
          </cell>
          <cell r="H51">
            <v>24.77</v>
          </cell>
          <cell r="I51">
            <v>0.03</v>
          </cell>
          <cell r="J51" t="str">
            <v/>
          </cell>
          <cell r="K51">
            <v>52.5</v>
          </cell>
          <cell r="L51">
            <v>12.55</v>
          </cell>
          <cell r="M51" t="str">
            <v/>
          </cell>
          <cell r="N51">
            <v>57.849997999999999</v>
          </cell>
          <cell r="O51">
            <v>925.89123500000005</v>
          </cell>
          <cell r="P51">
            <v>36.400002000000001</v>
          </cell>
          <cell r="Q51">
            <v>26.847000000000001</v>
          </cell>
          <cell r="R51">
            <v>59.950001</v>
          </cell>
          <cell r="S51">
            <v>64.430000000000007</v>
          </cell>
          <cell r="T51">
            <v>3.6739999999999999</v>
          </cell>
          <cell r="U51" t="str">
            <v/>
          </cell>
          <cell r="V51" t="str">
            <v/>
          </cell>
          <cell r="W51">
            <v>546.5</v>
          </cell>
          <cell r="X51">
            <v>34.240001999999997</v>
          </cell>
          <cell r="Y51">
            <v>26.1</v>
          </cell>
          <cell r="Z51">
            <v>76.040001000000004</v>
          </cell>
          <cell r="AA51">
            <v>64.650002000000001</v>
          </cell>
          <cell r="AB51">
            <v>56.211917999999997</v>
          </cell>
          <cell r="AC51">
            <v>4.3239999999999998</v>
          </cell>
          <cell r="AD51">
            <v>45.799999</v>
          </cell>
          <cell r="AE51">
            <v>52.75</v>
          </cell>
          <cell r="AF51">
            <v>77.919998000000007</v>
          </cell>
          <cell r="AG51">
            <v>4325.169922</v>
          </cell>
        </row>
        <row r="52">
          <cell r="A52">
            <v>42716</v>
          </cell>
          <cell r="B52">
            <v>30</v>
          </cell>
          <cell r="C52" t="str">
            <v/>
          </cell>
          <cell r="D52">
            <v>16.427612</v>
          </cell>
          <cell r="E52">
            <v>74.160004000000001</v>
          </cell>
          <cell r="F52">
            <v>68.349997999999999</v>
          </cell>
          <cell r="G52">
            <v>1.55</v>
          </cell>
          <cell r="H52">
            <v>24.299999</v>
          </cell>
          <cell r="I52">
            <v>0.03</v>
          </cell>
          <cell r="J52" t="str">
            <v/>
          </cell>
          <cell r="K52">
            <v>50</v>
          </cell>
          <cell r="L52">
            <v>12.4</v>
          </cell>
          <cell r="M52" t="str">
            <v/>
          </cell>
          <cell r="N52">
            <v>57.73</v>
          </cell>
          <cell r="O52">
            <v>906.13348399999995</v>
          </cell>
          <cell r="P52">
            <v>36.400002000000001</v>
          </cell>
          <cell r="Q52">
            <v>28.205998999999998</v>
          </cell>
          <cell r="R52">
            <v>61.099997999999999</v>
          </cell>
          <cell r="S52">
            <v>63.139999000000003</v>
          </cell>
          <cell r="T52">
            <v>3.6459999999999999</v>
          </cell>
          <cell r="U52" t="str">
            <v/>
          </cell>
          <cell r="V52" t="str">
            <v/>
          </cell>
          <cell r="W52">
            <v>544</v>
          </cell>
          <cell r="X52">
            <v>33.950001</v>
          </cell>
          <cell r="Y52">
            <v>26.01</v>
          </cell>
          <cell r="Z52">
            <v>76.019997000000004</v>
          </cell>
          <cell r="AA52">
            <v>64.199996999999996</v>
          </cell>
          <cell r="AB52">
            <v>53.190185999999997</v>
          </cell>
          <cell r="AC52">
            <v>4.2439999999999998</v>
          </cell>
          <cell r="AD52">
            <v>45.169998</v>
          </cell>
          <cell r="AE52">
            <v>52.380001</v>
          </cell>
          <cell r="AF52">
            <v>78.559997999999993</v>
          </cell>
          <cell r="AG52">
            <v>4312.3999020000001</v>
          </cell>
        </row>
        <row r="53">
          <cell r="A53">
            <v>42709</v>
          </cell>
          <cell r="B53">
            <v>31</v>
          </cell>
          <cell r="C53" t="str">
            <v/>
          </cell>
          <cell r="D53">
            <v>15.478039000000001</v>
          </cell>
          <cell r="E53">
            <v>73.230002999999996</v>
          </cell>
          <cell r="F53">
            <v>67.849997999999999</v>
          </cell>
          <cell r="G53">
            <v>1.6</v>
          </cell>
          <cell r="H53">
            <v>24.559999000000001</v>
          </cell>
          <cell r="I53">
            <v>0.05</v>
          </cell>
          <cell r="J53" t="str">
            <v/>
          </cell>
          <cell r="K53">
            <v>51</v>
          </cell>
          <cell r="L53">
            <v>12.65</v>
          </cell>
          <cell r="M53" t="str">
            <v/>
          </cell>
          <cell r="N53">
            <v>58.23</v>
          </cell>
          <cell r="O53">
            <v>897.08184800000004</v>
          </cell>
          <cell r="P53">
            <v>35.700001</v>
          </cell>
          <cell r="Q53">
            <v>28.701000000000001</v>
          </cell>
          <cell r="R53">
            <v>59.799999</v>
          </cell>
          <cell r="S53">
            <v>62.759998000000003</v>
          </cell>
          <cell r="T53">
            <v>3.57</v>
          </cell>
          <cell r="U53" t="str">
            <v/>
          </cell>
          <cell r="V53" t="str">
            <v/>
          </cell>
          <cell r="W53">
            <v>531.5</v>
          </cell>
          <cell r="X53">
            <v>34.049999</v>
          </cell>
          <cell r="Y53">
            <v>26.26</v>
          </cell>
          <cell r="Z53">
            <v>74.870002999999997</v>
          </cell>
          <cell r="AA53">
            <v>63.849997999999999</v>
          </cell>
          <cell r="AB53">
            <v>51.853653000000001</v>
          </cell>
          <cell r="AC53">
            <v>4.0810000000000004</v>
          </cell>
          <cell r="AD53">
            <v>44.639999000000003</v>
          </cell>
          <cell r="AE53">
            <v>51.290000999999997</v>
          </cell>
          <cell r="AF53">
            <v>77.790001000000004</v>
          </cell>
          <cell r="AG53">
            <v>4313.6098629999997</v>
          </cell>
        </row>
        <row r="54">
          <cell r="A54">
            <v>42702</v>
          </cell>
          <cell r="B54">
            <v>32</v>
          </cell>
          <cell r="C54" t="str">
            <v/>
          </cell>
          <cell r="D54">
            <v>14.386030999999999</v>
          </cell>
          <cell r="E54">
            <v>71.470000999999996</v>
          </cell>
          <cell r="F54">
            <v>64</v>
          </cell>
          <cell r="G54">
            <v>1.5249999999999999</v>
          </cell>
          <cell r="H54">
            <v>23.549999</v>
          </cell>
          <cell r="I54">
            <v>0.04</v>
          </cell>
          <cell r="J54" t="str">
            <v/>
          </cell>
          <cell r="K54">
            <v>49</v>
          </cell>
          <cell r="L54">
            <v>12.5</v>
          </cell>
          <cell r="M54" t="str">
            <v/>
          </cell>
          <cell r="N54">
            <v>55.939999</v>
          </cell>
          <cell r="O54">
            <v>878.686646</v>
          </cell>
          <cell r="P54">
            <v>34.049999</v>
          </cell>
          <cell r="Q54">
            <v>26.483000000000001</v>
          </cell>
          <cell r="R54">
            <v>57</v>
          </cell>
          <cell r="S54">
            <v>60.279998999999997</v>
          </cell>
          <cell r="T54">
            <v>3.5289999999999999</v>
          </cell>
          <cell r="U54" t="str">
            <v/>
          </cell>
          <cell r="V54" t="str">
            <v/>
          </cell>
          <cell r="W54">
            <v>525</v>
          </cell>
          <cell r="X54">
            <v>33.060001</v>
          </cell>
          <cell r="Y54">
            <v>27</v>
          </cell>
          <cell r="Z54">
            <v>73.760002</v>
          </cell>
          <cell r="AA54">
            <v>63.549999</v>
          </cell>
          <cell r="AB54">
            <v>50.962631000000002</v>
          </cell>
          <cell r="AC54">
            <v>3.9769999999999999</v>
          </cell>
          <cell r="AD54">
            <v>44.580002</v>
          </cell>
          <cell r="AE54">
            <v>49.68</v>
          </cell>
          <cell r="AF54">
            <v>73.300003000000004</v>
          </cell>
          <cell r="AG54">
            <v>4182.8100590000004</v>
          </cell>
        </row>
        <row r="55">
          <cell r="A55">
            <v>42695</v>
          </cell>
          <cell r="B55">
            <v>33</v>
          </cell>
          <cell r="C55" t="str">
            <v/>
          </cell>
          <cell r="D55">
            <v>13.673851000000001</v>
          </cell>
          <cell r="E55">
            <v>72.889999000000003</v>
          </cell>
          <cell r="F55">
            <v>66.900002000000001</v>
          </cell>
          <cell r="G55">
            <v>1.4750000000000001</v>
          </cell>
          <cell r="H55">
            <v>24.290001</v>
          </cell>
          <cell r="I55">
            <v>0.05</v>
          </cell>
          <cell r="J55" t="str">
            <v/>
          </cell>
          <cell r="K55">
            <v>50</v>
          </cell>
          <cell r="L55">
            <v>12.6</v>
          </cell>
          <cell r="M55" t="str">
            <v/>
          </cell>
          <cell r="N55">
            <v>56.59</v>
          </cell>
          <cell r="O55">
            <v>884.10320999999999</v>
          </cell>
          <cell r="P55">
            <v>34.75</v>
          </cell>
          <cell r="Q55">
            <v>26.225000000000001</v>
          </cell>
          <cell r="R55">
            <v>58.650002000000001</v>
          </cell>
          <cell r="S55">
            <v>62.23</v>
          </cell>
          <cell r="T55">
            <v>3.47</v>
          </cell>
          <cell r="U55" t="str">
            <v/>
          </cell>
          <cell r="V55" t="str">
            <v/>
          </cell>
          <cell r="W55">
            <v>547</v>
          </cell>
          <cell r="X55">
            <v>32.849997999999999</v>
          </cell>
          <cell r="Y55">
            <v>27.299999</v>
          </cell>
          <cell r="Z55">
            <v>74.870002999999997</v>
          </cell>
          <cell r="AA55">
            <v>65.800003000000004</v>
          </cell>
          <cell r="AB55">
            <v>50.304046999999997</v>
          </cell>
          <cell r="AC55">
            <v>3.919</v>
          </cell>
          <cell r="AD55">
            <v>45.68</v>
          </cell>
          <cell r="AE55">
            <v>49.549999</v>
          </cell>
          <cell r="AF55">
            <v>67.440002000000007</v>
          </cell>
          <cell r="AG55">
            <v>4221.0200199999999</v>
          </cell>
        </row>
        <row r="56">
          <cell r="A56">
            <v>42688</v>
          </cell>
          <cell r="B56">
            <v>34</v>
          </cell>
          <cell r="C56" t="str">
            <v/>
          </cell>
          <cell r="D56">
            <v>13.246543000000001</v>
          </cell>
          <cell r="E56">
            <v>71.629997000000003</v>
          </cell>
          <cell r="F56">
            <v>65.25</v>
          </cell>
          <cell r="G56">
            <v>1.575</v>
          </cell>
          <cell r="H56">
            <v>23.83</v>
          </cell>
          <cell r="I56">
            <v>0.05</v>
          </cell>
          <cell r="J56" t="str">
            <v/>
          </cell>
          <cell r="K56">
            <v>48</v>
          </cell>
          <cell r="L56">
            <v>12.6</v>
          </cell>
          <cell r="M56" t="str">
            <v/>
          </cell>
          <cell r="N56">
            <v>54.400002000000001</v>
          </cell>
          <cell r="O56">
            <v>889.36908000000005</v>
          </cell>
          <cell r="P56">
            <v>32.75</v>
          </cell>
          <cell r="Q56">
            <v>27.542000000000002</v>
          </cell>
          <cell r="R56">
            <v>56.549999</v>
          </cell>
          <cell r="S56">
            <v>59.740001999999997</v>
          </cell>
          <cell r="T56">
            <v>3.5369999999999999</v>
          </cell>
          <cell r="U56" t="str">
            <v/>
          </cell>
          <cell r="V56" t="str">
            <v/>
          </cell>
          <cell r="W56">
            <v>552.5</v>
          </cell>
          <cell r="X56">
            <v>31.98</v>
          </cell>
          <cell r="Y56">
            <v>28.25</v>
          </cell>
          <cell r="Z56">
            <v>72.860000999999997</v>
          </cell>
          <cell r="AA56">
            <v>64.349997999999999</v>
          </cell>
          <cell r="AB56">
            <v>48.851295</v>
          </cell>
          <cell r="AC56">
            <v>3.9420000000000002</v>
          </cell>
          <cell r="AD56">
            <v>44.25</v>
          </cell>
          <cell r="AE56">
            <v>47.740001999999997</v>
          </cell>
          <cell r="AF56">
            <v>64.889999000000003</v>
          </cell>
          <cell r="AG56">
            <v>4160.580078</v>
          </cell>
        </row>
        <row r="57">
          <cell r="A57">
            <v>42681</v>
          </cell>
          <cell r="B57">
            <v>35</v>
          </cell>
          <cell r="C57" t="str">
            <v/>
          </cell>
          <cell r="D57">
            <v>12.6768</v>
          </cell>
          <cell r="E57">
            <v>70.569999999999993</v>
          </cell>
          <cell r="F57">
            <v>62.599997999999999</v>
          </cell>
          <cell r="G57">
            <v>1.55</v>
          </cell>
          <cell r="H57">
            <v>23.4</v>
          </cell>
          <cell r="I57">
            <v>0.05</v>
          </cell>
          <cell r="J57" t="str">
            <v/>
          </cell>
          <cell r="K57">
            <v>44.75</v>
          </cell>
          <cell r="L57">
            <v>12.55</v>
          </cell>
          <cell r="M57" t="str">
            <v/>
          </cell>
          <cell r="N57">
            <v>51.139999000000003</v>
          </cell>
          <cell r="O57">
            <v>915.02856399999996</v>
          </cell>
          <cell r="P57">
            <v>33.650002000000001</v>
          </cell>
          <cell r="Q57">
            <v>25.966000000000001</v>
          </cell>
          <cell r="R57">
            <v>54.849997999999999</v>
          </cell>
          <cell r="S57">
            <v>57.549999</v>
          </cell>
          <cell r="T57">
            <v>3.5819999999999999</v>
          </cell>
          <cell r="U57" t="str">
            <v/>
          </cell>
          <cell r="V57" t="str">
            <v/>
          </cell>
          <cell r="W57">
            <v>535.5</v>
          </cell>
          <cell r="X57">
            <v>30.5</v>
          </cell>
          <cell r="Y57">
            <v>28.200001</v>
          </cell>
          <cell r="Z57">
            <v>71.589995999999999</v>
          </cell>
          <cell r="AA57">
            <v>62.299999</v>
          </cell>
          <cell r="AB57">
            <v>46.614052000000001</v>
          </cell>
          <cell r="AC57">
            <v>3.94</v>
          </cell>
          <cell r="AD57">
            <v>42.310001</v>
          </cell>
          <cell r="AE57">
            <v>47.43</v>
          </cell>
          <cell r="AF57">
            <v>62.639999000000003</v>
          </cell>
          <cell r="AG57">
            <v>4123.6899409999996</v>
          </cell>
        </row>
        <row r="58">
          <cell r="A58">
            <v>42674</v>
          </cell>
          <cell r="B58">
            <v>36</v>
          </cell>
          <cell r="C58" t="str">
            <v/>
          </cell>
          <cell r="D58">
            <v>12.291835000000001</v>
          </cell>
          <cell r="E58">
            <v>70.970000999999996</v>
          </cell>
          <cell r="F58">
            <v>58.5</v>
          </cell>
          <cell r="G58">
            <v>1.55</v>
          </cell>
          <cell r="H58">
            <v>22.4</v>
          </cell>
          <cell r="I58">
            <v>0.05</v>
          </cell>
          <cell r="J58" t="str">
            <v/>
          </cell>
          <cell r="K58">
            <v>44.5</v>
          </cell>
          <cell r="L58">
            <v>12.49</v>
          </cell>
          <cell r="M58" t="str">
            <v/>
          </cell>
          <cell r="N58">
            <v>50.68</v>
          </cell>
          <cell r="O58">
            <v>973.71984899999995</v>
          </cell>
          <cell r="P58">
            <v>32.450001</v>
          </cell>
          <cell r="Q58">
            <v>26.437000000000001</v>
          </cell>
          <cell r="R58">
            <v>56.150002000000001</v>
          </cell>
          <cell r="S58">
            <v>58.279998999999997</v>
          </cell>
          <cell r="T58">
            <v>3.72</v>
          </cell>
          <cell r="U58" t="str">
            <v/>
          </cell>
          <cell r="V58" t="str">
            <v/>
          </cell>
          <cell r="W58">
            <v>535</v>
          </cell>
          <cell r="X58">
            <v>29.68</v>
          </cell>
          <cell r="Y58">
            <v>29.799999</v>
          </cell>
          <cell r="Z58">
            <v>70.470000999999996</v>
          </cell>
          <cell r="AA58">
            <v>60.950001</v>
          </cell>
          <cell r="AB58">
            <v>43.047024</v>
          </cell>
          <cell r="AC58">
            <v>4.0549999999999997</v>
          </cell>
          <cell r="AD58">
            <v>44.32</v>
          </cell>
          <cell r="AE58">
            <v>48.099997999999999</v>
          </cell>
          <cell r="AF58">
            <v>59.98</v>
          </cell>
          <cell r="AG58">
            <v>3970.0200199999999</v>
          </cell>
        </row>
        <row r="59">
          <cell r="A59">
            <v>42667</v>
          </cell>
          <cell r="B59">
            <v>37</v>
          </cell>
          <cell r="C59" t="str">
            <v/>
          </cell>
          <cell r="D59">
            <v>12.982388</v>
          </cell>
          <cell r="E59">
            <v>71.980002999999996</v>
          </cell>
          <cell r="F59">
            <v>63.099997999999999</v>
          </cell>
          <cell r="G59">
            <v>1.65</v>
          </cell>
          <cell r="H59">
            <v>22.68</v>
          </cell>
          <cell r="I59">
            <v>0.05</v>
          </cell>
          <cell r="J59" t="str">
            <v/>
          </cell>
          <cell r="K59">
            <v>44</v>
          </cell>
          <cell r="L59">
            <v>12.33</v>
          </cell>
          <cell r="M59" t="str">
            <v/>
          </cell>
          <cell r="N59">
            <v>52.34</v>
          </cell>
          <cell r="O59">
            <v>1013.932495</v>
          </cell>
          <cell r="P59">
            <v>33.099997999999999</v>
          </cell>
          <cell r="Q59">
            <v>28.013000000000002</v>
          </cell>
          <cell r="R59">
            <v>57.200001</v>
          </cell>
          <cell r="S59">
            <v>59.84</v>
          </cell>
          <cell r="T59">
            <v>3.7610000000000001</v>
          </cell>
          <cell r="U59" t="str">
            <v/>
          </cell>
          <cell r="V59" t="str">
            <v/>
          </cell>
          <cell r="W59">
            <v>524.5</v>
          </cell>
          <cell r="X59">
            <v>28.83</v>
          </cell>
          <cell r="Y59">
            <v>30</v>
          </cell>
          <cell r="Z59">
            <v>71.410004000000001</v>
          </cell>
          <cell r="AA59">
            <v>60.849997999999999</v>
          </cell>
          <cell r="AB59">
            <v>43.379252999999999</v>
          </cell>
          <cell r="AC59">
            <v>4.0510000000000002</v>
          </cell>
          <cell r="AD59">
            <v>45.110000999999997</v>
          </cell>
          <cell r="AE59">
            <v>49.07</v>
          </cell>
          <cell r="AF59">
            <v>61.220001000000003</v>
          </cell>
          <cell r="AG59">
            <v>4046.360107</v>
          </cell>
        </row>
        <row r="60">
          <cell r="A60">
            <v>42660</v>
          </cell>
          <cell r="B60">
            <v>38</v>
          </cell>
          <cell r="C60" t="str">
            <v/>
          </cell>
          <cell r="D60">
            <v>13.765013</v>
          </cell>
          <cell r="E60">
            <v>71.720000999999996</v>
          </cell>
          <cell r="F60">
            <v>61.700001</v>
          </cell>
          <cell r="G60">
            <v>1.6</v>
          </cell>
          <cell r="H60">
            <v>23.82</v>
          </cell>
          <cell r="I60">
            <v>0.04</v>
          </cell>
          <cell r="J60" t="str">
            <v/>
          </cell>
          <cell r="K60">
            <v>42.75</v>
          </cell>
          <cell r="L60">
            <v>12.35</v>
          </cell>
          <cell r="M60" t="str">
            <v/>
          </cell>
          <cell r="N60">
            <v>51.810001</v>
          </cell>
          <cell r="O60">
            <v>1021.113281</v>
          </cell>
          <cell r="P60">
            <v>32.5</v>
          </cell>
          <cell r="Q60">
            <v>26.891000999999999</v>
          </cell>
          <cell r="R60">
            <v>57.439999</v>
          </cell>
          <cell r="S60">
            <v>60.52</v>
          </cell>
          <cell r="T60">
            <v>3.8180000000000001</v>
          </cell>
          <cell r="U60" t="str">
            <v/>
          </cell>
          <cell r="V60" t="str">
            <v/>
          </cell>
          <cell r="W60">
            <v>552</v>
          </cell>
          <cell r="X60">
            <v>28.26</v>
          </cell>
          <cell r="Y60">
            <v>30</v>
          </cell>
          <cell r="Z60">
            <v>69.510002</v>
          </cell>
          <cell r="AA60">
            <v>60.650002000000001</v>
          </cell>
          <cell r="AB60">
            <v>46.122489999999999</v>
          </cell>
          <cell r="AC60">
            <v>4.101</v>
          </cell>
          <cell r="AD60">
            <v>44.720001000000003</v>
          </cell>
          <cell r="AE60">
            <v>48.419998</v>
          </cell>
          <cell r="AF60">
            <v>60.470001000000003</v>
          </cell>
          <cell r="AG60">
            <v>4073.8500979999999</v>
          </cell>
        </row>
        <row r="61">
          <cell r="A61">
            <v>42653</v>
          </cell>
          <cell r="B61">
            <v>39</v>
          </cell>
          <cell r="C61" t="str">
            <v/>
          </cell>
          <cell r="D61">
            <v>13.11129</v>
          </cell>
          <cell r="E61">
            <v>71.080001999999993</v>
          </cell>
          <cell r="F61">
            <v>61.049999</v>
          </cell>
          <cell r="G61">
            <v>1.65</v>
          </cell>
          <cell r="H61">
            <v>23.389999</v>
          </cell>
          <cell r="I61">
            <v>0.05</v>
          </cell>
          <cell r="J61" t="str">
            <v/>
          </cell>
          <cell r="K61">
            <v>47.75</v>
          </cell>
          <cell r="L61">
            <v>12.54</v>
          </cell>
          <cell r="M61" t="str">
            <v/>
          </cell>
          <cell r="N61">
            <v>54.029998999999997</v>
          </cell>
          <cell r="O61">
            <v>1022.549438</v>
          </cell>
          <cell r="P61">
            <v>32.549999</v>
          </cell>
          <cell r="Q61">
            <v>28.424999</v>
          </cell>
          <cell r="R61">
            <v>58.119999</v>
          </cell>
          <cell r="S61">
            <v>59.459999000000003</v>
          </cell>
          <cell r="T61">
            <v>3.6560000000000001</v>
          </cell>
          <cell r="U61" t="str">
            <v/>
          </cell>
          <cell r="V61" t="str">
            <v/>
          </cell>
          <cell r="W61">
            <v>543.5</v>
          </cell>
          <cell r="X61">
            <v>28.34</v>
          </cell>
          <cell r="Y61">
            <v>30</v>
          </cell>
          <cell r="Z61">
            <v>66.769997000000004</v>
          </cell>
          <cell r="AA61">
            <v>61.330002</v>
          </cell>
          <cell r="AB61">
            <v>45.676357000000003</v>
          </cell>
          <cell r="AC61">
            <v>3.9119999999999999</v>
          </cell>
          <cell r="AD61">
            <v>44.57</v>
          </cell>
          <cell r="AE61">
            <v>48.400002000000001</v>
          </cell>
          <cell r="AF61">
            <v>60.25</v>
          </cell>
          <cell r="AG61">
            <v>4057.280029</v>
          </cell>
        </row>
        <row r="62">
          <cell r="A62">
            <v>42646</v>
          </cell>
          <cell r="B62">
            <v>40</v>
          </cell>
          <cell r="C62" t="str">
            <v/>
          </cell>
          <cell r="D62">
            <v>13.35989</v>
          </cell>
          <cell r="E62">
            <v>70.069999999999993</v>
          </cell>
          <cell r="F62">
            <v>58.889999000000003</v>
          </cell>
          <cell r="G62">
            <v>1.7</v>
          </cell>
          <cell r="H62">
            <v>23.780000999999999</v>
          </cell>
          <cell r="I62">
            <v>0.05</v>
          </cell>
          <cell r="J62" t="str">
            <v/>
          </cell>
          <cell r="K62">
            <v>40.75</v>
          </cell>
          <cell r="L62">
            <v>7.68</v>
          </cell>
          <cell r="M62" t="str">
            <v/>
          </cell>
          <cell r="N62">
            <v>53.400002000000001</v>
          </cell>
          <cell r="O62">
            <v>995.26232900000002</v>
          </cell>
          <cell r="P62">
            <v>31.540001</v>
          </cell>
          <cell r="Q62">
            <v>27.662001</v>
          </cell>
          <cell r="R62">
            <v>56.41</v>
          </cell>
          <cell r="S62">
            <v>56.939999</v>
          </cell>
          <cell r="T62">
            <v>3.569</v>
          </cell>
          <cell r="U62" t="str">
            <v/>
          </cell>
          <cell r="V62" t="str">
            <v/>
          </cell>
          <cell r="W62">
            <v>583.5</v>
          </cell>
          <cell r="X62">
            <v>27.74</v>
          </cell>
          <cell r="Y62">
            <v>30</v>
          </cell>
          <cell r="Z62">
            <v>65.129997000000003</v>
          </cell>
          <cell r="AA62">
            <v>60.279998999999997</v>
          </cell>
          <cell r="AB62">
            <v>46.331322</v>
          </cell>
          <cell r="AC62">
            <v>3.8330000000000002</v>
          </cell>
          <cell r="AD62">
            <v>43.68</v>
          </cell>
          <cell r="AE62">
            <v>47.34</v>
          </cell>
          <cell r="AF62">
            <v>59.349997999999999</v>
          </cell>
          <cell r="AG62">
            <v>4096.25</v>
          </cell>
        </row>
        <row r="63">
          <cell r="A63">
            <v>42639</v>
          </cell>
          <cell r="B63">
            <v>41</v>
          </cell>
          <cell r="C63" t="str">
            <v/>
          </cell>
          <cell r="D63">
            <v>13.599281</v>
          </cell>
          <cell r="E63">
            <v>74.470000999999996</v>
          </cell>
          <cell r="F63">
            <v>61.060001</v>
          </cell>
          <cell r="G63">
            <v>1.65</v>
          </cell>
          <cell r="H63">
            <v>23.65</v>
          </cell>
          <cell r="I63">
            <v>0.05</v>
          </cell>
          <cell r="J63" t="str">
            <v/>
          </cell>
          <cell r="K63">
            <v>37.875</v>
          </cell>
          <cell r="L63">
            <v>7.67</v>
          </cell>
          <cell r="M63" t="str">
            <v/>
          </cell>
          <cell r="N63">
            <v>54.07</v>
          </cell>
          <cell r="O63">
            <v>1045.5280760000001</v>
          </cell>
          <cell r="P63">
            <v>32.860000999999997</v>
          </cell>
          <cell r="Q63">
            <v>27.408999999999999</v>
          </cell>
          <cell r="R63">
            <v>60.110000999999997</v>
          </cell>
          <cell r="S63">
            <v>61.84</v>
          </cell>
          <cell r="T63">
            <v>3.6640000000000001</v>
          </cell>
          <cell r="U63" t="str">
            <v/>
          </cell>
          <cell r="V63" t="str">
            <v/>
          </cell>
          <cell r="W63">
            <v>593.5</v>
          </cell>
          <cell r="X63">
            <v>29.549999</v>
          </cell>
          <cell r="Y63">
            <v>30</v>
          </cell>
          <cell r="Z63">
            <v>69.860000999999997</v>
          </cell>
          <cell r="AA63">
            <v>63.740001999999997</v>
          </cell>
          <cell r="AB63">
            <v>46.616084999999998</v>
          </cell>
          <cell r="AC63">
            <v>3.8559999999999999</v>
          </cell>
          <cell r="AD63">
            <v>45.240001999999997</v>
          </cell>
          <cell r="AE63">
            <v>50.200001</v>
          </cell>
          <cell r="AF63">
            <v>62.700001</v>
          </cell>
          <cell r="AG63">
            <v>4121.0600590000004</v>
          </cell>
        </row>
        <row r="64">
          <cell r="A64">
            <v>42632</v>
          </cell>
          <cell r="B64">
            <v>42</v>
          </cell>
          <cell r="C64" t="str">
            <v/>
          </cell>
          <cell r="D64">
            <v>13.350681</v>
          </cell>
          <cell r="E64">
            <v>76.639999000000003</v>
          </cell>
          <cell r="F64">
            <v>62.639999000000003</v>
          </cell>
          <cell r="G64">
            <v>1.5249999999999999</v>
          </cell>
          <cell r="H64">
            <v>23.139999</v>
          </cell>
          <cell r="I64">
            <v>0.04</v>
          </cell>
          <cell r="J64" t="str">
            <v/>
          </cell>
          <cell r="K64">
            <v>37</v>
          </cell>
          <cell r="L64">
            <v>7.89</v>
          </cell>
          <cell r="M64" t="str">
            <v/>
          </cell>
          <cell r="N64">
            <v>56.18</v>
          </cell>
          <cell r="O64">
            <v>1028.772827</v>
          </cell>
          <cell r="P64">
            <v>34.849997999999999</v>
          </cell>
          <cell r="Q64">
            <v>28.603000999999999</v>
          </cell>
          <cell r="R64">
            <v>62.400002000000001</v>
          </cell>
          <cell r="S64">
            <v>64.089995999999999</v>
          </cell>
          <cell r="T64">
            <v>3.7589999999999999</v>
          </cell>
          <cell r="U64" t="str">
            <v/>
          </cell>
          <cell r="V64" t="str">
            <v/>
          </cell>
          <cell r="W64">
            <v>539.5</v>
          </cell>
          <cell r="X64">
            <v>30.68</v>
          </cell>
          <cell r="Y64">
            <v>30</v>
          </cell>
          <cell r="Z64">
            <v>73.129997000000003</v>
          </cell>
          <cell r="AA64">
            <v>65.660004000000001</v>
          </cell>
          <cell r="AB64">
            <v>44.746124000000002</v>
          </cell>
          <cell r="AC64">
            <v>4.0949999999999998</v>
          </cell>
          <cell r="AD64">
            <v>47.380001</v>
          </cell>
          <cell r="AE64">
            <v>51.639999000000003</v>
          </cell>
          <cell r="AF64">
            <v>65.089995999999999</v>
          </cell>
          <cell r="AG64">
            <v>4112.6899409999996</v>
          </cell>
        </row>
        <row r="65">
          <cell r="A65">
            <v>42625</v>
          </cell>
          <cell r="B65">
            <v>43</v>
          </cell>
          <cell r="C65" t="str">
            <v/>
          </cell>
          <cell r="D65">
            <v>12.779825000000001</v>
          </cell>
          <cell r="E65">
            <v>74.089995999999999</v>
          </cell>
          <cell r="F65">
            <v>61.400002000000001</v>
          </cell>
          <cell r="G65">
            <v>1.5</v>
          </cell>
          <cell r="H65">
            <v>22.620000999999998</v>
          </cell>
          <cell r="I65">
            <v>0.03</v>
          </cell>
          <cell r="J65" t="str">
            <v/>
          </cell>
          <cell r="K65">
            <v>37</v>
          </cell>
          <cell r="L65">
            <v>7.92</v>
          </cell>
          <cell r="M65" t="str">
            <v/>
          </cell>
          <cell r="N65">
            <v>55.169998</v>
          </cell>
          <cell r="O65">
            <v>1007.709106</v>
          </cell>
          <cell r="P65">
            <v>33.490001999999997</v>
          </cell>
          <cell r="Q65">
            <v>26.684999000000001</v>
          </cell>
          <cell r="R65">
            <v>60.130001</v>
          </cell>
          <cell r="S65">
            <v>60.959999000000003</v>
          </cell>
          <cell r="T65">
            <v>3.5470000000000002</v>
          </cell>
          <cell r="U65" t="str">
            <v/>
          </cell>
          <cell r="V65" t="str">
            <v/>
          </cell>
          <cell r="W65">
            <v>537</v>
          </cell>
          <cell r="X65">
            <v>28.92</v>
          </cell>
          <cell r="Y65">
            <v>30.120000999999998</v>
          </cell>
          <cell r="Z65">
            <v>69.019997000000004</v>
          </cell>
          <cell r="AA65">
            <v>63.790000999999997</v>
          </cell>
          <cell r="AB65">
            <v>44.423389</v>
          </cell>
          <cell r="AC65">
            <v>3.9</v>
          </cell>
          <cell r="AD65">
            <v>45.52</v>
          </cell>
          <cell r="AE65">
            <v>49.189999</v>
          </cell>
          <cell r="AF65">
            <v>62.07</v>
          </cell>
          <cell r="AG65">
            <v>4063.969971</v>
          </cell>
        </row>
        <row r="66">
          <cell r="A66">
            <v>42618</v>
          </cell>
          <cell r="B66">
            <v>44</v>
          </cell>
          <cell r="C66" t="str">
            <v/>
          </cell>
          <cell r="D66">
            <v>13.442755999999999</v>
          </cell>
          <cell r="E66">
            <v>71.879997000000003</v>
          </cell>
          <cell r="F66">
            <v>61.18</v>
          </cell>
          <cell r="G66">
            <v>1.425</v>
          </cell>
          <cell r="H66">
            <v>22.379999000000002</v>
          </cell>
          <cell r="I66">
            <v>0.03</v>
          </cell>
          <cell r="J66" t="str">
            <v/>
          </cell>
          <cell r="K66">
            <v>37</v>
          </cell>
          <cell r="L66">
            <v>7.59</v>
          </cell>
          <cell r="M66" t="str">
            <v/>
          </cell>
          <cell r="N66">
            <v>55.470001000000003</v>
          </cell>
          <cell r="O66">
            <v>1009.623962</v>
          </cell>
          <cell r="P66">
            <v>33.310001</v>
          </cell>
          <cell r="Q66">
            <v>25.926000999999999</v>
          </cell>
          <cell r="R66">
            <v>59.130001</v>
          </cell>
          <cell r="S66">
            <v>60.349997999999999</v>
          </cell>
          <cell r="T66">
            <v>3.5459999999999998</v>
          </cell>
          <cell r="U66" t="str">
            <v/>
          </cell>
          <cell r="V66" t="str">
            <v/>
          </cell>
          <cell r="W66">
            <v>513.5</v>
          </cell>
          <cell r="X66">
            <v>28.719999000000001</v>
          </cell>
          <cell r="Y66">
            <v>31.049999</v>
          </cell>
          <cell r="Z66">
            <v>69.059997999999993</v>
          </cell>
          <cell r="AA66">
            <v>63.389999000000003</v>
          </cell>
          <cell r="AB66">
            <v>44.157612</v>
          </cell>
          <cell r="AC66">
            <v>3.8439999999999999</v>
          </cell>
          <cell r="AD66">
            <v>45.400002000000001</v>
          </cell>
          <cell r="AE66">
            <v>48.299999</v>
          </cell>
          <cell r="AF66">
            <v>61.66</v>
          </cell>
          <cell r="AG66">
            <v>4039.9499510000001</v>
          </cell>
        </row>
        <row r="67">
          <cell r="A67">
            <v>42611</v>
          </cell>
          <cell r="B67">
            <v>45</v>
          </cell>
          <cell r="C67" t="str">
            <v/>
          </cell>
          <cell r="D67">
            <v>13.148118999999999</v>
          </cell>
          <cell r="E67">
            <v>73.970000999999996</v>
          </cell>
          <cell r="F67">
            <v>63.77</v>
          </cell>
          <cell r="G67">
            <v>1.5</v>
          </cell>
          <cell r="H67">
            <v>22.77</v>
          </cell>
          <cell r="I67">
            <v>0.03</v>
          </cell>
          <cell r="J67" t="str">
            <v/>
          </cell>
          <cell r="K67">
            <v>36</v>
          </cell>
          <cell r="L67">
            <v>7.46</v>
          </cell>
          <cell r="M67" t="str">
            <v/>
          </cell>
          <cell r="N67">
            <v>58.09</v>
          </cell>
          <cell r="O67">
            <v>1024.943115</v>
          </cell>
          <cell r="P67">
            <v>34.130001</v>
          </cell>
          <cell r="Q67">
            <v>24.533999999999999</v>
          </cell>
          <cell r="R67">
            <v>60.43</v>
          </cell>
          <cell r="S67">
            <v>62.290000999999997</v>
          </cell>
          <cell r="T67">
            <v>3.4620000000000002</v>
          </cell>
          <cell r="U67" t="str">
            <v/>
          </cell>
          <cell r="V67" t="str">
            <v/>
          </cell>
          <cell r="W67">
            <v>534</v>
          </cell>
          <cell r="X67">
            <v>29.92</v>
          </cell>
          <cell r="Y67">
            <v>31.1</v>
          </cell>
          <cell r="Z67">
            <v>70.819999999999993</v>
          </cell>
          <cell r="AA67">
            <v>64.839995999999999</v>
          </cell>
          <cell r="AB67">
            <v>41.832023999999997</v>
          </cell>
          <cell r="AC67">
            <v>3.74</v>
          </cell>
          <cell r="AD67">
            <v>46.209999000000003</v>
          </cell>
          <cell r="AE67">
            <v>49.43</v>
          </cell>
          <cell r="AF67">
            <v>63.790000999999997</v>
          </cell>
          <cell r="AG67">
            <v>4137.7001950000003</v>
          </cell>
        </row>
        <row r="68">
          <cell r="A68">
            <v>42604</v>
          </cell>
          <cell r="B68">
            <v>46</v>
          </cell>
          <cell r="C68" t="str">
            <v/>
          </cell>
          <cell r="D68">
            <v>11.04884</v>
          </cell>
          <cell r="E68">
            <v>73.790001000000004</v>
          </cell>
          <cell r="F68">
            <v>64.589995999999999</v>
          </cell>
          <cell r="G68">
            <v>1.375</v>
          </cell>
          <cell r="H68">
            <v>22.67</v>
          </cell>
          <cell r="I68">
            <v>0.03</v>
          </cell>
          <cell r="J68" t="str">
            <v/>
          </cell>
          <cell r="K68">
            <v>37</v>
          </cell>
          <cell r="L68">
            <v>7.46</v>
          </cell>
          <cell r="M68" t="str">
            <v/>
          </cell>
          <cell r="N68">
            <v>57.290000999999997</v>
          </cell>
          <cell r="O68">
            <v>1028.772827</v>
          </cell>
          <cell r="P68">
            <v>33.400002000000001</v>
          </cell>
          <cell r="Q68">
            <v>23.422999999999998</v>
          </cell>
          <cell r="R68">
            <v>60.23</v>
          </cell>
          <cell r="S68">
            <v>61.540000999999997</v>
          </cell>
          <cell r="T68">
            <v>3.4689999999999999</v>
          </cell>
          <cell r="U68" t="str">
            <v/>
          </cell>
          <cell r="V68" t="str">
            <v/>
          </cell>
          <cell r="W68">
            <v>510.5</v>
          </cell>
          <cell r="X68">
            <v>29.77</v>
          </cell>
          <cell r="Y68">
            <v>31</v>
          </cell>
          <cell r="Z68">
            <v>70.379997000000003</v>
          </cell>
          <cell r="AA68">
            <v>65.360000999999997</v>
          </cell>
          <cell r="AB68">
            <v>41.328941</v>
          </cell>
          <cell r="AC68">
            <v>3.6970000000000001</v>
          </cell>
          <cell r="AD68">
            <v>44.98</v>
          </cell>
          <cell r="AE68">
            <v>48.799999</v>
          </cell>
          <cell r="AF68">
            <v>62.880001</v>
          </cell>
          <cell r="AG68">
            <v>4114.6801759999998</v>
          </cell>
        </row>
        <row r="69">
          <cell r="A69">
            <v>42597</v>
          </cell>
          <cell r="B69">
            <v>47</v>
          </cell>
          <cell r="C69" t="str">
            <v/>
          </cell>
          <cell r="D69">
            <v>11.159328</v>
          </cell>
          <cell r="E69">
            <v>75.089995999999999</v>
          </cell>
          <cell r="F69">
            <v>64.5</v>
          </cell>
          <cell r="G69">
            <v>1.425</v>
          </cell>
          <cell r="H69">
            <v>22.77</v>
          </cell>
          <cell r="I69">
            <v>0.03</v>
          </cell>
          <cell r="J69" t="str">
            <v/>
          </cell>
          <cell r="K69">
            <v>36.5</v>
          </cell>
          <cell r="L69">
            <v>7.54</v>
          </cell>
          <cell r="M69" t="str">
            <v/>
          </cell>
          <cell r="N69">
            <v>58.18</v>
          </cell>
          <cell r="O69">
            <v>1034.517456</v>
          </cell>
          <cell r="P69">
            <v>34.380001</v>
          </cell>
          <cell r="Q69">
            <v>22.556000000000001</v>
          </cell>
          <cell r="R69">
            <v>61.080002</v>
          </cell>
          <cell r="S69">
            <v>61.990001999999997</v>
          </cell>
          <cell r="T69">
            <v>3.4159999999999999</v>
          </cell>
          <cell r="U69" t="str">
            <v/>
          </cell>
          <cell r="V69" t="str">
            <v/>
          </cell>
          <cell r="W69">
            <v>471</v>
          </cell>
          <cell r="X69">
            <v>30.35</v>
          </cell>
          <cell r="Y69">
            <v>31.5</v>
          </cell>
          <cell r="Z69">
            <v>72.029999000000004</v>
          </cell>
          <cell r="AA69">
            <v>66.400002000000001</v>
          </cell>
          <cell r="AB69">
            <v>41.689639999999997</v>
          </cell>
          <cell r="AC69">
            <v>3.6219999999999999</v>
          </cell>
          <cell r="AD69">
            <v>45.490001999999997</v>
          </cell>
          <cell r="AE69">
            <v>50.09</v>
          </cell>
          <cell r="AF69">
            <v>64.180000000000007</v>
          </cell>
          <cell r="AG69">
            <v>4142.2299800000001</v>
          </cell>
        </row>
        <row r="70">
          <cell r="A70">
            <v>42590</v>
          </cell>
          <cell r="B70">
            <v>48</v>
          </cell>
          <cell r="C70" t="str">
            <v/>
          </cell>
          <cell r="D70">
            <v>11.067254</v>
          </cell>
          <cell r="E70">
            <v>77.260002</v>
          </cell>
          <cell r="F70">
            <v>66.889999000000003</v>
          </cell>
          <cell r="G70">
            <v>1.35</v>
          </cell>
          <cell r="H70">
            <v>22.870000999999998</v>
          </cell>
          <cell r="I70">
            <v>0.02</v>
          </cell>
          <cell r="J70" t="str">
            <v/>
          </cell>
          <cell r="K70">
            <v>37</v>
          </cell>
          <cell r="L70">
            <v>7.37</v>
          </cell>
          <cell r="M70" t="str">
            <v/>
          </cell>
          <cell r="N70">
            <v>57.009998000000003</v>
          </cell>
          <cell r="O70">
            <v>1052.7089840000001</v>
          </cell>
          <cell r="P70">
            <v>35.020000000000003</v>
          </cell>
          <cell r="Q70">
            <v>21.99</v>
          </cell>
          <cell r="R70">
            <v>63.330002</v>
          </cell>
          <cell r="S70">
            <v>62.599997999999999</v>
          </cell>
          <cell r="T70">
            <v>3.5379999999999998</v>
          </cell>
          <cell r="U70" t="str">
            <v/>
          </cell>
          <cell r="V70" t="str">
            <v/>
          </cell>
          <cell r="W70">
            <v>466.5</v>
          </cell>
          <cell r="X70">
            <v>31.18</v>
          </cell>
          <cell r="Y70">
            <v>31.5</v>
          </cell>
          <cell r="Z70">
            <v>73.040001000000004</v>
          </cell>
          <cell r="AA70">
            <v>67.550003000000004</v>
          </cell>
          <cell r="AB70">
            <v>40.284801000000002</v>
          </cell>
          <cell r="AC70">
            <v>3.7629999999999999</v>
          </cell>
          <cell r="AD70">
            <v>45.849997999999999</v>
          </cell>
          <cell r="AE70">
            <v>50.560001</v>
          </cell>
          <cell r="AF70">
            <v>66.150002000000001</v>
          </cell>
          <cell r="AG70">
            <v>4139.6298829999996</v>
          </cell>
        </row>
        <row r="71">
          <cell r="A71">
            <v>42583</v>
          </cell>
          <cell r="B71">
            <v>49</v>
          </cell>
          <cell r="C71" t="str">
            <v/>
          </cell>
          <cell r="D71">
            <v>10.606972000000001</v>
          </cell>
          <cell r="E71">
            <v>78.120002999999997</v>
          </cell>
          <cell r="F71">
            <v>64.620002999999997</v>
          </cell>
          <cell r="G71">
            <v>1.425</v>
          </cell>
          <cell r="H71">
            <v>22.639999</v>
          </cell>
          <cell r="I71">
            <v>0.02</v>
          </cell>
          <cell r="J71" t="str">
            <v/>
          </cell>
          <cell r="K71">
            <v>37.5</v>
          </cell>
          <cell r="L71">
            <v>7.22</v>
          </cell>
          <cell r="M71" t="str">
            <v/>
          </cell>
          <cell r="N71">
            <v>55.990001999999997</v>
          </cell>
          <cell r="O71">
            <v>1023.506897</v>
          </cell>
          <cell r="P71">
            <v>35.590000000000003</v>
          </cell>
          <cell r="Q71">
            <v>19.653998999999999</v>
          </cell>
          <cell r="R71">
            <v>63.830002</v>
          </cell>
          <cell r="S71">
            <v>63.52</v>
          </cell>
          <cell r="T71">
            <v>3.4910000000000001</v>
          </cell>
          <cell r="U71" t="str">
            <v/>
          </cell>
          <cell r="V71" t="str">
            <v/>
          </cell>
          <cell r="W71">
            <v>444.25</v>
          </cell>
          <cell r="X71">
            <v>31.110001</v>
          </cell>
          <cell r="Y71">
            <v>30.5</v>
          </cell>
          <cell r="Z71">
            <v>75.900002000000001</v>
          </cell>
          <cell r="AA71">
            <v>68.230002999999996</v>
          </cell>
          <cell r="AB71">
            <v>39.202697999999998</v>
          </cell>
          <cell r="AC71">
            <v>3.6560000000000001</v>
          </cell>
          <cell r="AD71">
            <v>46</v>
          </cell>
          <cell r="AE71">
            <v>50.93</v>
          </cell>
          <cell r="AF71">
            <v>68.160004000000001</v>
          </cell>
          <cell r="AG71">
            <v>4134.5600590000004</v>
          </cell>
        </row>
        <row r="72">
          <cell r="A72">
            <v>42576</v>
          </cell>
          <cell r="B72">
            <v>50</v>
          </cell>
          <cell r="C72" t="str">
            <v/>
          </cell>
          <cell r="D72">
            <v>10.68699</v>
          </cell>
          <cell r="E72">
            <v>79.790001000000004</v>
          </cell>
          <cell r="F72">
            <v>64.069999999999993</v>
          </cell>
          <cell r="G72">
            <v>1.4</v>
          </cell>
          <cell r="H72">
            <v>22.219999000000001</v>
          </cell>
          <cell r="I72">
            <v>0</v>
          </cell>
          <cell r="J72" t="str">
            <v/>
          </cell>
          <cell r="K72">
            <v>37.5</v>
          </cell>
          <cell r="L72">
            <v>7.1</v>
          </cell>
          <cell r="M72" t="str">
            <v/>
          </cell>
          <cell r="N72">
            <v>56.509998000000003</v>
          </cell>
          <cell r="O72">
            <v>1036.9110109999999</v>
          </cell>
          <cell r="P72">
            <v>37.240001999999997</v>
          </cell>
          <cell r="Q72">
            <v>20.624001</v>
          </cell>
          <cell r="R72">
            <v>64.940002000000007</v>
          </cell>
          <cell r="S72">
            <v>64.959998999999996</v>
          </cell>
          <cell r="T72">
            <v>3.5350000000000001</v>
          </cell>
          <cell r="U72" t="str">
            <v/>
          </cell>
          <cell r="V72" t="str">
            <v/>
          </cell>
          <cell r="W72">
            <v>440.75</v>
          </cell>
          <cell r="X72">
            <v>31.879999000000002</v>
          </cell>
          <cell r="Y72">
            <v>30.75</v>
          </cell>
          <cell r="Z72">
            <v>77.5</v>
          </cell>
          <cell r="AA72">
            <v>69.400002000000001</v>
          </cell>
          <cell r="AB72">
            <v>34.502204999999996</v>
          </cell>
          <cell r="AC72">
            <v>3.7320000000000002</v>
          </cell>
          <cell r="AD72">
            <v>45.259998000000003</v>
          </cell>
          <cell r="AE72">
            <v>51.73</v>
          </cell>
          <cell r="AF72">
            <v>70.790001000000004</v>
          </cell>
          <cell r="AG72">
            <v>4114.5097660000001</v>
          </cell>
        </row>
        <row r="73">
          <cell r="A73">
            <v>42569</v>
          </cell>
          <cell r="B73">
            <v>51</v>
          </cell>
          <cell r="C73" t="str">
            <v/>
          </cell>
          <cell r="D73">
            <v>10.713663</v>
          </cell>
          <cell r="E73">
            <v>80.510002</v>
          </cell>
          <cell r="F73">
            <v>65.800003000000004</v>
          </cell>
          <cell r="G73">
            <v>1.05</v>
          </cell>
          <cell r="H73">
            <v>21.65</v>
          </cell>
          <cell r="I73">
            <v>0</v>
          </cell>
          <cell r="J73" t="str">
            <v/>
          </cell>
          <cell r="K73">
            <v>38</v>
          </cell>
          <cell r="L73">
            <v>7.19</v>
          </cell>
          <cell r="M73" t="str">
            <v/>
          </cell>
          <cell r="N73">
            <v>56.400002000000001</v>
          </cell>
          <cell r="O73">
            <v>1056.059937</v>
          </cell>
          <cell r="P73">
            <v>38.07</v>
          </cell>
          <cell r="Q73">
            <v>20.872999</v>
          </cell>
          <cell r="R73">
            <v>65.489998</v>
          </cell>
          <cell r="S73">
            <v>66.099997999999999</v>
          </cell>
          <cell r="T73">
            <v>3.5739999999999998</v>
          </cell>
          <cell r="U73" t="str">
            <v/>
          </cell>
          <cell r="V73" t="str">
            <v/>
          </cell>
          <cell r="W73">
            <v>438.5</v>
          </cell>
          <cell r="X73">
            <v>31.49</v>
          </cell>
          <cell r="Y73">
            <v>35</v>
          </cell>
          <cell r="Z73">
            <v>78.830001999999993</v>
          </cell>
          <cell r="AA73">
            <v>69.620002999999997</v>
          </cell>
          <cell r="AB73">
            <v>37.344985999999999</v>
          </cell>
          <cell r="AC73">
            <v>3.7930000000000001</v>
          </cell>
          <cell r="AD73">
            <v>45.419998</v>
          </cell>
          <cell r="AE73">
            <v>51.889999000000003</v>
          </cell>
          <cell r="AF73">
            <v>71.790001000000004</v>
          </cell>
          <cell r="AG73">
            <v>4116.5</v>
          </cell>
        </row>
        <row r="74">
          <cell r="A74">
            <v>42562</v>
          </cell>
          <cell r="B74">
            <v>52</v>
          </cell>
          <cell r="C74" t="str">
            <v/>
          </cell>
          <cell r="D74">
            <v>10.615861000000001</v>
          </cell>
          <cell r="E74">
            <v>80.059997999999993</v>
          </cell>
          <cell r="F74">
            <v>66.669998000000007</v>
          </cell>
          <cell r="G74">
            <v>1.125</v>
          </cell>
          <cell r="H74">
            <v>21.35</v>
          </cell>
          <cell r="I74">
            <v>0</v>
          </cell>
          <cell r="J74" t="str">
            <v/>
          </cell>
          <cell r="K74">
            <v>38</v>
          </cell>
          <cell r="L74">
            <v>7.18</v>
          </cell>
          <cell r="M74" t="str">
            <v/>
          </cell>
          <cell r="N74">
            <v>56.439999</v>
          </cell>
          <cell r="O74">
            <v>1043.134399</v>
          </cell>
          <cell r="P74">
            <v>37.650002000000001</v>
          </cell>
          <cell r="Q74">
            <v>19.552</v>
          </cell>
          <cell r="R74">
            <v>64.940002000000007</v>
          </cell>
          <cell r="S74">
            <v>66.099997999999999</v>
          </cell>
          <cell r="T74">
            <v>3.411</v>
          </cell>
          <cell r="U74" t="str">
            <v/>
          </cell>
          <cell r="V74" t="str">
            <v/>
          </cell>
          <cell r="W74">
            <v>430</v>
          </cell>
          <cell r="X74">
            <v>31.35</v>
          </cell>
          <cell r="Y74">
            <v>32</v>
          </cell>
          <cell r="Z74">
            <v>78.080001999999993</v>
          </cell>
          <cell r="AA74">
            <v>67.949996999999996</v>
          </cell>
          <cell r="AB74">
            <v>39.067309999999999</v>
          </cell>
          <cell r="AC74">
            <v>3.6629999999999998</v>
          </cell>
          <cell r="AD74">
            <v>45.02</v>
          </cell>
          <cell r="AE74">
            <v>51.779998999999997</v>
          </cell>
          <cell r="AF74">
            <v>71.260002</v>
          </cell>
          <cell r="AG74">
            <v>4090.48999</v>
          </cell>
        </row>
        <row r="75">
          <cell r="A75">
            <v>42555</v>
          </cell>
          <cell r="B75">
            <v>53</v>
          </cell>
          <cell r="C75" t="str">
            <v/>
          </cell>
          <cell r="D75">
            <v>10.580298000000001</v>
          </cell>
          <cell r="E75">
            <v>80</v>
          </cell>
          <cell r="F75">
            <v>65.239998</v>
          </cell>
          <cell r="G75">
            <v>1.0249999999999999</v>
          </cell>
          <cell r="H75">
            <v>20.91</v>
          </cell>
          <cell r="I75">
            <v>0</v>
          </cell>
          <cell r="J75" t="str">
            <v/>
          </cell>
          <cell r="K75">
            <v>31.625</v>
          </cell>
          <cell r="L75">
            <v>7.17</v>
          </cell>
          <cell r="M75" t="str">
            <v/>
          </cell>
          <cell r="N75">
            <v>55.93</v>
          </cell>
          <cell r="O75">
            <v>1062.7620850000001</v>
          </cell>
          <cell r="P75">
            <v>38.040000999999997</v>
          </cell>
          <cell r="Q75">
            <v>19.945999</v>
          </cell>
          <cell r="R75">
            <v>64.830001999999993</v>
          </cell>
          <cell r="S75">
            <v>65.980002999999996</v>
          </cell>
          <cell r="T75">
            <v>3.456</v>
          </cell>
          <cell r="U75" t="str">
            <v/>
          </cell>
          <cell r="V75" t="str">
            <v/>
          </cell>
          <cell r="W75">
            <v>422</v>
          </cell>
          <cell r="X75">
            <v>31.620000999999998</v>
          </cell>
          <cell r="Y75">
            <v>31.01</v>
          </cell>
          <cell r="Z75">
            <v>76.849997999999999</v>
          </cell>
          <cell r="AA75">
            <v>69.419998000000007</v>
          </cell>
          <cell r="AB75">
            <v>39.196953000000001</v>
          </cell>
          <cell r="AC75">
            <v>3.6360000000000001</v>
          </cell>
          <cell r="AD75">
            <v>44.740001999999997</v>
          </cell>
          <cell r="AE75">
            <v>51.91</v>
          </cell>
          <cell r="AF75">
            <v>70.809997999999993</v>
          </cell>
          <cell r="AG75">
            <v>4029.75</v>
          </cell>
        </row>
        <row r="76">
          <cell r="A76">
            <v>42548</v>
          </cell>
          <cell r="B76">
            <v>54</v>
          </cell>
          <cell r="C76" t="str">
            <v/>
          </cell>
          <cell r="D76">
            <v>10.731445000000001</v>
          </cell>
          <cell r="E76">
            <v>80.470000999999996</v>
          </cell>
          <cell r="F76">
            <v>66.059997999999993</v>
          </cell>
          <cell r="G76">
            <v>1.175</v>
          </cell>
          <cell r="H76">
            <v>20.290001</v>
          </cell>
          <cell r="I76">
            <v>0</v>
          </cell>
          <cell r="J76" t="str">
            <v/>
          </cell>
          <cell r="K76">
            <v>39.5</v>
          </cell>
          <cell r="L76">
            <v>7.08</v>
          </cell>
          <cell r="M76" t="str">
            <v/>
          </cell>
          <cell r="N76">
            <v>56.470001000000003</v>
          </cell>
          <cell r="O76">
            <v>1058.453491</v>
          </cell>
          <cell r="P76">
            <v>38.25</v>
          </cell>
          <cell r="Q76">
            <v>0</v>
          </cell>
          <cell r="R76">
            <v>64.580001999999993</v>
          </cell>
          <cell r="S76">
            <v>65.629997000000003</v>
          </cell>
          <cell r="T76">
            <v>3.35</v>
          </cell>
          <cell r="U76" t="str">
            <v/>
          </cell>
          <cell r="V76" t="str">
            <v/>
          </cell>
          <cell r="W76">
            <v>414</v>
          </cell>
          <cell r="X76">
            <v>31.74</v>
          </cell>
          <cell r="Y76">
            <v>31.01</v>
          </cell>
          <cell r="Z76">
            <v>78.129997000000003</v>
          </cell>
          <cell r="AA76">
            <v>70.069999999999993</v>
          </cell>
          <cell r="AB76">
            <v>39.502529000000003</v>
          </cell>
          <cell r="AC76">
            <v>3.6019999999999999</v>
          </cell>
          <cell r="AD76">
            <v>45.220001000000003</v>
          </cell>
          <cell r="AE76">
            <v>52.419998</v>
          </cell>
          <cell r="AF76">
            <v>70.629997000000003</v>
          </cell>
          <cell r="AG76">
            <v>3976.679932</v>
          </cell>
        </row>
        <row r="77">
          <cell r="A77">
            <v>42541</v>
          </cell>
          <cell r="B77">
            <v>55</v>
          </cell>
          <cell r="C77" t="str">
            <v/>
          </cell>
          <cell r="D77">
            <v>10.847028999999999</v>
          </cell>
          <cell r="E77">
            <v>77.050003000000004</v>
          </cell>
          <cell r="F77">
            <v>62.860000999999997</v>
          </cell>
          <cell r="G77">
            <v>2.0249999999999999</v>
          </cell>
          <cell r="H77">
            <v>19.690000999999999</v>
          </cell>
          <cell r="I77">
            <v>0</v>
          </cell>
          <cell r="J77" t="str">
            <v/>
          </cell>
          <cell r="K77">
            <v>42.75</v>
          </cell>
          <cell r="L77">
            <v>6.91</v>
          </cell>
          <cell r="M77" t="str">
            <v/>
          </cell>
          <cell r="N77">
            <v>55.580002</v>
          </cell>
          <cell r="O77">
            <v>942.50720200000001</v>
          </cell>
          <cell r="P77">
            <v>36.849997999999999</v>
          </cell>
          <cell r="Q77">
            <v>0</v>
          </cell>
          <cell r="R77">
            <v>61.830002</v>
          </cell>
          <cell r="S77">
            <v>62.84</v>
          </cell>
          <cell r="T77">
            <v>3.14</v>
          </cell>
          <cell r="U77" t="str">
            <v/>
          </cell>
          <cell r="V77" t="str">
            <v/>
          </cell>
          <cell r="W77">
            <v>444.25</v>
          </cell>
          <cell r="X77">
            <v>30.65</v>
          </cell>
          <cell r="Y77">
            <v>29.75</v>
          </cell>
          <cell r="Z77">
            <v>74.720000999999996</v>
          </cell>
          <cell r="AA77">
            <v>68.419998000000007</v>
          </cell>
          <cell r="AB77">
            <v>38.048729000000002</v>
          </cell>
          <cell r="AC77">
            <v>3.3620000000000001</v>
          </cell>
          <cell r="AD77">
            <v>44.029998999999997</v>
          </cell>
          <cell r="AE77">
            <v>51.73</v>
          </cell>
          <cell r="AF77">
            <v>68.069999999999993</v>
          </cell>
          <cell r="AG77">
            <v>3850.6999510000001</v>
          </cell>
        </row>
        <row r="78">
          <cell r="A78">
            <v>42534</v>
          </cell>
          <cell r="B78">
            <v>56</v>
          </cell>
          <cell r="C78" t="str">
            <v/>
          </cell>
          <cell r="D78">
            <v>10.678100000000001</v>
          </cell>
          <cell r="E78">
            <v>75.980002999999996</v>
          </cell>
          <cell r="F78">
            <v>59.41</v>
          </cell>
          <cell r="G78">
            <v>2.15</v>
          </cell>
          <cell r="H78">
            <v>20.290001</v>
          </cell>
          <cell r="I78">
            <v>0</v>
          </cell>
          <cell r="J78" t="str">
            <v/>
          </cell>
          <cell r="K78">
            <v>39.5</v>
          </cell>
          <cell r="L78">
            <v>6.99</v>
          </cell>
          <cell r="M78" t="str">
            <v/>
          </cell>
          <cell r="N78">
            <v>55.23</v>
          </cell>
          <cell r="O78">
            <v>917.99664299999995</v>
          </cell>
          <cell r="P78">
            <v>36.689999</v>
          </cell>
          <cell r="Q78">
            <v>0</v>
          </cell>
          <cell r="R78">
            <v>60.639999000000003</v>
          </cell>
          <cell r="S78">
            <v>62.23</v>
          </cell>
          <cell r="T78">
            <v>3.27</v>
          </cell>
          <cell r="U78" t="str">
            <v/>
          </cell>
          <cell r="V78" t="str">
            <v/>
          </cell>
          <cell r="W78">
            <v>410.25</v>
          </cell>
          <cell r="X78">
            <v>30.17</v>
          </cell>
          <cell r="Y78">
            <v>30.5</v>
          </cell>
          <cell r="Z78">
            <v>74.730002999999996</v>
          </cell>
          <cell r="AA78">
            <v>67.730002999999996</v>
          </cell>
          <cell r="AB78">
            <v>38.409866000000001</v>
          </cell>
          <cell r="AC78">
            <v>3.5489999999999999</v>
          </cell>
          <cell r="AD78">
            <v>44.27</v>
          </cell>
          <cell r="AE78">
            <v>51.349997999999999</v>
          </cell>
          <cell r="AF78">
            <v>67.720000999999996</v>
          </cell>
          <cell r="AG78">
            <v>3914.1499020000001</v>
          </cell>
        </row>
        <row r="79">
          <cell r="A79">
            <v>42527</v>
          </cell>
          <cell r="B79">
            <v>57</v>
          </cell>
          <cell r="C79" t="str">
            <v/>
          </cell>
          <cell r="D79">
            <v>10.704772</v>
          </cell>
          <cell r="E79">
            <v>75.949996999999996</v>
          </cell>
          <cell r="F79">
            <v>60.439999</v>
          </cell>
          <cell r="G79">
            <v>2.0499999999999998</v>
          </cell>
          <cell r="H79">
            <v>20.52</v>
          </cell>
          <cell r="I79">
            <v>0</v>
          </cell>
          <cell r="J79" t="str">
            <v/>
          </cell>
          <cell r="K79">
            <v>39.5</v>
          </cell>
          <cell r="L79">
            <v>7.01</v>
          </cell>
          <cell r="M79" t="str">
            <v/>
          </cell>
          <cell r="N79">
            <v>56.040000999999997</v>
          </cell>
          <cell r="O79">
            <v>935.03912400000002</v>
          </cell>
          <cell r="P79">
            <v>37.099997999999999</v>
          </cell>
          <cell r="Q79">
            <v>0</v>
          </cell>
          <cell r="R79">
            <v>59.34</v>
          </cell>
          <cell r="S79">
            <v>62.68</v>
          </cell>
          <cell r="T79">
            <v>3.35</v>
          </cell>
          <cell r="U79" t="str">
            <v/>
          </cell>
          <cell r="V79" t="str">
            <v/>
          </cell>
          <cell r="W79">
            <v>444</v>
          </cell>
          <cell r="X79">
            <v>30.08</v>
          </cell>
          <cell r="Y79">
            <v>29.5</v>
          </cell>
          <cell r="Z79">
            <v>74.160004000000001</v>
          </cell>
          <cell r="AA79">
            <v>66.489998</v>
          </cell>
          <cell r="AB79">
            <v>37.687592000000002</v>
          </cell>
          <cell r="AC79">
            <v>3.5910000000000002</v>
          </cell>
          <cell r="AD79">
            <v>43.459999000000003</v>
          </cell>
          <cell r="AE79">
            <v>51.540000999999997</v>
          </cell>
          <cell r="AF79">
            <v>68.309997999999993</v>
          </cell>
          <cell r="AG79">
            <v>3958.679932</v>
          </cell>
        </row>
        <row r="80">
          <cell r="A80">
            <v>42520</v>
          </cell>
          <cell r="B80">
            <v>58</v>
          </cell>
          <cell r="C80" t="str">
            <v/>
          </cell>
          <cell r="D80">
            <v>12.073987000000001</v>
          </cell>
          <cell r="E80">
            <v>74.730002999999996</v>
          </cell>
          <cell r="F80">
            <v>59.080002</v>
          </cell>
          <cell r="G80">
            <v>2.75</v>
          </cell>
          <cell r="H80">
            <v>21.08</v>
          </cell>
          <cell r="I80">
            <v>0</v>
          </cell>
          <cell r="J80" t="str">
            <v/>
          </cell>
          <cell r="K80">
            <v>43.25</v>
          </cell>
          <cell r="L80">
            <v>7.06</v>
          </cell>
          <cell r="M80" t="str">
            <v/>
          </cell>
          <cell r="N80">
            <v>55.549999</v>
          </cell>
          <cell r="O80">
            <v>910.918091</v>
          </cell>
          <cell r="P80">
            <v>35.979999999999997</v>
          </cell>
          <cell r="Q80">
            <v>0</v>
          </cell>
          <cell r="R80">
            <v>56.790000999999997</v>
          </cell>
          <cell r="S80">
            <v>60.27</v>
          </cell>
          <cell r="T80">
            <v>3.258</v>
          </cell>
          <cell r="U80" t="str">
            <v/>
          </cell>
          <cell r="V80" t="str">
            <v/>
          </cell>
          <cell r="W80">
            <v>445</v>
          </cell>
          <cell r="X80">
            <v>29.190000999999999</v>
          </cell>
          <cell r="Y80">
            <v>32</v>
          </cell>
          <cell r="Z80">
            <v>71.720000999999996</v>
          </cell>
          <cell r="AA80">
            <v>65.080001999999993</v>
          </cell>
          <cell r="AB80">
            <v>40.484074</v>
          </cell>
          <cell r="AC80">
            <v>3.3690000000000002</v>
          </cell>
          <cell r="AD80">
            <v>43.860000999999997</v>
          </cell>
          <cell r="AE80">
            <v>50.669998</v>
          </cell>
          <cell r="AF80">
            <v>66.629997000000003</v>
          </cell>
          <cell r="AG80">
            <v>3963.2299800000001</v>
          </cell>
        </row>
        <row r="81">
          <cell r="A81">
            <v>42513</v>
          </cell>
          <cell r="B81">
            <v>59</v>
          </cell>
          <cell r="C81" t="str">
            <v/>
          </cell>
          <cell r="D81">
            <v>10.918158</v>
          </cell>
          <cell r="E81">
            <v>72.690002000000007</v>
          </cell>
          <cell r="F81">
            <v>58.139999000000003</v>
          </cell>
          <cell r="G81">
            <v>2.35</v>
          </cell>
          <cell r="H81">
            <v>20.51</v>
          </cell>
          <cell r="I81">
            <v>0</v>
          </cell>
          <cell r="J81" t="str">
            <v/>
          </cell>
          <cell r="K81">
            <v>40</v>
          </cell>
          <cell r="L81">
            <v>7.06</v>
          </cell>
          <cell r="M81" t="str">
            <v/>
          </cell>
          <cell r="N81">
            <v>55.5</v>
          </cell>
          <cell r="O81">
            <v>938.831909</v>
          </cell>
          <cell r="P81">
            <v>35.229999999999997</v>
          </cell>
          <cell r="Q81">
            <v>0</v>
          </cell>
          <cell r="R81">
            <v>55.060001</v>
          </cell>
          <cell r="S81">
            <v>59.150002000000001</v>
          </cell>
          <cell r="T81">
            <v>3.2730000000000001</v>
          </cell>
          <cell r="U81" t="str">
            <v/>
          </cell>
          <cell r="V81" t="str">
            <v/>
          </cell>
          <cell r="W81">
            <v>407.5</v>
          </cell>
          <cell r="X81">
            <v>28.780000999999999</v>
          </cell>
          <cell r="Y81">
            <v>31.75</v>
          </cell>
          <cell r="Z81">
            <v>69.989998</v>
          </cell>
          <cell r="AA81">
            <v>64.019997000000004</v>
          </cell>
          <cell r="AB81">
            <v>39.558086000000003</v>
          </cell>
          <cell r="AC81">
            <v>3.5179999999999998</v>
          </cell>
          <cell r="AD81">
            <v>43.43</v>
          </cell>
          <cell r="AE81">
            <v>49.439999</v>
          </cell>
          <cell r="AF81">
            <v>65.279999000000004</v>
          </cell>
          <cell r="AG81">
            <v>3961.669922</v>
          </cell>
        </row>
        <row r="82">
          <cell r="A82">
            <v>42506</v>
          </cell>
          <cell r="B82">
            <v>60</v>
          </cell>
          <cell r="C82" t="str">
            <v/>
          </cell>
          <cell r="D82">
            <v>10.455825000000001</v>
          </cell>
          <cell r="E82">
            <v>72.099997999999999</v>
          </cell>
          <cell r="F82">
            <v>57.630001</v>
          </cell>
          <cell r="G82">
            <v>2.4</v>
          </cell>
          <cell r="H82">
            <v>19.510000000000002</v>
          </cell>
          <cell r="I82">
            <v>0</v>
          </cell>
          <cell r="J82" t="str">
            <v/>
          </cell>
          <cell r="K82">
            <v>40</v>
          </cell>
          <cell r="L82">
            <v>6.88</v>
          </cell>
          <cell r="M82" t="str">
            <v/>
          </cell>
          <cell r="N82">
            <v>53.959999000000003</v>
          </cell>
          <cell r="O82">
            <v>917.98962400000005</v>
          </cell>
          <cell r="P82">
            <v>34.75</v>
          </cell>
          <cell r="Q82">
            <v>0</v>
          </cell>
          <cell r="R82">
            <v>55.25</v>
          </cell>
          <cell r="S82">
            <v>57.73</v>
          </cell>
          <cell r="T82">
            <v>3.327</v>
          </cell>
          <cell r="U82" t="str">
            <v/>
          </cell>
          <cell r="V82" t="str">
            <v/>
          </cell>
          <cell r="W82">
            <v>419</v>
          </cell>
          <cell r="X82">
            <v>28.190000999999999</v>
          </cell>
          <cell r="Y82">
            <v>31.5</v>
          </cell>
          <cell r="Z82">
            <v>68.040001000000004</v>
          </cell>
          <cell r="AA82">
            <v>62.360000999999997</v>
          </cell>
          <cell r="AB82">
            <v>40.835945000000002</v>
          </cell>
          <cell r="AC82">
            <v>3.5230000000000001</v>
          </cell>
          <cell r="AD82">
            <v>43.119999</v>
          </cell>
          <cell r="AE82">
            <v>48.290000999999997</v>
          </cell>
          <cell r="AF82">
            <v>64.5</v>
          </cell>
          <cell r="AG82">
            <v>3871.75</v>
          </cell>
        </row>
        <row r="83">
          <cell r="A83">
            <v>42499</v>
          </cell>
          <cell r="B83">
            <v>61</v>
          </cell>
          <cell r="C83" t="str">
            <v/>
          </cell>
          <cell r="D83">
            <v>10.50028</v>
          </cell>
          <cell r="E83">
            <v>74.260002</v>
          </cell>
          <cell r="F83">
            <v>60.77</v>
          </cell>
          <cell r="G83">
            <v>1.3</v>
          </cell>
          <cell r="H83">
            <v>18.690000999999999</v>
          </cell>
          <cell r="I83">
            <v>0</v>
          </cell>
          <cell r="J83" t="str">
            <v/>
          </cell>
          <cell r="K83">
            <v>39.75</v>
          </cell>
          <cell r="L83">
            <v>7.15</v>
          </cell>
          <cell r="M83" t="str">
            <v/>
          </cell>
          <cell r="N83">
            <v>54.16</v>
          </cell>
          <cell r="O83">
            <v>939.76232900000002</v>
          </cell>
          <cell r="P83">
            <v>36.580002</v>
          </cell>
          <cell r="Q83">
            <v>0</v>
          </cell>
          <cell r="R83">
            <v>57.48</v>
          </cell>
          <cell r="S83">
            <v>60.32</v>
          </cell>
          <cell r="T83">
            <v>3.2210000000000001</v>
          </cell>
          <cell r="U83" t="str">
            <v/>
          </cell>
          <cell r="V83" t="str">
            <v/>
          </cell>
          <cell r="W83">
            <v>396.25</v>
          </cell>
          <cell r="X83">
            <v>28.67</v>
          </cell>
          <cell r="Y83">
            <v>30.5</v>
          </cell>
          <cell r="Z83">
            <v>69.889999000000003</v>
          </cell>
          <cell r="AA83">
            <v>64.900002000000001</v>
          </cell>
          <cell r="AB83">
            <v>37.946877000000001</v>
          </cell>
          <cell r="AC83">
            <v>3.4430000000000001</v>
          </cell>
          <cell r="AD83">
            <v>42.110000999999997</v>
          </cell>
          <cell r="AE83">
            <v>49.970001000000003</v>
          </cell>
          <cell r="AF83">
            <v>68.529999000000004</v>
          </cell>
          <cell r="AG83">
            <v>3858.169922</v>
          </cell>
        </row>
        <row r="84">
          <cell r="A84">
            <v>42492</v>
          </cell>
          <cell r="B84">
            <v>62</v>
          </cell>
          <cell r="C84" t="str">
            <v/>
          </cell>
          <cell r="D84">
            <v>10.137677999999999</v>
          </cell>
          <cell r="E84">
            <v>73.589995999999999</v>
          </cell>
          <cell r="F84">
            <v>62.23</v>
          </cell>
          <cell r="G84">
            <v>1.325</v>
          </cell>
          <cell r="H84">
            <v>18.440000999999999</v>
          </cell>
          <cell r="I84">
            <v>0</v>
          </cell>
          <cell r="J84" t="str">
            <v/>
          </cell>
          <cell r="K84">
            <v>39.5</v>
          </cell>
          <cell r="L84">
            <v>6.88</v>
          </cell>
          <cell r="M84" t="str">
            <v/>
          </cell>
          <cell r="N84">
            <v>54.200001</v>
          </cell>
          <cell r="O84">
            <v>922.82794200000001</v>
          </cell>
          <cell r="P84">
            <v>36.270000000000003</v>
          </cell>
          <cell r="Q84">
            <v>0</v>
          </cell>
          <cell r="R84">
            <v>55.98</v>
          </cell>
          <cell r="S84">
            <v>60.150002000000001</v>
          </cell>
          <cell r="T84">
            <v>3.1850000000000001</v>
          </cell>
          <cell r="U84" t="str">
            <v/>
          </cell>
          <cell r="V84" t="str">
            <v/>
          </cell>
          <cell r="W84">
            <v>410.25</v>
          </cell>
          <cell r="X84">
            <v>27.4</v>
          </cell>
          <cell r="Y84">
            <v>29</v>
          </cell>
          <cell r="Z84">
            <v>66.989998</v>
          </cell>
          <cell r="AA84">
            <v>64.699996999999996</v>
          </cell>
          <cell r="AB84">
            <v>37.039409999999997</v>
          </cell>
          <cell r="AC84">
            <v>3.536</v>
          </cell>
          <cell r="AD84">
            <v>40.900002000000001</v>
          </cell>
          <cell r="AE84">
            <v>49.880001</v>
          </cell>
          <cell r="AF84">
            <v>67.870002999999997</v>
          </cell>
          <cell r="AG84">
            <v>3875.179932</v>
          </cell>
        </row>
        <row r="85">
          <cell r="A85">
            <v>42485</v>
          </cell>
          <cell r="B85">
            <v>63</v>
          </cell>
          <cell r="C85" t="str">
            <v/>
          </cell>
          <cell r="D85">
            <v>10.524284</v>
          </cell>
          <cell r="E85">
            <v>72.550003000000004</v>
          </cell>
          <cell r="F85">
            <v>59.52</v>
          </cell>
          <cell r="G85">
            <v>1.375</v>
          </cell>
          <cell r="H85">
            <v>18.670000000000002</v>
          </cell>
          <cell r="I85">
            <v>0</v>
          </cell>
          <cell r="J85" t="str">
            <v/>
          </cell>
          <cell r="K85">
            <v>39.25</v>
          </cell>
          <cell r="L85">
            <v>7.3</v>
          </cell>
          <cell r="M85" t="str">
            <v/>
          </cell>
          <cell r="N85">
            <v>55.5</v>
          </cell>
          <cell r="O85">
            <v>907.01019299999996</v>
          </cell>
          <cell r="P85">
            <v>35.68</v>
          </cell>
          <cell r="Q85">
            <v>0</v>
          </cell>
          <cell r="R85">
            <v>51.540000999999997</v>
          </cell>
          <cell r="S85">
            <v>58.470001000000003</v>
          </cell>
          <cell r="T85">
            <v>3.1659999999999999</v>
          </cell>
          <cell r="U85" t="str">
            <v/>
          </cell>
          <cell r="V85" t="str">
            <v/>
          </cell>
          <cell r="W85">
            <v>405.75</v>
          </cell>
          <cell r="X85">
            <v>27.91</v>
          </cell>
          <cell r="Y85">
            <v>28.85</v>
          </cell>
          <cell r="Z85">
            <v>64.910004000000001</v>
          </cell>
          <cell r="AA85">
            <v>63.66</v>
          </cell>
          <cell r="AB85">
            <v>36.584620999999999</v>
          </cell>
          <cell r="AC85">
            <v>3.8730000000000002</v>
          </cell>
          <cell r="AD85">
            <v>40.240001999999997</v>
          </cell>
          <cell r="AE85">
            <v>48.849997999999999</v>
          </cell>
          <cell r="AF85">
            <v>67.889999000000003</v>
          </cell>
          <cell r="AG85">
            <v>3888.1298830000001</v>
          </cell>
        </row>
        <row r="86">
          <cell r="A86">
            <v>42478</v>
          </cell>
          <cell r="B86">
            <v>64</v>
          </cell>
          <cell r="C86" t="str">
            <v/>
          </cell>
          <cell r="D86">
            <v>8.3163330000000002</v>
          </cell>
          <cell r="E86">
            <v>71.309997999999993</v>
          </cell>
          <cell r="F86">
            <v>59.639999000000003</v>
          </cell>
          <cell r="G86">
            <v>1.375</v>
          </cell>
          <cell r="H86">
            <v>20.99</v>
          </cell>
          <cell r="I86">
            <v>0</v>
          </cell>
          <cell r="J86" t="str">
            <v/>
          </cell>
          <cell r="K86">
            <v>37.75</v>
          </cell>
          <cell r="L86">
            <v>7.18</v>
          </cell>
          <cell r="M86" t="str">
            <v/>
          </cell>
          <cell r="N86">
            <v>52.810001</v>
          </cell>
          <cell r="O86">
            <v>886.54016100000001</v>
          </cell>
          <cell r="P86">
            <v>35.169998</v>
          </cell>
          <cell r="Q86">
            <v>0</v>
          </cell>
          <cell r="R86">
            <v>50.52</v>
          </cell>
          <cell r="S86">
            <v>57.25</v>
          </cell>
          <cell r="T86">
            <v>3.3439999999999999</v>
          </cell>
          <cell r="U86" t="str">
            <v/>
          </cell>
          <cell r="V86" t="str">
            <v/>
          </cell>
          <cell r="W86">
            <v>425</v>
          </cell>
          <cell r="X86">
            <v>27.51</v>
          </cell>
          <cell r="Y86">
            <v>28</v>
          </cell>
          <cell r="Z86">
            <v>63.939999</v>
          </cell>
          <cell r="AA86">
            <v>64.540001000000004</v>
          </cell>
          <cell r="AB86">
            <v>35.870280999999999</v>
          </cell>
          <cell r="AC86">
            <v>4.0259999999999998</v>
          </cell>
          <cell r="AD86">
            <v>39.869999</v>
          </cell>
          <cell r="AE86">
            <v>47.630001</v>
          </cell>
          <cell r="AF86">
            <v>66.480002999999996</v>
          </cell>
          <cell r="AG86">
            <v>3937</v>
          </cell>
        </row>
        <row r="87">
          <cell r="A87">
            <v>42471</v>
          </cell>
          <cell r="B87">
            <v>65</v>
          </cell>
          <cell r="C87" t="str">
            <v/>
          </cell>
          <cell r="D87">
            <v>6.2973879999999998</v>
          </cell>
          <cell r="E87">
            <v>73.629997000000003</v>
          </cell>
          <cell r="F87">
            <v>60.490001999999997</v>
          </cell>
          <cell r="G87">
            <v>1.7250000000000001</v>
          </cell>
          <cell r="H87">
            <v>20.92</v>
          </cell>
          <cell r="I87">
            <v>0</v>
          </cell>
          <cell r="J87" t="str">
            <v/>
          </cell>
          <cell r="K87">
            <v>38.125</v>
          </cell>
          <cell r="L87">
            <v>7.45</v>
          </cell>
          <cell r="M87" t="str">
            <v/>
          </cell>
          <cell r="N87">
            <v>51.630001</v>
          </cell>
          <cell r="O87">
            <v>930.92303500000003</v>
          </cell>
          <cell r="P87">
            <v>36.270000000000003</v>
          </cell>
          <cell r="Q87">
            <v>0</v>
          </cell>
          <cell r="R87">
            <v>51.799999</v>
          </cell>
          <cell r="S87">
            <v>59.77</v>
          </cell>
          <cell r="T87">
            <v>3.3359999999999999</v>
          </cell>
          <cell r="U87" t="str">
            <v/>
          </cell>
          <cell r="V87" t="str">
            <v/>
          </cell>
          <cell r="W87">
            <v>411.75</v>
          </cell>
          <cell r="X87">
            <v>27.870000999999998</v>
          </cell>
          <cell r="Y87">
            <v>28.5</v>
          </cell>
          <cell r="Z87">
            <v>64.440002000000007</v>
          </cell>
          <cell r="AA87">
            <v>67.139999000000003</v>
          </cell>
          <cell r="AB87">
            <v>29.423221999999999</v>
          </cell>
          <cell r="AC87">
            <v>4.0119999999999996</v>
          </cell>
          <cell r="AD87">
            <v>41.029998999999997</v>
          </cell>
          <cell r="AE87">
            <v>50.209999000000003</v>
          </cell>
          <cell r="AF87">
            <v>69.199996999999996</v>
          </cell>
          <cell r="AG87">
            <v>3916.169922</v>
          </cell>
        </row>
        <row r="88">
          <cell r="A88">
            <v>42464</v>
          </cell>
          <cell r="B88">
            <v>66</v>
          </cell>
          <cell r="C88" t="str">
            <v/>
          </cell>
          <cell r="D88">
            <v>5.6100890000000003</v>
          </cell>
          <cell r="E88">
            <v>74.190002000000007</v>
          </cell>
          <cell r="F88">
            <v>60.549999</v>
          </cell>
          <cell r="G88">
            <v>1.175</v>
          </cell>
          <cell r="H88">
            <v>20.530000999999999</v>
          </cell>
          <cell r="I88">
            <v>0</v>
          </cell>
          <cell r="J88" t="str">
            <v/>
          </cell>
          <cell r="K88">
            <v>37.5</v>
          </cell>
          <cell r="L88">
            <v>7.58</v>
          </cell>
          <cell r="M88" t="str">
            <v/>
          </cell>
          <cell r="N88">
            <v>50.330002</v>
          </cell>
          <cell r="O88">
            <v>930.92303500000003</v>
          </cell>
          <cell r="P88">
            <v>35.740001999999997</v>
          </cell>
          <cell r="Q88">
            <v>0</v>
          </cell>
          <cell r="R88">
            <v>51.799999</v>
          </cell>
          <cell r="S88">
            <v>60.119999</v>
          </cell>
          <cell r="T88">
            <v>3.1640000000000001</v>
          </cell>
          <cell r="U88" t="str">
            <v/>
          </cell>
          <cell r="V88" t="str">
            <v/>
          </cell>
          <cell r="W88">
            <v>423.25</v>
          </cell>
          <cell r="X88">
            <v>27.67</v>
          </cell>
          <cell r="Y88">
            <v>28.309999000000001</v>
          </cell>
          <cell r="Z88">
            <v>64.900002000000001</v>
          </cell>
          <cell r="AA88">
            <v>66.5</v>
          </cell>
          <cell r="AB88">
            <v>26.737696</v>
          </cell>
          <cell r="AC88">
            <v>3.8159999999999998</v>
          </cell>
          <cell r="AD88">
            <v>40.419998</v>
          </cell>
          <cell r="AE88">
            <v>50.130001</v>
          </cell>
          <cell r="AF88">
            <v>69.25</v>
          </cell>
          <cell r="AG88">
            <v>3852.719971</v>
          </cell>
        </row>
        <row r="89">
          <cell r="A89">
            <v>42457</v>
          </cell>
          <cell r="B89">
            <v>67</v>
          </cell>
          <cell r="C89" t="str">
            <v/>
          </cell>
          <cell r="D89">
            <v>5.6530449999999997</v>
          </cell>
          <cell r="E89">
            <v>74.559997999999993</v>
          </cell>
          <cell r="F89">
            <v>62.209999000000003</v>
          </cell>
          <cell r="G89">
            <v>1.2250000000000001</v>
          </cell>
          <cell r="H89">
            <v>20.83</v>
          </cell>
          <cell r="I89">
            <v>0</v>
          </cell>
          <cell r="J89" t="str">
            <v/>
          </cell>
          <cell r="K89">
            <v>37.5</v>
          </cell>
          <cell r="L89">
            <v>7.8</v>
          </cell>
          <cell r="M89" t="str">
            <v/>
          </cell>
          <cell r="N89">
            <v>50.200001</v>
          </cell>
          <cell r="O89">
            <v>911.19732699999997</v>
          </cell>
          <cell r="P89">
            <v>36.630001</v>
          </cell>
          <cell r="Q89">
            <v>0</v>
          </cell>
          <cell r="R89">
            <v>53.869999</v>
          </cell>
          <cell r="S89">
            <v>61.16</v>
          </cell>
          <cell r="T89">
            <v>3.2010000000000001</v>
          </cell>
          <cell r="U89" t="str">
            <v/>
          </cell>
          <cell r="V89" t="str">
            <v/>
          </cell>
          <cell r="W89">
            <v>410.5</v>
          </cell>
          <cell r="X89">
            <v>28.440000999999999</v>
          </cell>
          <cell r="Y89">
            <v>28.58</v>
          </cell>
          <cell r="Z89">
            <v>66.370002999999997</v>
          </cell>
          <cell r="AA89">
            <v>68.099997999999999</v>
          </cell>
          <cell r="AB89">
            <v>25.553170999999999</v>
          </cell>
          <cell r="AC89">
            <v>3.8140000000000001</v>
          </cell>
          <cell r="AD89">
            <v>41</v>
          </cell>
          <cell r="AE89">
            <v>50.869999</v>
          </cell>
          <cell r="AF89">
            <v>72.110000999999997</v>
          </cell>
          <cell r="AG89">
            <v>3897.6599120000001</v>
          </cell>
        </row>
        <row r="90">
          <cell r="A90">
            <v>42450</v>
          </cell>
          <cell r="B90">
            <v>68</v>
          </cell>
          <cell r="C90" t="str">
            <v/>
          </cell>
          <cell r="D90">
            <v>5.859235</v>
          </cell>
          <cell r="E90">
            <v>72.379997000000003</v>
          </cell>
          <cell r="F90">
            <v>60.919998</v>
          </cell>
          <cell r="G90">
            <v>1.325</v>
          </cell>
          <cell r="H90">
            <v>20.25</v>
          </cell>
          <cell r="I90">
            <v>0</v>
          </cell>
          <cell r="J90" t="str">
            <v/>
          </cell>
          <cell r="K90">
            <v>32.25</v>
          </cell>
          <cell r="L90">
            <v>8.08</v>
          </cell>
          <cell r="M90" t="str">
            <v/>
          </cell>
          <cell r="N90">
            <v>51.060001</v>
          </cell>
          <cell r="O90">
            <v>912.59295699999996</v>
          </cell>
          <cell r="P90">
            <v>35.849997999999999</v>
          </cell>
          <cell r="Q90">
            <v>0</v>
          </cell>
          <cell r="R90">
            <v>52.27</v>
          </cell>
          <cell r="S90">
            <v>59.98</v>
          </cell>
          <cell r="T90">
            <v>3.3479999999999999</v>
          </cell>
          <cell r="U90" t="str">
            <v/>
          </cell>
          <cell r="V90" t="str">
            <v/>
          </cell>
          <cell r="W90">
            <v>392</v>
          </cell>
          <cell r="X90">
            <v>27.74</v>
          </cell>
          <cell r="Y90">
            <v>29.5</v>
          </cell>
          <cell r="Z90">
            <v>65.580001999999993</v>
          </cell>
          <cell r="AA90">
            <v>66.690002000000007</v>
          </cell>
          <cell r="AB90">
            <v>25.381371000000001</v>
          </cell>
          <cell r="AC90">
            <v>4.0940000000000003</v>
          </cell>
          <cell r="AD90">
            <v>39.720001000000003</v>
          </cell>
          <cell r="AE90">
            <v>50.119999</v>
          </cell>
          <cell r="AF90">
            <v>70.540001000000004</v>
          </cell>
          <cell r="AG90">
            <v>3827.139893</v>
          </cell>
        </row>
        <row r="91">
          <cell r="A91">
            <v>42443</v>
          </cell>
          <cell r="B91">
            <v>69</v>
          </cell>
          <cell r="C91" t="str">
            <v/>
          </cell>
          <cell r="D91">
            <v>5.9279640000000002</v>
          </cell>
          <cell r="E91">
            <v>72.080001999999993</v>
          </cell>
          <cell r="F91">
            <v>59.84</v>
          </cell>
          <cell r="G91">
            <v>1.375</v>
          </cell>
          <cell r="H91">
            <v>20.02</v>
          </cell>
          <cell r="I91">
            <v>0</v>
          </cell>
          <cell r="J91" t="str">
            <v/>
          </cell>
          <cell r="K91">
            <v>32.75</v>
          </cell>
          <cell r="L91">
            <v>8.1999999999999993</v>
          </cell>
          <cell r="M91" t="str">
            <v/>
          </cell>
          <cell r="N91">
            <v>51.049999</v>
          </cell>
          <cell r="O91">
            <v>906.45196499999997</v>
          </cell>
          <cell r="P91">
            <v>34.869999</v>
          </cell>
          <cell r="Q91">
            <v>0</v>
          </cell>
          <cell r="R91">
            <v>52.009998000000003</v>
          </cell>
          <cell r="S91">
            <v>58.23</v>
          </cell>
          <cell r="T91">
            <v>3.2730000000000001</v>
          </cell>
          <cell r="U91" t="str">
            <v/>
          </cell>
          <cell r="V91" t="str">
            <v/>
          </cell>
          <cell r="W91">
            <v>391</v>
          </cell>
          <cell r="X91">
            <v>27.34</v>
          </cell>
          <cell r="Y91">
            <v>28.16</v>
          </cell>
          <cell r="Z91">
            <v>64.290001000000004</v>
          </cell>
          <cell r="AA91">
            <v>65.949996999999996</v>
          </cell>
          <cell r="AB91">
            <v>26.900455000000001</v>
          </cell>
          <cell r="AC91">
            <v>3.996</v>
          </cell>
          <cell r="AD91">
            <v>39.830002</v>
          </cell>
          <cell r="AE91">
            <v>49.68</v>
          </cell>
          <cell r="AF91">
            <v>70.080001999999993</v>
          </cell>
          <cell r="AG91">
            <v>3852.1499020000001</v>
          </cell>
        </row>
        <row r="92">
          <cell r="A92">
            <v>42436</v>
          </cell>
          <cell r="B92">
            <v>70</v>
          </cell>
          <cell r="C92" t="str">
            <v/>
          </cell>
          <cell r="D92">
            <v>5.7217750000000001</v>
          </cell>
          <cell r="E92">
            <v>70.949996999999996</v>
          </cell>
          <cell r="F92">
            <v>59.889999000000003</v>
          </cell>
          <cell r="G92">
            <v>1.425</v>
          </cell>
          <cell r="H92">
            <v>19.450001</v>
          </cell>
          <cell r="I92">
            <v>0</v>
          </cell>
          <cell r="J92" t="str">
            <v/>
          </cell>
          <cell r="K92">
            <v>30</v>
          </cell>
          <cell r="L92">
            <v>8</v>
          </cell>
          <cell r="M92" t="str">
            <v/>
          </cell>
          <cell r="N92">
            <v>49.240001999999997</v>
          </cell>
          <cell r="O92">
            <v>898.35693400000002</v>
          </cell>
          <cell r="P92">
            <v>34.709999000000003</v>
          </cell>
          <cell r="Q92">
            <v>0</v>
          </cell>
          <cell r="R92">
            <v>51.32</v>
          </cell>
          <cell r="S92">
            <v>59.580002</v>
          </cell>
          <cell r="T92">
            <v>3.3079999999999998</v>
          </cell>
          <cell r="U92" t="str">
            <v/>
          </cell>
          <cell r="V92" t="str">
            <v/>
          </cell>
          <cell r="W92">
            <v>390</v>
          </cell>
          <cell r="X92">
            <v>26.870000999999998</v>
          </cell>
          <cell r="Y92">
            <v>29.1</v>
          </cell>
          <cell r="Z92">
            <v>63.540000999999997</v>
          </cell>
          <cell r="AA92">
            <v>66.419998000000007</v>
          </cell>
          <cell r="AB92">
            <v>25.625509000000001</v>
          </cell>
          <cell r="AC92">
            <v>4.0250000000000004</v>
          </cell>
          <cell r="AD92">
            <v>38.740001999999997</v>
          </cell>
          <cell r="AE92">
            <v>48.950001</v>
          </cell>
          <cell r="AF92">
            <v>69.889999000000003</v>
          </cell>
          <cell r="AG92">
            <v>3800.070068</v>
          </cell>
        </row>
        <row r="93">
          <cell r="A93">
            <v>42429</v>
          </cell>
          <cell r="B93">
            <v>71</v>
          </cell>
          <cell r="C93" t="str">
            <v/>
          </cell>
          <cell r="D93">
            <v>4.7681449999999996</v>
          </cell>
          <cell r="E93">
            <v>70.699996999999996</v>
          </cell>
          <cell r="F93">
            <v>59.740001999999997</v>
          </cell>
          <cell r="G93">
            <v>1.5249999999999999</v>
          </cell>
          <cell r="H93">
            <v>18.959999</v>
          </cell>
          <cell r="I93">
            <v>0</v>
          </cell>
          <cell r="J93" t="str">
            <v/>
          </cell>
          <cell r="K93">
            <v>28.125</v>
          </cell>
          <cell r="L93">
            <v>8.1999999999999993</v>
          </cell>
          <cell r="M93" t="str">
            <v/>
          </cell>
          <cell r="N93">
            <v>49.23</v>
          </cell>
          <cell r="O93">
            <v>878.81732199999999</v>
          </cell>
          <cell r="P93">
            <v>34.790000999999997</v>
          </cell>
          <cell r="Q93">
            <v>0</v>
          </cell>
          <cell r="R93">
            <v>50.009998000000003</v>
          </cell>
          <cell r="S93">
            <v>59.139999000000003</v>
          </cell>
          <cell r="T93">
            <v>3.617</v>
          </cell>
          <cell r="U93" t="str">
            <v/>
          </cell>
          <cell r="V93" t="str">
            <v/>
          </cell>
          <cell r="W93">
            <v>372</v>
          </cell>
          <cell r="X93">
            <v>26.440000999999999</v>
          </cell>
          <cell r="Y93">
            <v>30.49</v>
          </cell>
          <cell r="Z93">
            <v>62.98</v>
          </cell>
          <cell r="AA93">
            <v>66.080001999999993</v>
          </cell>
          <cell r="AB93">
            <v>26.674399999999999</v>
          </cell>
          <cell r="AC93">
            <v>4.3609999999999998</v>
          </cell>
          <cell r="AD93">
            <v>38.639999000000003</v>
          </cell>
          <cell r="AE93">
            <v>46.990001999999997</v>
          </cell>
          <cell r="AF93">
            <v>68.949996999999996</v>
          </cell>
          <cell r="AG93">
            <v>3755.469971</v>
          </cell>
        </row>
        <row r="94">
          <cell r="A94">
            <v>42422</v>
          </cell>
          <cell r="B94">
            <v>72</v>
          </cell>
          <cell r="C94" t="str">
            <v/>
          </cell>
          <cell r="D94">
            <v>4.3729480000000001</v>
          </cell>
          <cell r="E94">
            <v>70.150002000000001</v>
          </cell>
          <cell r="F94">
            <v>62.07</v>
          </cell>
          <cell r="G94">
            <v>1.425</v>
          </cell>
          <cell r="H94">
            <v>18.309999000000001</v>
          </cell>
          <cell r="I94">
            <v>0</v>
          </cell>
          <cell r="J94" t="str">
            <v/>
          </cell>
          <cell r="K94">
            <v>24.625</v>
          </cell>
          <cell r="L94">
            <v>7.84</v>
          </cell>
          <cell r="M94" t="str">
            <v/>
          </cell>
          <cell r="N94">
            <v>45.139999000000003</v>
          </cell>
          <cell r="O94">
            <v>902.54400599999997</v>
          </cell>
          <cell r="P94">
            <v>33.599997999999999</v>
          </cell>
          <cell r="Q94">
            <v>0</v>
          </cell>
          <cell r="R94">
            <v>50.150002000000001</v>
          </cell>
          <cell r="S94">
            <v>57.59</v>
          </cell>
          <cell r="T94">
            <v>3.472</v>
          </cell>
          <cell r="U94" t="str">
            <v/>
          </cell>
          <cell r="V94" t="str">
            <v/>
          </cell>
          <cell r="W94">
            <v>355.375</v>
          </cell>
          <cell r="X94">
            <v>26.219999000000001</v>
          </cell>
          <cell r="Y94">
            <v>28.5</v>
          </cell>
          <cell r="Z94">
            <v>59.57</v>
          </cell>
          <cell r="AA94">
            <v>64.919998000000007</v>
          </cell>
          <cell r="AB94">
            <v>23.102741000000002</v>
          </cell>
          <cell r="AC94">
            <v>4.2430000000000003</v>
          </cell>
          <cell r="AD94">
            <v>36.840000000000003</v>
          </cell>
          <cell r="AE94">
            <v>45.119999</v>
          </cell>
          <cell r="AF94">
            <v>67.919998000000007</v>
          </cell>
          <cell r="AG94">
            <v>3656.419922</v>
          </cell>
        </row>
        <row r="95">
          <cell r="A95">
            <v>42415</v>
          </cell>
          <cell r="B95">
            <v>73</v>
          </cell>
          <cell r="C95" t="str">
            <v/>
          </cell>
          <cell r="D95">
            <v>5.2234819999999997</v>
          </cell>
          <cell r="E95">
            <v>70.099997999999999</v>
          </cell>
          <cell r="F95">
            <v>63.990001999999997</v>
          </cell>
          <cell r="G95">
            <v>1.5249999999999999</v>
          </cell>
          <cell r="H95">
            <v>18.549999</v>
          </cell>
          <cell r="I95">
            <v>0</v>
          </cell>
          <cell r="J95" t="str">
            <v/>
          </cell>
          <cell r="K95">
            <v>24.5</v>
          </cell>
          <cell r="L95">
            <v>7.9</v>
          </cell>
          <cell r="M95" t="str">
            <v/>
          </cell>
          <cell r="N95">
            <v>46.209999000000003</v>
          </cell>
          <cell r="O95">
            <v>897.42645300000004</v>
          </cell>
          <cell r="P95">
            <v>34.520000000000003</v>
          </cell>
          <cell r="Q95">
            <v>0</v>
          </cell>
          <cell r="R95">
            <v>52.32</v>
          </cell>
          <cell r="S95">
            <v>58.029998999999997</v>
          </cell>
          <cell r="T95">
            <v>3.4409999999999998</v>
          </cell>
          <cell r="U95" t="str">
            <v/>
          </cell>
          <cell r="V95" t="str">
            <v/>
          </cell>
          <cell r="W95">
            <v>358</v>
          </cell>
          <cell r="X95">
            <v>26.35</v>
          </cell>
          <cell r="Y95">
            <v>28</v>
          </cell>
          <cell r="Z95">
            <v>59.049999</v>
          </cell>
          <cell r="AA95">
            <v>65.139999000000003</v>
          </cell>
          <cell r="AB95">
            <v>19.332156999999999</v>
          </cell>
          <cell r="AC95">
            <v>4.2539999999999996</v>
          </cell>
          <cell r="AD95">
            <v>36.220001000000003</v>
          </cell>
          <cell r="AE95">
            <v>45.540000999999997</v>
          </cell>
          <cell r="AF95">
            <v>67.370002999999997</v>
          </cell>
          <cell r="AG95">
            <v>3597.919922</v>
          </cell>
        </row>
        <row r="96">
          <cell r="A96">
            <v>42408</v>
          </cell>
          <cell r="B96">
            <v>74</v>
          </cell>
          <cell r="C96" t="str">
            <v/>
          </cell>
          <cell r="D96">
            <v>5.6616359999999997</v>
          </cell>
          <cell r="E96">
            <v>69.830001999999993</v>
          </cell>
          <cell r="F96">
            <v>63.84</v>
          </cell>
          <cell r="G96">
            <v>1.5249999999999999</v>
          </cell>
          <cell r="H96">
            <v>18.389999</v>
          </cell>
          <cell r="I96">
            <v>0</v>
          </cell>
          <cell r="J96" t="str">
            <v/>
          </cell>
          <cell r="K96">
            <v>24.5</v>
          </cell>
          <cell r="L96">
            <v>8.3000000000000007</v>
          </cell>
          <cell r="M96" t="str">
            <v/>
          </cell>
          <cell r="N96">
            <v>44.560001</v>
          </cell>
          <cell r="O96">
            <v>872.21112100000005</v>
          </cell>
          <cell r="P96">
            <v>34.240001999999997</v>
          </cell>
          <cell r="Q96">
            <v>0</v>
          </cell>
          <cell r="R96">
            <v>52.560001</v>
          </cell>
          <cell r="S96">
            <v>58.139999000000003</v>
          </cell>
          <cell r="T96">
            <v>3.2040000000000002</v>
          </cell>
          <cell r="U96" t="str">
            <v/>
          </cell>
          <cell r="V96" t="str">
            <v/>
          </cell>
          <cell r="W96">
            <v>370</v>
          </cell>
          <cell r="X96">
            <v>26.450001</v>
          </cell>
          <cell r="Y96">
            <v>28.5</v>
          </cell>
          <cell r="Z96">
            <v>59.470001000000003</v>
          </cell>
          <cell r="AA96">
            <v>64.610000999999997</v>
          </cell>
          <cell r="AB96">
            <v>14.720654</v>
          </cell>
          <cell r="AC96">
            <v>4.0090000000000003</v>
          </cell>
          <cell r="AD96">
            <v>35.520000000000003</v>
          </cell>
          <cell r="AE96">
            <v>44.029998999999997</v>
          </cell>
          <cell r="AF96">
            <v>66.870002999999997</v>
          </cell>
          <cell r="AG96">
            <v>3496.280029</v>
          </cell>
        </row>
        <row r="97">
          <cell r="A97">
            <v>42401</v>
          </cell>
          <cell r="B97">
            <v>75</v>
          </cell>
          <cell r="C97" t="str">
            <v/>
          </cell>
          <cell r="D97">
            <v>6.1023139999999998</v>
          </cell>
          <cell r="E97">
            <v>69.529999000000004</v>
          </cell>
          <cell r="F97">
            <v>62.810001</v>
          </cell>
          <cell r="G97">
            <v>1.675</v>
          </cell>
          <cell r="H97">
            <v>18.34</v>
          </cell>
          <cell r="I97">
            <v>0</v>
          </cell>
          <cell r="J97" t="str">
            <v/>
          </cell>
          <cell r="K97">
            <v>24.75</v>
          </cell>
          <cell r="L97">
            <v>8.34</v>
          </cell>
          <cell r="M97" t="str">
            <v/>
          </cell>
          <cell r="N97">
            <v>45.290000999999997</v>
          </cell>
          <cell r="O97">
            <v>892.30895999999996</v>
          </cell>
          <cell r="P97">
            <v>34.57</v>
          </cell>
          <cell r="Q97">
            <v>0</v>
          </cell>
          <cell r="R97">
            <v>51.830002</v>
          </cell>
          <cell r="S97">
            <v>56.900002000000001</v>
          </cell>
          <cell r="T97">
            <v>3.3490000000000002</v>
          </cell>
          <cell r="U97" t="str">
            <v/>
          </cell>
          <cell r="V97" t="str">
            <v/>
          </cell>
          <cell r="W97">
            <v>390.25</v>
          </cell>
          <cell r="X97">
            <v>25.27</v>
          </cell>
          <cell r="Y97">
            <v>28</v>
          </cell>
          <cell r="Z97">
            <v>59.139999000000003</v>
          </cell>
          <cell r="AA97">
            <v>64.040001000000004</v>
          </cell>
          <cell r="AB97">
            <v>20.625188999999999</v>
          </cell>
          <cell r="AC97">
            <v>4.218</v>
          </cell>
          <cell r="AD97">
            <v>35.919998</v>
          </cell>
          <cell r="AE97">
            <v>44.029998999999997</v>
          </cell>
          <cell r="AF97">
            <v>65.720000999999996</v>
          </cell>
          <cell r="AG97">
            <v>3521.6000979999999</v>
          </cell>
        </row>
        <row r="98">
          <cell r="A98">
            <v>42394</v>
          </cell>
          <cell r="B98">
            <v>76</v>
          </cell>
          <cell r="C98" t="str">
            <v/>
          </cell>
          <cell r="D98">
            <v>6.604095</v>
          </cell>
          <cell r="E98">
            <v>69.220000999999996</v>
          </cell>
          <cell r="F98">
            <v>62.970001000000003</v>
          </cell>
          <cell r="G98">
            <v>1.65</v>
          </cell>
          <cell r="H98">
            <v>18.610001</v>
          </cell>
          <cell r="I98">
            <v>0</v>
          </cell>
          <cell r="J98" t="str">
            <v/>
          </cell>
          <cell r="K98">
            <v>23.125</v>
          </cell>
          <cell r="L98">
            <v>8.32</v>
          </cell>
          <cell r="M98" t="str">
            <v/>
          </cell>
          <cell r="N98">
            <v>45.330002</v>
          </cell>
          <cell r="O98">
            <v>917.24523899999997</v>
          </cell>
          <cell r="P98">
            <v>35.220001000000003</v>
          </cell>
          <cell r="Q98">
            <v>0</v>
          </cell>
          <cell r="R98">
            <v>51.950001</v>
          </cell>
          <cell r="S98">
            <v>56.560001</v>
          </cell>
          <cell r="T98">
            <v>3.3959999999999999</v>
          </cell>
          <cell r="U98" t="str">
            <v/>
          </cell>
          <cell r="V98" t="str">
            <v/>
          </cell>
          <cell r="W98">
            <v>410</v>
          </cell>
          <cell r="X98">
            <v>24.860001</v>
          </cell>
          <cell r="Y98">
            <v>27.75</v>
          </cell>
          <cell r="Z98">
            <v>58.830002</v>
          </cell>
          <cell r="AA98">
            <v>63.939999</v>
          </cell>
          <cell r="AB98">
            <v>19.536303</v>
          </cell>
          <cell r="AC98">
            <v>4.0819999999999999</v>
          </cell>
          <cell r="AD98">
            <v>34</v>
          </cell>
          <cell r="AE98">
            <v>41.84</v>
          </cell>
          <cell r="AF98">
            <v>66.790001000000004</v>
          </cell>
          <cell r="AG98">
            <v>3631.959961</v>
          </cell>
        </row>
        <row r="99">
          <cell r="A99">
            <v>42387</v>
          </cell>
          <cell r="B99">
            <v>77</v>
          </cell>
          <cell r="C99" t="str">
            <v/>
          </cell>
          <cell r="D99">
            <v>4.507943</v>
          </cell>
          <cell r="E99">
            <v>64.019997000000004</v>
          </cell>
          <cell r="F99">
            <v>58.880001</v>
          </cell>
          <cell r="G99">
            <v>1.35</v>
          </cell>
          <cell r="H99">
            <v>17.100000000000001</v>
          </cell>
          <cell r="I99">
            <v>0</v>
          </cell>
          <cell r="J99" t="str">
            <v/>
          </cell>
          <cell r="K99">
            <v>23.125</v>
          </cell>
          <cell r="L99">
            <v>8.2200000000000006</v>
          </cell>
          <cell r="M99" t="str">
            <v/>
          </cell>
          <cell r="N99">
            <v>44.009998000000003</v>
          </cell>
          <cell r="O99">
            <v>876.39813200000003</v>
          </cell>
          <cell r="P99">
            <v>34.610000999999997</v>
          </cell>
          <cell r="Q99">
            <v>0</v>
          </cell>
          <cell r="R99">
            <v>50.59</v>
          </cell>
          <cell r="S99">
            <v>52.669998</v>
          </cell>
          <cell r="T99">
            <v>3.258</v>
          </cell>
          <cell r="U99" t="str">
            <v/>
          </cell>
          <cell r="V99" t="str">
            <v/>
          </cell>
          <cell r="W99">
            <v>365.25</v>
          </cell>
          <cell r="X99">
            <v>23.790001</v>
          </cell>
          <cell r="Y99">
            <v>28.1</v>
          </cell>
          <cell r="Z99">
            <v>56.799999</v>
          </cell>
          <cell r="AA99">
            <v>59.290000999999997</v>
          </cell>
          <cell r="AB99">
            <v>17.780035000000002</v>
          </cell>
          <cell r="AC99">
            <v>4.016</v>
          </cell>
          <cell r="AD99">
            <v>33.090000000000003</v>
          </cell>
          <cell r="AE99">
            <v>40.729999999999997</v>
          </cell>
          <cell r="AF99">
            <v>64.129997000000003</v>
          </cell>
          <cell r="AG99">
            <v>3568.8999020000001</v>
          </cell>
        </row>
        <row r="100">
          <cell r="A100">
            <v>42380</v>
          </cell>
          <cell r="B100">
            <v>78</v>
          </cell>
          <cell r="C100" t="str">
            <v/>
          </cell>
          <cell r="D100">
            <v>4.2894259999999997</v>
          </cell>
          <cell r="E100">
            <v>62.970001000000003</v>
          </cell>
          <cell r="F100">
            <v>56.630001</v>
          </cell>
          <cell r="G100">
            <v>1.325</v>
          </cell>
          <cell r="H100">
            <v>16.870000999999998</v>
          </cell>
          <cell r="I100">
            <v>0</v>
          </cell>
          <cell r="J100" t="str">
            <v/>
          </cell>
          <cell r="K100">
            <v>26.125</v>
          </cell>
          <cell r="L100">
            <v>7.99</v>
          </cell>
          <cell r="M100" t="str">
            <v/>
          </cell>
          <cell r="N100">
            <v>41.400002000000001</v>
          </cell>
          <cell r="O100">
            <v>869.605774</v>
          </cell>
          <cell r="P100">
            <v>33.659999999999997</v>
          </cell>
          <cell r="Q100">
            <v>0</v>
          </cell>
          <cell r="R100">
            <v>50.110000999999997</v>
          </cell>
          <cell r="S100">
            <v>51.299999</v>
          </cell>
          <cell r="T100">
            <v>3.3079999999999998</v>
          </cell>
          <cell r="U100" t="str">
            <v/>
          </cell>
          <cell r="V100" t="str">
            <v/>
          </cell>
          <cell r="W100">
            <v>338</v>
          </cell>
          <cell r="X100">
            <v>22.690000999999999</v>
          </cell>
          <cell r="Y100">
            <v>28</v>
          </cell>
          <cell r="Z100">
            <v>57.200001</v>
          </cell>
          <cell r="AA100">
            <v>58.470001000000003</v>
          </cell>
          <cell r="AB100">
            <v>14.815246999999999</v>
          </cell>
          <cell r="AC100">
            <v>4.1500000000000004</v>
          </cell>
          <cell r="AD100">
            <v>33.279998999999997</v>
          </cell>
          <cell r="AE100">
            <v>41.279998999999997</v>
          </cell>
          <cell r="AF100">
            <v>61.959999000000003</v>
          </cell>
          <cell r="AG100">
            <v>3518.51001</v>
          </cell>
        </row>
        <row r="101">
          <cell r="A101">
            <v>42373</v>
          </cell>
          <cell r="B101">
            <v>79</v>
          </cell>
          <cell r="C101" t="str">
            <v/>
          </cell>
          <cell r="D101">
            <v>6.7012150000000004</v>
          </cell>
          <cell r="E101">
            <v>62.259998000000003</v>
          </cell>
          <cell r="F101">
            <v>54.950001</v>
          </cell>
          <cell r="G101">
            <v>1.65</v>
          </cell>
          <cell r="H101">
            <v>17.149999999999999</v>
          </cell>
          <cell r="I101">
            <v>0</v>
          </cell>
          <cell r="J101" t="str">
            <v/>
          </cell>
          <cell r="K101">
            <v>27.625</v>
          </cell>
          <cell r="L101">
            <v>7.79</v>
          </cell>
          <cell r="M101" t="str">
            <v/>
          </cell>
          <cell r="N101">
            <v>42.209999000000003</v>
          </cell>
          <cell r="O101">
            <v>874.72332800000004</v>
          </cell>
          <cell r="P101">
            <v>33.639999000000003</v>
          </cell>
          <cell r="Q101">
            <v>0</v>
          </cell>
          <cell r="R101">
            <v>51</v>
          </cell>
          <cell r="S101">
            <v>48.43</v>
          </cell>
          <cell r="T101">
            <v>3.2189999999999999</v>
          </cell>
          <cell r="U101" t="str">
            <v/>
          </cell>
          <cell r="V101" t="str">
            <v/>
          </cell>
          <cell r="W101">
            <v>322</v>
          </cell>
          <cell r="X101">
            <v>23.540001</v>
          </cell>
          <cell r="Y101">
            <v>27.6</v>
          </cell>
          <cell r="Z101">
            <v>56.360000999999997</v>
          </cell>
          <cell r="AA101">
            <v>58.52</v>
          </cell>
          <cell r="AB101">
            <v>19.640635</v>
          </cell>
          <cell r="AC101">
            <v>4.1550000000000002</v>
          </cell>
          <cell r="AD101">
            <v>33.43</v>
          </cell>
          <cell r="AE101">
            <v>41.880001</v>
          </cell>
          <cell r="AF101">
            <v>61.130001</v>
          </cell>
          <cell r="AG101">
            <v>3595.9099120000001</v>
          </cell>
        </row>
        <row r="102">
          <cell r="A102">
            <v>42366</v>
          </cell>
          <cell r="B102">
            <v>80</v>
          </cell>
          <cell r="C102">
            <v>63.810001</v>
          </cell>
          <cell r="D102">
            <v>8.09</v>
          </cell>
          <cell r="E102">
            <v>63.040000999999997</v>
          </cell>
          <cell r="F102">
            <v>56.75</v>
          </cell>
          <cell r="G102">
            <v>1.75</v>
          </cell>
          <cell r="H102">
            <v>18.280000999999999</v>
          </cell>
          <cell r="I102">
            <v>0.04</v>
          </cell>
          <cell r="J102">
            <v>16.579999999999998</v>
          </cell>
          <cell r="K102">
            <v>28</v>
          </cell>
          <cell r="L102">
            <v>7.45</v>
          </cell>
          <cell r="M102">
            <v>4.92</v>
          </cell>
          <cell r="N102">
            <v>42.75</v>
          </cell>
          <cell r="O102">
            <v>937.5</v>
          </cell>
          <cell r="P102">
            <v>32.959999000000003</v>
          </cell>
          <cell r="Q102">
            <v>22.42</v>
          </cell>
          <cell r="R102">
            <v>50.610000999999997</v>
          </cell>
          <cell r="S102">
            <v>50.169998</v>
          </cell>
          <cell r="T102">
            <v>3.2770000000000001</v>
          </cell>
          <cell r="U102">
            <v>57.02</v>
          </cell>
          <cell r="V102">
            <v>19.48</v>
          </cell>
          <cell r="W102">
            <v>330</v>
          </cell>
          <cell r="X102">
            <v>23.52</v>
          </cell>
          <cell r="Y102">
            <v>28</v>
          </cell>
          <cell r="Z102">
            <v>55.16</v>
          </cell>
          <cell r="AA102">
            <v>59.41</v>
          </cell>
          <cell r="AB102">
            <v>27.059999000000001</v>
          </cell>
          <cell r="AC102">
            <v>4.2949999999999999</v>
          </cell>
          <cell r="AD102">
            <v>33.759998000000003</v>
          </cell>
          <cell r="AE102">
            <v>42.419998</v>
          </cell>
          <cell r="AF102">
            <v>62.990001999999997</v>
          </cell>
          <cell r="AG102">
            <v>3821.6000979999999</v>
          </cell>
        </row>
        <row r="103">
          <cell r="A103">
            <v>42359</v>
          </cell>
          <cell r="B103">
            <v>81</v>
          </cell>
          <cell r="C103">
            <v>63.259998000000003</v>
          </cell>
          <cell r="D103">
            <v>7.3</v>
          </cell>
          <cell r="E103">
            <v>63.169998</v>
          </cell>
          <cell r="F103">
            <v>57.860000999999997</v>
          </cell>
          <cell r="G103">
            <v>2</v>
          </cell>
          <cell r="H103">
            <v>18.559999000000001</v>
          </cell>
          <cell r="I103">
            <v>0.05</v>
          </cell>
          <cell r="J103">
            <v>16.610001</v>
          </cell>
          <cell r="K103">
            <v>28</v>
          </cell>
          <cell r="L103">
            <v>7.78</v>
          </cell>
          <cell r="M103">
            <v>4.96</v>
          </cell>
          <cell r="N103">
            <v>42.540000999999997</v>
          </cell>
          <cell r="O103">
            <v>935</v>
          </cell>
          <cell r="P103">
            <v>32.529998999999997</v>
          </cell>
          <cell r="Q103">
            <v>21.609000000000002</v>
          </cell>
          <cell r="R103">
            <v>50.860000999999997</v>
          </cell>
          <cell r="S103">
            <v>50.349997999999999</v>
          </cell>
          <cell r="T103">
            <v>3.169</v>
          </cell>
          <cell r="U103">
            <v>56.939999</v>
          </cell>
          <cell r="V103">
            <v>19.75</v>
          </cell>
          <cell r="W103">
            <v>342.5</v>
          </cell>
          <cell r="X103">
            <v>23.83</v>
          </cell>
          <cell r="Y103">
            <v>28</v>
          </cell>
          <cell r="Z103">
            <v>54.290000999999997</v>
          </cell>
          <cell r="AA103">
            <v>59.630001</v>
          </cell>
          <cell r="AB103">
            <v>27.219999000000001</v>
          </cell>
          <cell r="AC103">
            <v>4.069</v>
          </cell>
          <cell r="AD103">
            <v>34.110000999999997</v>
          </cell>
          <cell r="AE103">
            <v>42.689999</v>
          </cell>
          <cell r="AF103">
            <v>64.069999999999993</v>
          </cell>
          <cell r="AG103">
            <v>3852.3100589999999</v>
          </cell>
        </row>
        <row r="104">
          <cell r="A104">
            <v>42352</v>
          </cell>
          <cell r="B104">
            <v>82</v>
          </cell>
          <cell r="C104">
            <v>62.880001</v>
          </cell>
          <cell r="D104">
            <v>4.0999999999999996</v>
          </cell>
          <cell r="E104">
            <v>62.810001</v>
          </cell>
          <cell r="F104">
            <v>54.720001000000003</v>
          </cell>
          <cell r="G104">
            <v>2.0249999999999999</v>
          </cell>
          <cell r="H104">
            <v>18</v>
          </cell>
          <cell r="I104">
            <v>0.04</v>
          </cell>
          <cell r="J104">
            <v>14.17</v>
          </cell>
          <cell r="K104">
            <v>27.375</v>
          </cell>
          <cell r="L104">
            <v>6.5</v>
          </cell>
          <cell r="M104">
            <v>4.42</v>
          </cell>
          <cell r="N104">
            <v>40.110000999999997</v>
          </cell>
          <cell r="O104">
            <v>914.4</v>
          </cell>
          <cell r="P104">
            <v>30.6</v>
          </cell>
          <cell r="Q104">
            <v>21.417999999999999</v>
          </cell>
          <cell r="R104">
            <v>49.619999</v>
          </cell>
          <cell r="S104">
            <v>48.689999</v>
          </cell>
          <cell r="T104">
            <v>3.1749999999999998</v>
          </cell>
          <cell r="U104">
            <v>56.73</v>
          </cell>
          <cell r="V104">
            <v>18.91</v>
          </cell>
          <cell r="W104">
            <v>340</v>
          </cell>
          <cell r="X104">
            <v>23.61</v>
          </cell>
          <cell r="Y104">
            <v>28.200001</v>
          </cell>
          <cell r="Z104">
            <v>52.66</v>
          </cell>
          <cell r="AA104">
            <v>57.869999</v>
          </cell>
          <cell r="AB104">
            <v>25.74</v>
          </cell>
          <cell r="AC104">
            <v>4.149</v>
          </cell>
          <cell r="AD104">
            <v>32.470001000000003</v>
          </cell>
          <cell r="AE104">
            <v>41.5</v>
          </cell>
          <cell r="AF104">
            <v>63.25</v>
          </cell>
          <cell r="AG104">
            <v>3747.5600589999999</v>
          </cell>
        </row>
        <row r="105">
          <cell r="A105">
            <v>42345</v>
          </cell>
          <cell r="B105">
            <v>83</v>
          </cell>
          <cell r="C105">
            <v>62.73</v>
          </cell>
          <cell r="D105">
            <v>6.92</v>
          </cell>
          <cell r="E105">
            <v>60.810001</v>
          </cell>
          <cell r="F105">
            <v>51.880001</v>
          </cell>
          <cell r="G105">
            <v>2.125</v>
          </cell>
          <cell r="H105">
            <v>18.68</v>
          </cell>
          <cell r="I105">
            <v>0.05</v>
          </cell>
          <cell r="J105">
            <v>13.47</v>
          </cell>
          <cell r="K105">
            <v>27.75</v>
          </cell>
          <cell r="L105">
            <v>7.4</v>
          </cell>
          <cell r="M105">
            <v>5.35</v>
          </cell>
          <cell r="N105">
            <v>37.900002000000001</v>
          </cell>
          <cell r="O105">
            <v>904.3</v>
          </cell>
          <cell r="P105">
            <v>28.139999</v>
          </cell>
          <cell r="Q105">
            <v>20.459</v>
          </cell>
          <cell r="R105">
            <v>47.939999</v>
          </cell>
          <cell r="S105">
            <v>46.849997999999999</v>
          </cell>
          <cell r="T105">
            <v>3.3330000000000002</v>
          </cell>
          <cell r="U105">
            <v>57.009998000000003</v>
          </cell>
          <cell r="V105">
            <v>18.52</v>
          </cell>
          <cell r="W105">
            <v>325.25</v>
          </cell>
          <cell r="X105">
            <v>21.370000999999998</v>
          </cell>
          <cell r="Y105">
            <v>29.9</v>
          </cell>
          <cell r="Z105">
            <v>51.09</v>
          </cell>
          <cell r="AA105">
            <v>55.77</v>
          </cell>
          <cell r="AB105">
            <v>28.42</v>
          </cell>
          <cell r="AC105">
            <v>4.3600000000000003</v>
          </cell>
          <cell r="AD105">
            <v>31.98</v>
          </cell>
          <cell r="AE105">
            <v>40.419998</v>
          </cell>
          <cell r="AF105">
            <v>59.029998999999997</v>
          </cell>
          <cell r="AG105">
            <v>3759.0900879999999</v>
          </cell>
        </row>
        <row r="106">
          <cell r="A106">
            <v>42338</v>
          </cell>
          <cell r="B106">
            <v>84</v>
          </cell>
          <cell r="C106">
            <v>62.889999000000003</v>
          </cell>
          <cell r="D106">
            <v>8.52</v>
          </cell>
          <cell r="E106">
            <v>62.25</v>
          </cell>
          <cell r="F106">
            <v>53.669998</v>
          </cell>
          <cell r="G106">
            <v>3.7</v>
          </cell>
          <cell r="H106">
            <v>18.030000999999999</v>
          </cell>
          <cell r="I106">
            <v>0.05</v>
          </cell>
          <cell r="J106">
            <v>13.99</v>
          </cell>
          <cell r="K106">
            <v>26.75</v>
          </cell>
          <cell r="L106">
            <v>8.65</v>
          </cell>
          <cell r="M106">
            <v>6.5</v>
          </cell>
          <cell r="N106">
            <v>41.57</v>
          </cell>
          <cell r="O106">
            <v>901.1</v>
          </cell>
          <cell r="P106">
            <v>29.67</v>
          </cell>
          <cell r="Q106">
            <v>20.802</v>
          </cell>
          <cell r="R106">
            <v>48.700001</v>
          </cell>
          <cell r="S106">
            <v>48.439999</v>
          </cell>
          <cell r="T106">
            <v>3.411</v>
          </cell>
          <cell r="U106">
            <v>58.23</v>
          </cell>
          <cell r="V106">
            <v>18.75</v>
          </cell>
          <cell r="W106">
            <v>329.75</v>
          </cell>
          <cell r="X106">
            <v>22.49</v>
          </cell>
          <cell r="Y106">
            <v>28.25</v>
          </cell>
          <cell r="Z106">
            <v>52.200001</v>
          </cell>
          <cell r="AA106">
            <v>57.709999000000003</v>
          </cell>
          <cell r="AB106">
            <v>30.23</v>
          </cell>
          <cell r="AC106">
            <v>4.4870000000000001</v>
          </cell>
          <cell r="AD106">
            <v>33.5</v>
          </cell>
          <cell r="AE106">
            <v>41.77</v>
          </cell>
          <cell r="AF106">
            <v>60.709999000000003</v>
          </cell>
          <cell r="AG106">
            <v>3905.3100589999999</v>
          </cell>
        </row>
        <row r="107">
          <cell r="A107">
            <v>42331</v>
          </cell>
          <cell r="B107">
            <v>85</v>
          </cell>
          <cell r="C107">
            <v>62.599997999999999</v>
          </cell>
          <cell r="D107">
            <v>10.029999999999999</v>
          </cell>
          <cell r="E107">
            <v>62.84</v>
          </cell>
          <cell r="F107">
            <v>54.209999000000003</v>
          </cell>
          <cell r="G107">
            <v>3</v>
          </cell>
          <cell r="H107">
            <v>18.760000000000002</v>
          </cell>
          <cell r="I107">
            <v>0.04</v>
          </cell>
          <cell r="J107">
            <v>14.88</v>
          </cell>
          <cell r="K107">
            <v>19.625</v>
          </cell>
          <cell r="L107">
            <v>8.7100000000000009</v>
          </cell>
          <cell r="M107">
            <v>6.99</v>
          </cell>
          <cell r="N107">
            <v>45.869999</v>
          </cell>
          <cell r="O107">
            <v>932.6</v>
          </cell>
          <cell r="P107">
            <v>30.24</v>
          </cell>
          <cell r="Q107">
            <v>27.855</v>
          </cell>
          <cell r="R107">
            <v>48.290000999999997</v>
          </cell>
          <cell r="S107">
            <v>48.919998</v>
          </cell>
          <cell r="T107">
            <v>3.4809999999999999</v>
          </cell>
          <cell r="U107">
            <v>58.130001</v>
          </cell>
          <cell r="V107">
            <v>19.07</v>
          </cell>
          <cell r="W107">
            <v>314.5</v>
          </cell>
          <cell r="X107">
            <v>23.129999000000002</v>
          </cell>
          <cell r="Y107">
            <v>28.09</v>
          </cell>
          <cell r="Z107">
            <v>56.52</v>
          </cell>
          <cell r="AA107">
            <v>58.66</v>
          </cell>
          <cell r="AB107">
            <v>39.939999</v>
          </cell>
          <cell r="AC107">
            <v>4.5030000000000001</v>
          </cell>
          <cell r="AD107">
            <v>34.770000000000003</v>
          </cell>
          <cell r="AE107">
            <v>42.240001999999997</v>
          </cell>
          <cell r="AF107">
            <v>61.290000999999997</v>
          </cell>
          <cell r="AG107">
            <v>3900.73999</v>
          </cell>
        </row>
        <row r="108">
          <cell r="A108">
            <v>42324</v>
          </cell>
          <cell r="B108">
            <v>86</v>
          </cell>
          <cell r="C108">
            <v>62.25</v>
          </cell>
          <cell r="D108">
            <v>8.32</v>
          </cell>
          <cell r="E108">
            <v>62.509998000000003</v>
          </cell>
          <cell r="F108">
            <v>53.650002000000001</v>
          </cell>
          <cell r="G108">
            <v>1.575</v>
          </cell>
          <cell r="H108">
            <v>18.98</v>
          </cell>
          <cell r="I108">
            <v>0.06</v>
          </cell>
          <cell r="J108">
            <v>15.01</v>
          </cell>
          <cell r="K108">
            <v>19.5</v>
          </cell>
          <cell r="L108">
            <v>8.73</v>
          </cell>
          <cell r="M108">
            <v>6.83</v>
          </cell>
          <cell r="N108">
            <v>46.02</v>
          </cell>
          <cell r="O108">
            <v>950</v>
          </cell>
          <cell r="P108">
            <v>31.09</v>
          </cell>
          <cell r="Q108">
            <v>25.617999999999999</v>
          </cell>
          <cell r="R108">
            <v>47.959999000000003</v>
          </cell>
          <cell r="S108">
            <v>47.84</v>
          </cell>
          <cell r="T108">
            <v>3.4119999999999999</v>
          </cell>
          <cell r="U108">
            <v>57.77</v>
          </cell>
          <cell r="V108">
            <v>18.809999000000001</v>
          </cell>
          <cell r="W108">
            <v>315</v>
          </cell>
          <cell r="X108">
            <v>23.51</v>
          </cell>
          <cell r="Y108">
            <v>28</v>
          </cell>
          <cell r="Z108">
            <v>56.52</v>
          </cell>
          <cell r="AA108">
            <v>57.889999000000003</v>
          </cell>
          <cell r="AB108">
            <v>40.169998</v>
          </cell>
          <cell r="AC108">
            <v>4.4260000000000002</v>
          </cell>
          <cell r="AD108">
            <v>34.979999999999997</v>
          </cell>
          <cell r="AE108">
            <v>42.009998000000003</v>
          </cell>
          <cell r="AF108">
            <v>59.880001</v>
          </cell>
          <cell r="AG108">
            <v>3897.4499510000001</v>
          </cell>
        </row>
        <row r="109">
          <cell r="A109">
            <v>42317</v>
          </cell>
          <cell r="B109">
            <v>87</v>
          </cell>
          <cell r="C109">
            <v>62.080002</v>
          </cell>
          <cell r="D109">
            <v>9.25</v>
          </cell>
          <cell r="E109">
            <v>60.25</v>
          </cell>
          <cell r="F109">
            <v>51.970001000000003</v>
          </cell>
          <cell r="G109">
            <v>1.45</v>
          </cell>
          <cell r="H109">
            <v>17.93</v>
          </cell>
          <cell r="I109">
            <v>0.06</v>
          </cell>
          <cell r="J109">
            <v>16.110001</v>
          </cell>
          <cell r="K109">
            <v>18.625</v>
          </cell>
          <cell r="L109">
            <v>8.6</v>
          </cell>
          <cell r="M109">
            <v>6.45</v>
          </cell>
          <cell r="N109">
            <v>45.889999000000003</v>
          </cell>
          <cell r="O109">
            <v>908.2</v>
          </cell>
          <cell r="P109">
            <v>29.59</v>
          </cell>
          <cell r="Q109">
            <v>23.91</v>
          </cell>
          <cell r="R109">
            <v>46.130001</v>
          </cell>
          <cell r="S109">
            <v>46.32</v>
          </cell>
          <cell r="T109">
            <v>3.3650000000000002</v>
          </cell>
          <cell r="U109">
            <v>57.549999</v>
          </cell>
          <cell r="V109">
            <v>18.389999</v>
          </cell>
          <cell r="W109">
            <v>318</v>
          </cell>
          <cell r="X109">
            <v>23.610001</v>
          </cell>
          <cell r="Y109">
            <v>27.549999</v>
          </cell>
          <cell r="Z109">
            <v>54.560001</v>
          </cell>
          <cell r="AA109">
            <v>55.650002000000001</v>
          </cell>
          <cell r="AB109">
            <v>41.450001</v>
          </cell>
          <cell r="AC109">
            <v>4.3070000000000004</v>
          </cell>
          <cell r="AD109">
            <v>34.090000000000003</v>
          </cell>
          <cell r="AE109">
            <v>40.810001</v>
          </cell>
          <cell r="AF109">
            <v>58.32</v>
          </cell>
          <cell r="AG109">
            <v>3771.5900879999999</v>
          </cell>
        </row>
        <row r="110">
          <cell r="A110">
            <v>42310</v>
          </cell>
          <cell r="B110">
            <v>88</v>
          </cell>
          <cell r="C110">
            <v>62.209999000000003</v>
          </cell>
          <cell r="D110">
            <v>10.98</v>
          </cell>
          <cell r="E110">
            <v>59.810001</v>
          </cell>
          <cell r="F110">
            <v>50.029998999999997</v>
          </cell>
          <cell r="G110">
            <v>1.7250000000000001</v>
          </cell>
          <cell r="H110">
            <v>18.920000000000002</v>
          </cell>
          <cell r="I110">
            <v>7.0000000000000007E-2</v>
          </cell>
          <cell r="J110">
            <v>17.82</v>
          </cell>
          <cell r="K110">
            <v>17.5</v>
          </cell>
          <cell r="L110">
            <v>8.7799999999999994</v>
          </cell>
          <cell r="M110">
            <v>7</v>
          </cell>
          <cell r="N110">
            <v>49.91</v>
          </cell>
          <cell r="O110">
            <v>894.2</v>
          </cell>
          <cell r="P110">
            <v>29.93</v>
          </cell>
          <cell r="Q110">
            <v>23.652999999999999</v>
          </cell>
          <cell r="R110">
            <v>45.950001</v>
          </cell>
          <cell r="S110">
            <v>46.77</v>
          </cell>
          <cell r="T110">
            <v>3.4359999999999999</v>
          </cell>
          <cell r="U110">
            <v>57.650002000000001</v>
          </cell>
          <cell r="V110">
            <v>19.040001</v>
          </cell>
          <cell r="W110">
            <v>308</v>
          </cell>
          <cell r="X110">
            <v>24.440000999999999</v>
          </cell>
          <cell r="Y110">
            <v>27.700001</v>
          </cell>
          <cell r="Z110">
            <v>56.779998999999997</v>
          </cell>
          <cell r="AA110">
            <v>55.34</v>
          </cell>
          <cell r="AB110">
            <v>48.369999</v>
          </cell>
          <cell r="AC110">
            <v>4.4589999999999996</v>
          </cell>
          <cell r="AD110">
            <v>34.889999000000003</v>
          </cell>
          <cell r="AE110">
            <v>42.119999</v>
          </cell>
          <cell r="AF110">
            <v>58.799999</v>
          </cell>
          <cell r="AG110">
            <v>3910.9799800000001</v>
          </cell>
        </row>
        <row r="111">
          <cell r="A111">
            <v>42303</v>
          </cell>
          <cell r="B111">
            <v>89</v>
          </cell>
          <cell r="C111">
            <v>62.5</v>
          </cell>
          <cell r="D111">
            <v>11.36</v>
          </cell>
          <cell r="E111">
            <v>63</v>
          </cell>
          <cell r="F111">
            <v>52.209999000000003</v>
          </cell>
          <cell r="G111">
            <v>1.7749999999999999</v>
          </cell>
          <cell r="H111">
            <v>18.600000000000001</v>
          </cell>
          <cell r="I111">
            <v>7.0000000000000007E-2</v>
          </cell>
          <cell r="J111">
            <v>17.25</v>
          </cell>
          <cell r="K111">
            <v>17.125</v>
          </cell>
          <cell r="L111">
            <v>8.82</v>
          </cell>
          <cell r="M111">
            <v>7.93</v>
          </cell>
          <cell r="N111">
            <v>52.529998999999997</v>
          </cell>
          <cell r="O111">
            <v>924.8</v>
          </cell>
          <cell r="P111">
            <v>31.68</v>
          </cell>
          <cell r="Q111">
            <v>22.895</v>
          </cell>
          <cell r="R111">
            <v>47.77</v>
          </cell>
          <cell r="S111">
            <v>48.84</v>
          </cell>
          <cell r="T111">
            <v>3.55</v>
          </cell>
          <cell r="U111">
            <v>57.310001</v>
          </cell>
          <cell r="V111">
            <v>20.65</v>
          </cell>
          <cell r="W111">
            <v>318</v>
          </cell>
          <cell r="X111">
            <v>26.51</v>
          </cell>
          <cell r="Y111">
            <v>27.389999</v>
          </cell>
          <cell r="Z111">
            <v>61.459999000000003</v>
          </cell>
          <cell r="AA111">
            <v>58.57</v>
          </cell>
          <cell r="AB111">
            <v>57.150002000000001</v>
          </cell>
          <cell r="AC111">
            <v>4.4909999999999997</v>
          </cell>
          <cell r="AD111">
            <v>36.669998</v>
          </cell>
          <cell r="AE111">
            <v>45.470001000000003</v>
          </cell>
          <cell r="AF111">
            <v>62.23</v>
          </cell>
          <cell r="AG111">
            <v>3871.330078</v>
          </cell>
        </row>
        <row r="112">
          <cell r="A112">
            <v>42296</v>
          </cell>
          <cell r="B112">
            <v>90</v>
          </cell>
          <cell r="C112">
            <v>62.02</v>
          </cell>
          <cell r="D112">
            <v>10.67</v>
          </cell>
          <cell r="E112">
            <v>59.93</v>
          </cell>
          <cell r="F112">
            <v>52.779998999999997</v>
          </cell>
          <cell r="G112">
            <v>1.6</v>
          </cell>
          <cell r="H112">
            <v>17.600000000000001</v>
          </cell>
          <cell r="I112">
            <v>7.0000000000000007E-2</v>
          </cell>
          <cell r="J112">
            <v>17.280000999999999</v>
          </cell>
          <cell r="K112">
            <v>17.125</v>
          </cell>
          <cell r="L112">
            <v>8.81</v>
          </cell>
          <cell r="M112">
            <v>7.81</v>
          </cell>
          <cell r="N112">
            <v>52.860000999999997</v>
          </cell>
          <cell r="O112">
            <v>934</v>
          </cell>
          <cell r="P112">
            <v>30.540001</v>
          </cell>
          <cell r="Q112">
            <v>23.239000000000001</v>
          </cell>
          <cell r="R112">
            <v>47.650002000000001</v>
          </cell>
          <cell r="S112">
            <v>48.32</v>
          </cell>
          <cell r="T112">
            <v>3.5790000000000002</v>
          </cell>
          <cell r="U112">
            <v>42.220001000000003</v>
          </cell>
          <cell r="V112">
            <v>20.370000999999998</v>
          </cell>
          <cell r="W112">
            <v>314.5</v>
          </cell>
          <cell r="X112">
            <v>26.450001</v>
          </cell>
          <cell r="Y112">
            <v>27.389999</v>
          </cell>
          <cell r="Z112">
            <v>61.23</v>
          </cell>
          <cell r="AA112">
            <v>57.099997999999999</v>
          </cell>
          <cell r="AB112">
            <v>58.66</v>
          </cell>
          <cell r="AC112">
            <v>4.5460000000000003</v>
          </cell>
          <cell r="AD112">
            <v>35.900002000000001</v>
          </cell>
          <cell r="AE112">
            <v>45.990001999999997</v>
          </cell>
          <cell r="AF112">
            <v>61.66</v>
          </cell>
          <cell r="AG112">
            <v>3862.6499020000001</v>
          </cell>
        </row>
        <row r="113">
          <cell r="A113">
            <v>42289</v>
          </cell>
          <cell r="B113">
            <v>91</v>
          </cell>
          <cell r="C113">
            <v>61.889999000000003</v>
          </cell>
          <cell r="D113">
            <v>11.7</v>
          </cell>
          <cell r="E113">
            <v>60.75</v>
          </cell>
          <cell r="F113">
            <v>53.459999000000003</v>
          </cell>
          <cell r="G113">
            <v>1.375</v>
          </cell>
          <cell r="H113">
            <v>16.889999</v>
          </cell>
          <cell r="I113">
            <v>0.06</v>
          </cell>
          <cell r="J113">
            <v>18.510000000000002</v>
          </cell>
          <cell r="K113">
            <v>17.125</v>
          </cell>
          <cell r="L113">
            <v>8.9700000000000006</v>
          </cell>
          <cell r="M113">
            <v>8.1</v>
          </cell>
          <cell r="N113">
            <v>55.369999</v>
          </cell>
          <cell r="O113">
            <v>928.4</v>
          </cell>
          <cell r="P113">
            <v>31.209999</v>
          </cell>
          <cell r="Q113">
            <v>24.466000000000001</v>
          </cell>
          <cell r="R113">
            <v>47.990001999999997</v>
          </cell>
          <cell r="S113">
            <v>48.259998000000003</v>
          </cell>
          <cell r="T113">
            <v>3.484</v>
          </cell>
          <cell r="U113">
            <v>42.080002</v>
          </cell>
          <cell r="V113">
            <v>20.969999000000001</v>
          </cell>
          <cell r="W113">
            <v>325.5</v>
          </cell>
          <cell r="X113">
            <v>26.530000999999999</v>
          </cell>
          <cell r="Y113">
            <v>27.5</v>
          </cell>
          <cell r="Z113">
            <v>61.869999</v>
          </cell>
          <cell r="AA113">
            <v>58.860000999999997</v>
          </cell>
          <cell r="AB113">
            <v>61.91</v>
          </cell>
          <cell r="AC113">
            <v>4.3970000000000002</v>
          </cell>
          <cell r="AD113">
            <v>35.840000000000003</v>
          </cell>
          <cell r="AE113">
            <v>44.849997999999999</v>
          </cell>
          <cell r="AF113">
            <v>60.639999000000003</v>
          </cell>
          <cell r="AG113">
            <v>3783.639893</v>
          </cell>
        </row>
        <row r="114">
          <cell r="A114">
            <v>42282</v>
          </cell>
          <cell r="B114">
            <v>92</v>
          </cell>
          <cell r="C114">
            <v>61.66</v>
          </cell>
          <cell r="D114">
            <v>11.78</v>
          </cell>
          <cell r="E114">
            <v>59</v>
          </cell>
          <cell r="F114">
            <v>52.830002</v>
          </cell>
          <cell r="G114">
            <v>0.71</v>
          </cell>
          <cell r="H114">
            <v>17.52</v>
          </cell>
          <cell r="I114">
            <v>7.0000000000000007E-2</v>
          </cell>
          <cell r="J114">
            <v>18</v>
          </cell>
          <cell r="K114">
            <v>17.125</v>
          </cell>
          <cell r="L114">
            <v>9.23</v>
          </cell>
          <cell r="M114">
            <v>8.7100000000000009</v>
          </cell>
          <cell r="N114">
            <v>53.040000999999997</v>
          </cell>
          <cell r="O114">
            <v>913.5</v>
          </cell>
          <cell r="P114">
            <v>30.42</v>
          </cell>
          <cell r="Q114">
            <v>23.61</v>
          </cell>
          <cell r="R114">
            <v>46.93</v>
          </cell>
          <cell r="S114">
            <v>47.470001000000003</v>
          </cell>
          <cell r="T114">
            <v>3.5089999999999999</v>
          </cell>
          <cell r="U114">
            <v>40.93</v>
          </cell>
          <cell r="V114">
            <v>20.450001</v>
          </cell>
          <cell r="W114">
            <v>330.375</v>
          </cell>
          <cell r="X114">
            <v>25.690000999999999</v>
          </cell>
          <cell r="Y114">
            <v>27.370000999999998</v>
          </cell>
          <cell r="Z114">
            <v>59.470001000000003</v>
          </cell>
          <cell r="AA114">
            <v>56.799999</v>
          </cell>
          <cell r="AB114">
            <v>64.180000000000007</v>
          </cell>
          <cell r="AC114">
            <v>4.3620000000000001</v>
          </cell>
          <cell r="AD114">
            <v>35.419998</v>
          </cell>
          <cell r="AE114">
            <v>43.18</v>
          </cell>
          <cell r="AF114">
            <v>59.43</v>
          </cell>
          <cell r="AG114">
            <v>3748.959961</v>
          </cell>
        </row>
        <row r="115">
          <cell r="A115">
            <v>42275</v>
          </cell>
          <cell r="B115">
            <v>93</v>
          </cell>
          <cell r="C115">
            <v>61.32</v>
          </cell>
          <cell r="D115">
            <v>11.18</v>
          </cell>
          <cell r="E115">
            <v>58.93</v>
          </cell>
          <cell r="F115">
            <v>52.419998</v>
          </cell>
          <cell r="G115">
            <v>0.71</v>
          </cell>
          <cell r="H115">
            <v>17.049999</v>
          </cell>
          <cell r="I115">
            <v>0.06</v>
          </cell>
          <cell r="J115">
            <v>16.59</v>
          </cell>
          <cell r="K115">
            <v>17.75</v>
          </cell>
          <cell r="L115">
            <v>8.9600000000000009</v>
          </cell>
          <cell r="M115">
            <v>7.71</v>
          </cell>
          <cell r="N115">
            <v>51.060001</v>
          </cell>
          <cell r="O115">
            <v>932</v>
          </cell>
          <cell r="P115">
            <v>30.290001</v>
          </cell>
          <cell r="Q115">
            <v>24.532</v>
          </cell>
          <cell r="R115">
            <v>46.099997999999999</v>
          </cell>
          <cell r="S115">
            <v>46.150002000000001</v>
          </cell>
          <cell r="T115">
            <v>3.3220000000000001</v>
          </cell>
          <cell r="U115">
            <v>40.630001</v>
          </cell>
          <cell r="V115">
            <v>20</v>
          </cell>
          <cell r="W115">
            <v>337</v>
          </cell>
          <cell r="X115">
            <v>25.41</v>
          </cell>
          <cell r="Y115">
            <v>27.370000999999998</v>
          </cell>
          <cell r="Z115">
            <v>60.119999</v>
          </cell>
          <cell r="AA115">
            <v>55.860000999999997</v>
          </cell>
          <cell r="AB115">
            <v>55.290000999999997</v>
          </cell>
          <cell r="AC115">
            <v>4.17</v>
          </cell>
          <cell r="AD115">
            <v>35.169998</v>
          </cell>
          <cell r="AE115">
            <v>42.349997999999999</v>
          </cell>
          <cell r="AF115">
            <v>59.529998999999997</v>
          </cell>
          <cell r="AG115">
            <v>3629.040039</v>
          </cell>
        </row>
        <row r="116">
          <cell r="A116">
            <v>42268</v>
          </cell>
          <cell r="B116">
            <v>94</v>
          </cell>
          <cell r="C116">
            <v>60.880001</v>
          </cell>
          <cell r="D116">
            <v>10.87</v>
          </cell>
          <cell r="E116">
            <v>57.66</v>
          </cell>
          <cell r="F116">
            <v>50.369999</v>
          </cell>
          <cell r="G116">
            <v>0.83499999999999996</v>
          </cell>
          <cell r="H116">
            <v>16.57</v>
          </cell>
          <cell r="I116">
            <v>0.06</v>
          </cell>
          <cell r="J116">
            <v>16.209999</v>
          </cell>
          <cell r="K116">
            <v>16.25</v>
          </cell>
          <cell r="L116">
            <v>9.07</v>
          </cell>
          <cell r="M116">
            <v>6.6</v>
          </cell>
          <cell r="N116">
            <v>49.790000999999997</v>
          </cell>
          <cell r="O116">
            <v>890.9</v>
          </cell>
          <cell r="P116">
            <v>28.799999</v>
          </cell>
          <cell r="Q116">
            <v>24.518000000000001</v>
          </cell>
          <cell r="R116">
            <v>45.369999</v>
          </cell>
          <cell r="S116">
            <v>44.16</v>
          </cell>
          <cell r="T116">
            <v>3.4060000000000001</v>
          </cell>
          <cell r="U116">
            <v>39.279998999999997</v>
          </cell>
          <cell r="V116">
            <v>19.149999999999999</v>
          </cell>
          <cell r="W116">
            <v>336.75</v>
          </cell>
          <cell r="X116">
            <v>24.290001</v>
          </cell>
          <cell r="Y116">
            <v>27.5</v>
          </cell>
          <cell r="Z116">
            <v>57.290000999999997</v>
          </cell>
          <cell r="AA116">
            <v>53.73</v>
          </cell>
          <cell r="AB116">
            <v>54</v>
          </cell>
          <cell r="AC116">
            <v>4.43</v>
          </cell>
          <cell r="AD116">
            <v>34.330002</v>
          </cell>
          <cell r="AE116">
            <v>40.880001</v>
          </cell>
          <cell r="AF116">
            <v>55.799999</v>
          </cell>
          <cell r="AG116">
            <v>3589.709961</v>
          </cell>
        </row>
        <row r="117">
          <cell r="A117">
            <v>42261</v>
          </cell>
          <cell r="B117">
            <v>95</v>
          </cell>
          <cell r="C117">
            <v>60.549999</v>
          </cell>
          <cell r="D117">
            <v>10.77</v>
          </cell>
          <cell r="E117">
            <v>55.52</v>
          </cell>
          <cell r="F117">
            <v>48.549999</v>
          </cell>
          <cell r="G117">
            <v>0.85499999999999998</v>
          </cell>
          <cell r="H117">
            <v>17.620000999999998</v>
          </cell>
          <cell r="I117">
            <v>7.0000000000000007E-2</v>
          </cell>
          <cell r="J117">
            <v>16.969999000000001</v>
          </cell>
          <cell r="K117">
            <v>16.25</v>
          </cell>
          <cell r="L117">
            <v>9.24</v>
          </cell>
          <cell r="M117">
            <v>8</v>
          </cell>
          <cell r="N117">
            <v>53.02</v>
          </cell>
          <cell r="O117">
            <v>851.2</v>
          </cell>
          <cell r="P117">
            <v>27.82</v>
          </cell>
          <cell r="Q117">
            <v>24.047000000000001</v>
          </cell>
          <cell r="R117">
            <v>44.48</v>
          </cell>
          <cell r="S117">
            <v>43.990001999999997</v>
          </cell>
          <cell r="T117">
            <v>3.41</v>
          </cell>
          <cell r="U117">
            <v>38.040000999999997</v>
          </cell>
          <cell r="V117">
            <v>19.23</v>
          </cell>
          <cell r="W117">
            <v>339</v>
          </cell>
          <cell r="X117">
            <v>23.870000999999998</v>
          </cell>
          <cell r="Y117">
            <v>27.059999000000001</v>
          </cell>
          <cell r="Z117">
            <v>55.400002000000001</v>
          </cell>
          <cell r="AA117">
            <v>51.990001999999997</v>
          </cell>
          <cell r="AB117">
            <v>60.73</v>
          </cell>
          <cell r="AC117">
            <v>4.5060000000000002</v>
          </cell>
          <cell r="AD117">
            <v>34.07</v>
          </cell>
          <cell r="AE117">
            <v>40.310001</v>
          </cell>
          <cell r="AF117">
            <v>54.709999000000003</v>
          </cell>
          <cell r="AG117">
            <v>3638.98999</v>
          </cell>
        </row>
        <row r="118">
          <cell r="A118">
            <v>42255</v>
          </cell>
          <cell r="B118">
            <v>96</v>
          </cell>
          <cell r="C118">
            <v>61</v>
          </cell>
          <cell r="D118">
            <v>10.25</v>
          </cell>
          <cell r="E118">
            <v>54.080002</v>
          </cell>
          <cell r="F118">
            <v>47.48</v>
          </cell>
          <cell r="G118">
            <v>0.85499999999999998</v>
          </cell>
          <cell r="H118">
            <v>17.670000000000002</v>
          </cell>
          <cell r="I118">
            <v>0.06</v>
          </cell>
          <cell r="J118">
            <v>16.959999</v>
          </cell>
          <cell r="K118">
            <v>16.25</v>
          </cell>
          <cell r="L118">
            <v>8.59</v>
          </cell>
          <cell r="M118">
            <v>7.49</v>
          </cell>
          <cell r="N118">
            <v>50.91</v>
          </cell>
          <cell r="O118">
            <v>850.3</v>
          </cell>
          <cell r="P118">
            <v>27.360001</v>
          </cell>
          <cell r="Q118">
            <v>25.541</v>
          </cell>
          <cell r="R118">
            <v>43.130001</v>
          </cell>
          <cell r="S118">
            <v>42.43</v>
          </cell>
          <cell r="T118">
            <v>3.37</v>
          </cell>
          <cell r="U118">
            <v>36.979999999999997</v>
          </cell>
          <cell r="V118">
            <v>18.59</v>
          </cell>
          <cell r="W118">
            <v>334.25</v>
          </cell>
          <cell r="X118">
            <v>23.09</v>
          </cell>
          <cell r="Y118">
            <v>27.889999</v>
          </cell>
          <cell r="Z118">
            <v>53.400002000000001</v>
          </cell>
          <cell r="AA118">
            <v>50.490001999999997</v>
          </cell>
          <cell r="AB118">
            <v>59.75</v>
          </cell>
          <cell r="AC118">
            <v>4.492</v>
          </cell>
          <cell r="AD118">
            <v>33.389999000000003</v>
          </cell>
          <cell r="AE118">
            <v>38.959999000000003</v>
          </cell>
          <cell r="AF118">
            <v>52.880001</v>
          </cell>
          <cell r="AG118">
            <v>3643.540039</v>
          </cell>
        </row>
        <row r="119">
          <cell r="A119">
            <v>42247</v>
          </cell>
          <cell r="B119">
            <v>97</v>
          </cell>
          <cell r="C119">
            <v>60.349997999999999</v>
          </cell>
          <cell r="D119">
            <v>12.41</v>
          </cell>
          <cell r="E119">
            <v>52.560001</v>
          </cell>
          <cell r="F119">
            <v>47.549999</v>
          </cell>
          <cell r="G119">
            <v>0.89</v>
          </cell>
          <cell r="H119">
            <v>17.239999999999998</v>
          </cell>
          <cell r="I119">
            <v>7.0000000000000007E-2</v>
          </cell>
          <cell r="J119">
            <v>17.440000999999999</v>
          </cell>
          <cell r="K119">
            <v>17.125</v>
          </cell>
          <cell r="L119">
            <v>8.65</v>
          </cell>
          <cell r="M119">
            <v>7.75</v>
          </cell>
          <cell r="N119">
            <v>52.080002</v>
          </cell>
          <cell r="O119">
            <v>844</v>
          </cell>
          <cell r="P119">
            <v>27.299999</v>
          </cell>
          <cell r="Q119">
            <v>26.809000000000001</v>
          </cell>
          <cell r="R119">
            <v>42.389999000000003</v>
          </cell>
          <cell r="S119">
            <v>41.700001</v>
          </cell>
          <cell r="T119">
            <v>3.3450000000000002</v>
          </cell>
          <cell r="U119">
            <v>36.349997999999999</v>
          </cell>
          <cell r="V119">
            <v>18.59</v>
          </cell>
          <cell r="W119">
            <v>337.125</v>
          </cell>
          <cell r="X119">
            <v>23.09</v>
          </cell>
          <cell r="Y119">
            <v>27.99</v>
          </cell>
          <cell r="Z119">
            <v>53.389999000000003</v>
          </cell>
          <cell r="AA119">
            <v>50.720001000000003</v>
          </cell>
          <cell r="AB119">
            <v>63.490001999999997</v>
          </cell>
          <cell r="AC119">
            <v>4.5449999999999999</v>
          </cell>
          <cell r="AD119">
            <v>33.5</v>
          </cell>
          <cell r="AE119">
            <v>38.389999000000003</v>
          </cell>
          <cell r="AF119">
            <v>52.240001999999997</v>
          </cell>
          <cell r="AG119">
            <v>3567.4099120000001</v>
          </cell>
        </row>
        <row r="120">
          <cell r="A120">
            <v>42240</v>
          </cell>
          <cell r="B120">
            <v>98</v>
          </cell>
          <cell r="C120">
            <v>60.560001</v>
          </cell>
          <cell r="D120">
            <v>13.77</v>
          </cell>
          <cell r="E120">
            <v>55.580002</v>
          </cell>
          <cell r="F120">
            <v>49.09</v>
          </cell>
          <cell r="G120">
            <v>0.89</v>
          </cell>
          <cell r="H120">
            <v>17.18</v>
          </cell>
          <cell r="I120">
            <v>0.06</v>
          </cell>
          <cell r="J120">
            <v>17.799999</v>
          </cell>
          <cell r="K120">
            <v>17.25</v>
          </cell>
          <cell r="L120">
            <v>8.8699999999999992</v>
          </cell>
          <cell r="M120">
            <v>8.8000000000000007</v>
          </cell>
          <cell r="N120">
            <v>54.369999</v>
          </cell>
          <cell r="O120">
            <v>860.1</v>
          </cell>
          <cell r="P120">
            <v>28.34</v>
          </cell>
          <cell r="Q120">
            <v>29.690999999999999</v>
          </cell>
          <cell r="R120">
            <v>44.220001000000003</v>
          </cell>
          <cell r="S120">
            <v>43.029998999999997</v>
          </cell>
          <cell r="T120">
            <v>3.573</v>
          </cell>
          <cell r="U120">
            <v>38.659999999999997</v>
          </cell>
          <cell r="V120">
            <v>19.629999000000002</v>
          </cell>
          <cell r="W120">
            <v>333.75</v>
          </cell>
          <cell r="X120">
            <v>24.469999000000001</v>
          </cell>
          <cell r="Y120">
            <v>27.700001</v>
          </cell>
          <cell r="Z120">
            <v>55.470001000000003</v>
          </cell>
          <cell r="AA120">
            <v>52.98</v>
          </cell>
          <cell r="AB120">
            <v>65.959998999999996</v>
          </cell>
          <cell r="AC120">
            <v>4.8239999999999998</v>
          </cell>
          <cell r="AD120">
            <v>34.459999000000003</v>
          </cell>
          <cell r="AE120">
            <v>40.970001000000003</v>
          </cell>
          <cell r="AF120">
            <v>54.779998999999997</v>
          </cell>
          <cell r="AG120">
            <v>3691.3000489999999</v>
          </cell>
        </row>
        <row r="121">
          <cell r="A121">
            <v>42233</v>
          </cell>
          <cell r="B121">
            <v>99</v>
          </cell>
          <cell r="C121">
            <v>47.860000999999997</v>
          </cell>
          <cell r="D121">
            <v>13.43</v>
          </cell>
          <cell r="E121">
            <v>55.529998999999997</v>
          </cell>
          <cell r="F121">
            <v>51.73</v>
          </cell>
          <cell r="G121">
            <v>0.89</v>
          </cell>
          <cell r="H121">
            <v>16.790001</v>
          </cell>
          <cell r="I121">
            <v>0.05</v>
          </cell>
          <cell r="J121">
            <v>16.760000000000002</v>
          </cell>
          <cell r="K121">
            <v>17.875</v>
          </cell>
          <cell r="L121">
            <v>9.0399999999999991</v>
          </cell>
          <cell r="M121">
            <v>7.76</v>
          </cell>
          <cell r="N121">
            <v>54.110000999999997</v>
          </cell>
          <cell r="O121">
            <v>854.3</v>
          </cell>
          <cell r="P121">
            <v>29.26</v>
          </cell>
          <cell r="Q121">
            <v>28.178999999999998</v>
          </cell>
          <cell r="R121">
            <v>45.970001000000003</v>
          </cell>
          <cell r="S121">
            <v>44.220001000000003</v>
          </cell>
          <cell r="T121">
            <v>3.6240000000000001</v>
          </cell>
          <cell r="U121">
            <v>39.279998999999997</v>
          </cell>
          <cell r="V121">
            <v>19.299999</v>
          </cell>
          <cell r="W121">
            <v>341.5</v>
          </cell>
          <cell r="X121">
            <v>25.42</v>
          </cell>
          <cell r="Y121">
            <v>27.040001</v>
          </cell>
          <cell r="Z121">
            <v>55.950001</v>
          </cell>
          <cell r="AA121">
            <v>54.619999</v>
          </cell>
          <cell r="AB121">
            <v>63.619999</v>
          </cell>
          <cell r="AC121">
            <v>4.891</v>
          </cell>
          <cell r="AD121">
            <v>34.540000999999997</v>
          </cell>
          <cell r="AE121">
            <v>41.950001</v>
          </cell>
          <cell r="AF121">
            <v>57.259998000000003</v>
          </cell>
          <cell r="AG121">
            <v>3656.669922</v>
          </cell>
        </row>
        <row r="122">
          <cell r="A122">
            <v>42226</v>
          </cell>
          <cell r="B122">
            <v>100</v>
          </cell>
          <cell r="C122">
            <v>49.490001999999997</v>
          </cell>
          <cell r="D122">
            <v>14.08</v>
          </cell>
          <cell r="E122">
            <v>57.419998</v>
          </cell>
          <cell r="F122">
            <v>50.98</v>
          </cell>
          <cell r="G122">
            <v>0.92500000000000004</v>
          </cell>
          <cell r="H122">
            <v>17.959999</v>
          </cell>
          <cell r="I122">
            <v>0.05</v>
          </cell>
          <cell r="J122">
            <v>18.549999</v>
          </cell>
          <cell r="K122">
            <v>17.875</v>
          </cell>
          <cell r="L122">
            <v>9.3000000000000007</v>
          </cell>
          <cell r="M122">
            <v>8.73</v>
          </cell>
          <cell r="N122">
            <v>56.389999000000003</v>
          </cell>
          <cell r="O122">
            <v>869.5</v>
          </cell>
          <cell r="P122">
            <v>29.370000999999998</v>
          </cell>
          <cell r="Q122">
            <v>29.233000000000001</v>
          </cell>
          <cell r="R122">
            <v>46.349997999999999</v>
          </cell>
          <cell r="S122">
            <v>45.09</v>
          </cell>
          <cell r="T122">
            <v>3.7349999999999999</v>
          </cell>
          <cell r="U122">
            <v>39.880001</v>
          </cell>
          <cell r="V122">
            <v>21.639999</v>
          </cell>
          <cell r="W122">
            <v>343.75</v>
          </cell>
          <cell r="X122">
            <v>25.459999</v>
          </cell>
          <cell r="Y122">
            <v>27.1</v>
          </cell>
          <cell r="Z122">
            <v>55.59</v>
          </cell>
          <cell r="AA122">
            <v>55.439999</v>
          </cell>
          <cell r="AB122">
            <v>74.260002</v>
          </cell>
          <cell r="AC122">
            <v>5.0019999999999998</v>
          </cell>
          <cell r="AD122">
            <v>36.490001999999997</v>
          </cell>
          <cell r="AE122">
            <v>42.610000999999997</v>
          </cell>
          <cell r="AF122">
            <v>57.549999</v>
          </cell>
          <cell r="AG122">
            <v>3878.1599120000001</v>
          </cell>
        </row>
        <row r="123">
          <cell r="A123">
            <v>42219</v>
          </cell>
          <cell r="B123">
            <v>101</v>
          </cell>
          <cell r="C123">
            <v>48.700001</v>
          </cell>
          <cell r="D123">
            <v>9.6</v>
          </cell>
          <cell r="E123">
            <v>55.630001</v>
          </cell>
          <cell r="F123">
            <v>46.619999</v>
          </cell>
          <cell r="G123">
            <v>0.92500000000000004</v>
          </cell>
          <cell r="H123">
            <v>18.129999000000002</v>
          </cell>
          <cell r="I123">
            <v>0.05</v>
          </cell>
          <cell r="J123">
            <v>17.600000000000001</v>
          </cell>
          <cell r="K123">
            <v>17.625</v>
          </cell>
          <cell r="L123">
            <v>9.61</v>
          </cell>
          <cell r="M123">
            <v>9.5299999999999994</v>
          </cell>
          <cell r="N123">
            <v>53.5</v>
          </cell>
          <cell r="O123">
            <v>860.5</v>
          </cell>
          <cell r="P123">
            <v>28.629999000000002</v>
          </cell>
          <cell r="Q123">
            <v>30.137</v>
          </cell>
          <cell r="R123">
            <v>43.869999</v>
          </cell>
          <cell r="S123">
            <v>44.630001</v>
          </cell>
          <cell r="T123">
            <v>3.73</v>
          </cell>
          <cell r="U123">
            <v>38.419998</v>
          </cell>
          <cell r="V123">
            <v>21.26</v>
          </cell>
          <cell r="W123">
            <v>341.875</v>
          </cell>
          <cell r="X123">
            <v>23.65</v>
          </cell>
          <cell r="Y123">
            <v>26.85</v>
          </cell>
          <cell r="Z123">
            <v>54.080002</v>
          </cell>
          <cell r="AA123">
            <v>53.759998000000003</v>
          </cell>
          <cell r="AB123">
            <v>73.919998000000007</v>
          </cell>
          <cell r="AC123">
            <v>5.0979999999999999</v>
          </cell>
          <cell r="AD123">
            <v>35.139999000000003</v>
          </cell>
          <cell r="AE123">
            <v>42.009998000000003</v>
          </cell>
          <cell r="AF123">
            <v>55.290000999999997</v>
          </cell>
          <cell r="AG123">
            <v>3849.959961</v>
          </cell>
        </row>
        <row r="124">
          <cell r="A124">
            <v>42212</v>
          </cell>
          <cell r="B124">
            <v>102</v>
          </cell>
          <cell r="C124">
            <v>48.080002</v>
          </cell>
          <cell r="D124">
            <v>11.88</v>
          </cell>
          <cell r="E124">
            <v>55.299999</v>
          </cell>
          <cell r="F124">
            <v>51.419998</v>
          </cell>
          <cell r="G124">
            <v>0.91</v>
          </cell>
          <cell r="H124">
            <v>18.68</v>
          </cell>
          <cell r="I124">
            <v>0.06</v>
          </cell>
          <cell r="J124">
            <v>19.670000000000002</v>
          </cell>
          <cell r="K124">
            <v>17.75</v>
          </cell>
          <cell r="L124">
            <v>10.029999999999999</v>
          </cell>
          <cell r="M124">
            <v>12.01</v>
          </cell>
          <cell r="N124">
            <v>54.07</v>
          </cell>
          <cell r="O124">
            <v>853.1</v>
          </cell>
          <cell r="P124">
            <v>28.9</v>
          </cell>
          <cell r="Q124">
            <v>29.960999999999999</v>
          </cell>
          <cell r="R124">
            <v>43.290000999999997</v>
          </cell>
          <cell r="S124">
            <v>45.029998999999997</v>
          </cell>
          <cell r="T124">
            <v>3.6</v>
          </cell>
          <cell r="U124">
            <v>38.009998000000003</v>
          </cell>
          <cell r="V124">
            <v>22.139999</v>
          </cell>
          <cell r="W124">
            <v>339.5</v>
          </cell>
          <cell r="X124">
            <v>24.24</v>
          </cell>
          <cell r="Y124">
            <v>26.85</v>
          </cell>
          <cell r="Z124">
            <v>56.34</v>
          </cell>
          <cell r="AA124">
            <v>54.110000999999997</v>
          </cell>
          <cell r="AB124">
            <v>88.449996999999996</v>
          </cell>
          <cell r="AC124">
            <v>4.9690000000000003</v>
          </cell>
          <cell r="AD124">
            <v>36.540000999999997</v>
          </cell>
          <cell r="AE124">
            <v>42.099997999999999</v>
          </cell>
          <cell r="AF124">
            <v>55.900002000000001</v>
          </cell>
          <cell r="AG124">
            <v>3895.8000489999999</v>
          </cell>
        </row>
        <row r="125">
          <cell r="A125">
            <v>42205</v>
          </cell>
          <cell r="B125">
            <v>103</v>
          </cell>
          <cell r="C125">
            <v>47.279998999999997</v>
          </cell>
          <cell r="D125">
            <v>12.64</v>
          </cell>
          <cell r="E125">
            <v>53.799999</v>
          </cell>
          <cell r="F125">
            <v>52.07</v>
          </cell>
          <cell r="G125">
            <v>0.91</v>
          </cell>
          <cell r="H125">
            <v>18.579999999999998</v>
          </cell>
          <cell r="I125">
            <v>0.06</v>
          </cell>
          <cell r="J125">
            <v>19.700001</v>
          </cell>
          <cell r="K125">
            <v>18.75</v>
          </cell>
          <cell r="L125">
            <v>9.9499999999999993</v>
          </cell>
          <cell r="M125">
            <v>11.25</v>
          </cell>
          <cell r="N125">
            <v>54.27</v>
          </cell>
          <cell r="O125">
            <v>836.8</v>
          </cell>
          <cell r="P125">
            <v>27.690000999999999</v>
          </cell>
          <cell r="Q125">
            <v>29.945</v>
          </cell>
          <cell r="R125">
            <v>42.470001000000003</v>
          </cell>
          <cell r="S125">
            <v>43.77</v>
          </cell>
          <cell r="T125">
            <v>3.5910000000000002</v>
          </cell>
          <cell r="U125">
            <v>36.220001000000003</v>
          </cell>
          <cell r="V125">
            <v>21.41</v>
          </cell>
          <cell r="W125">
            <v>347.875</v>
          </cell>
          <cell r="X125">
            <v>23.85</v>
          </cell>
          <cell r="Y125">
            <v>27.75</v>
          </cell>
          <cell r="Z125">
            <v>55.209999000000003</v>
          </cell>
          <cell r="AA125">
            <v>53.060001</v>
          </cell>
          <cell r="AB125">
            <v>86.379997000000003</v>
          </cell>
          <cell r="AC125">
            <v>4.8570000000000002</v>
          </cell>
          <cell r="AD125">
            <v>35.340000000000003</v>
          </cell>
          <cell r="AE125">
            <v>40.060001</v>
          </cell>
          <cell r="AF125">
            <v>53.650002000000001</v>
          </cell>
          <cell r="AG125">
            <v>3850.1499020000001</v>
          </cell>
        </row>
        <row r="126">
          <cell r="A126">
            <v>42198</v>
          </cell>
          <cell r="B126">
            <v>104</v>
          </cell>
          <cell r="C126">
            <v>48.220001000000003</v>
          </cell>
          <cell r="D126">
            <v>13.2</v>
          </cell>
          <cell r="E126">
            <v>54.16</v>
          </cell>
          <cell r="F126">
            <v>53.959999000000003</v>
          </cell>
          <cell r="G126">
            <v>1.0249999999999999</v>
          </cell>
          <cell r="H126">
            <v>19.079999999999998</v>
          </cell>
          <cell r="I126">
            <v>0.08</v>
          </cell>
          <cell r="J126">
            <v>20.9</v>
          </cell>
          <cell r="K126">
            <v>18.875</v>
          </cell>
          <cell r="L126">
            <v>10.199999999999999</v>
          </cell>
          <cell r="M126">
            <v>12.51</v>
          </cell>
          <cell r="N126">
            <v>56.490001999999997</v>
          </cell>
          <cell r="O126">
            <v>858.6</v>
          </cell>
          <cell r="P126">
            <v>29.049999</v>
          </cell>
          <cell r="Q126">
            <v>31.27</v>
          </cell>
          <cell r="R126">
            <v>43.849997999999999</v>
          </cell>
          <cell r="S126">
            <v>44.740001999999997</v>
          </cell>
          <cell r="T126">
            <v>3.625</v>
          </cell>
          <cell r="U126">
            <v>37.119999</v>
          </cell>
          <cell r="V126">
            <v>21.719999000000001</v>
          </cell>
          <cell r="W126">
            <v>339</v>
          </cell>
          <cell r="X126">
            <v>25.389999</v>
          </cell>
          <cell r="Y126">
            <v>27.9</v>
          </cell>
          <cell r="Z126">
            <v>56.029998999999997</v>
          </cell>
          <cell r="AA126">
            <v>54.23</v>
          </cell>
          <cell r="AB126">
            <v>87.849997999999999</v>
          </cell>
          <cell r="AC126">
            <v>4.9169999999999998</v>
          </cell>
          <cell r="AD126">
            <v>36.150002000000001</v>
          </cell>
          <cell r="AE126">
            <v>40.779998999999997</v>
          </cell>
          <cell r="AF126">
            <v>55.290000999999997</v>
          </cell>
          <cell r="AG126">
            <v>3936.219971</v>
          </cell>
        </row>
        <row r="127">
          <cell r="A127">
            <v>42191</v>
          </cell>
          <cell r="B127">
            <v>105</v>
          </cell>
          <cell r="C127">
            <v>47.66</v>
          </cell>
          <cell r="D127">
            <v>15.1</v>
          </cell>
          <cell r="E127">
            <v>53.330002</v>
          </cell>
          <cell r="F127">
            <v>55.130001</v>
          </cell>
          <cell r="G127">
            <v>1.0249999999999999</v>
          </cell>
          <cell r="H127">
            <v>19.280000999999999</v>
          </cell>
          <cell r="I127">
            <v>7.0000000000000007E-2</v>
          </cell>
          <cell r="J127">
            <v>22.370000999999998</v>
          </cell>
          <cell r="K127">
            <v>18.625</v>
          </cell>
          <cell r="L127">
            <v>10</v>
          </cell>
          <cell r="M127">
            <v>12.97</v>
          </cell>
          <cell r="N127">
            <v>55.189999</v>
          </cell>
          <cell r="O127">
            <v>855.2</v>
          </cell>
          <cell r="P127">
            <v>28.370000999999998</v>
          </cell>
          <cell r="Q127">
            <v>28.494</v>
          </cell>
          <cell r="R127">
            <v>43.900002000000001</v>
          </cell>
          <cell r="S127">
            <v>43.48</v>
          </cell>
          <cell r="T127">
            <v>3.4430000000000001</v>
          </cell>
          <cell r="U127">
            <v>36.93</v>
          </cell>
          <cell r="V127">
            <v>21.5</v>
          </cell>
          <cell r="W127">
            <v>335.25</v>
          </cell>
          <cell r="X127">
            <v>25.190000999999999</v>
          </cell>
          <cell r="Y127">
            <v>28.299999</v>
          </cell>
          <cell r="Z127">
            <v>55.16</v>
          </cell>
          <cell r="AA127">
            <v>53.639999000000003</v>
          </cell>
          <cell r="AB127">
            <v>87.639999000000003</v>
          </cell>
          <cell r="AC127">
            <v>4.7009999999999996</v>
          </cell>
          <cell r="AD127">
            <v>35.490001999999997</v>
          </cell>
          <cell r="AE127">
            <v>40.389999000000003</v>
          </cell>
          <cell r="AF127">
            <v>54.880001</v>
          </cell>
          <cell r="AG127">
            <v>3843.1000979999999</v>
          </cell>
        </row>
        <row r="128">
          <cell r="A128">
            <v>42184</v>
          </cell>
          <cell r="B128">
            <v>106</v>
          </cell>
          <cell r="C128">
            <v>47.369999</v>
          </cell>
          <cell r="D128">
            <v>15.61</v>
          </cell>
          <cell r="E128">
            <v>52.169998</v>
          </cell>
          <cell r="F128">
            <v>54.139999000000003</v>
          </cell>
          <cell r="G128">
            <v>1.0249999999999999</v>
          </cell>
          <cell r="H128">
            <v>19.700001</v>
          </cell>
          <cell r="I128">
            <v>7.0000000000000007E-2</v>
          </cell>
          <cell r="J128">
            <v>22.25</v>
          </cell>
          <cell r="K128">
            <v>16.75</v>
          </cell>
          <cell r="L128">
            <v>9.94</v>
          </cell>
          <cell r="M128">
            <v>13.59</v>
          </cell>
          <cell r="N128">
            <v>58.25</v>
          </cell>
          <cell r="O128">
            <v>828</v>
          </cell>
          <cell r="P128">
            <v>27.84</v>
          </cell>
          <cell r="Q128">
            <v>28.245000000000001</v>
          </cell>
          <cell r="R128">
            <v>42.919998</v>
          </cell>
          <cell r="S128">
            <v>43.18</v>
          </cell>
          <cell r="T128">
            <v>3.4860000000000002</v>
          </cell>
          <cell r="U128">
            <v>35.779998999999997</v>
          </cell>
          <cell r="V128">
            <v>21.34</v>
          </cell>
          <cell r="W128">
            <v>340</v>
          </cell>
          <cell r="X128">
            <v>24.91</v>
          </cell>
          <cell r="Y128">
            <v>27.9</v>
          </cell>
          <cell r="Z128">
            <v>54.150002000000001</v>
          </cell>
          <cell r="AA128">
            <v>52.23</v>
          </cell>
          <cell r="AB128">
            <v>87.550003000000004</v>
          </cell>
          <cell r="AC128">
            <v>4.7270000000000003</v>
          </cell>
          <cell r="AD128">
            <v>34.729999999999997</v>
          </cell>
          <cell r="AE128">
            <v>39.349997999999999</v>
          </cell>
          <cell r="AF128">
            <v>54.310001</v>
          </cell>
          <cell r="AG128">
            <v>3842.0600589999999</v>
          </cell>
        </row>
        <row r="129">
          <cell r="A129">
            <v>42177</v>
          </cell>
          <cell r="B129">
            <v>107</v>
          </cell>
          <cell r="C129">
            <v>47.470001000000003</v>
          </cell>
          <cell r="D129">
            <v>17.260000000000002</v>
          </cell>
          <cell r="E129">
            <v>51.75</v>
          </cell>
          <cell r="F129">
            <v>54.389999000000003</v>
          </cell>
          <cell r="G129">
            <v>1.0249999999999999</v>
          </cell>
          <cell r="H129">
            <v>20.329999999999998</v>
          </cell>
          <cell r="I129">
            <v>7.0000000000000007E-2</v>
          </cell>
          <cell r="J129">
            <v>23.35</v>
          </cell>
          <cell r="K129">
            <v>14.75</v>
          </cell>
          <cell r="L129">
            <v>10.36</v>
          </cell>
          <cell r="M129">
            <v>13.5</v>
          </cell>
          <cell r="N129">
            <v>59.91</v>
          </cell>
          <cell r="O129">
            <v>847.7</v>
          </cell>
          <cell r="P129">
            <v>27.82</v>
          </cell>
          <cell r="Q129">
            <v>26.462</v>
          </cell>
          <cell r="R129">
            <v>43</v>
          </cell>
          <cell r="S129">
            <v>42.5</v>
          </cell>
          <cell r="T129">
            <v>3.5270000000000001</v>
          </cell>
          <cell r="U129">
            <v>35.729999999999997</v>
          </cell>
          <cell r="V129">
            <v>21.34</v>
          </cell>
          <cell r="W129">
            <v>350.625</v>
          </cell>
          <cell r="X129">
            <v>25.280000999999999</v>
          </cell>
          <cell r="Y129">
            <v>28.219999000000001</v>
          </cell>
          <cell r="Z129">
            <v>53.66</v>
          </cell>
          <cell r="AA129">
            <v>51.869999</v>
          </cell>
          <cell r="AB129">
            <v>91.169998000000007</v>
          </cell>
          <cell r="AC129">
            <v>4.8220000000000001</v>
          </cell>
          <cell r="AD129">
            <v>35.07</v>
          </cell>
          <cell r="AE129">
            <v>39.349997999999999</v>
          </cell>
          <cell r="AF129">
            <v>55.23</v>
          </cell>
          <cell r="AG129">
            <v>3886.209961</v>
          </cell>
        </row>
        <row r="130">
          <cell r="A130">
            <v>42170</v>
          </cell>
          <cell r="B130">
            <v>108</v>
          </cell>
          <cell r="C130">
            <v>48.189999</v>
          </cell>
          <cell r="D130">
            <v>16.299999</v>
          </cell>
          <cell r="E130">
            <v>52.700001</v>
          </cell>
          <cell r="F130">
            <v>53.389999000000003</v>
          </cell>
          <cell r="G130">
            <v>0.95</v>
          </cell>
          <cell r="H130">
            <v>20.940000999999999</v>
          </cell>
          <cell r="I130">
            <v>7.0000000000000007E-2</v>
          </cell>
          <cell r="J130">
            <v>24.860001</v>
          </cell>
          <cell r="K130">
            <v>14.75</v>
          </cell>
          <cell r="L130">
            <v>10.01</v>
          </cell>
          <cell r="M130">
            <v>13.9</v>
          </cell>
          <cell r="N130">
            <v>61.700001</v>
          </cell>
          <cell r="O130">
            <v>856.5</v>
          </cell>
          <cell r="P130">
            <v>28.459999</v>
          </cell>
          <cell r="Q130">
            <v>24.074000000000002</v>
          </cell>
          <cell r="R130">
            <v>43.419998</v>
          </cell>
          <cell r="S130">
            <v>43</v>
          </cell>
          <cell r="T130">
            <v>3.496</v>
          </cell>
          <cell r="U130">
            <v>37.119999</v>
          </cell>
          <cell r="V130">
            <v>21.48</v>
          </cell>
          <cell r="W130">
            <v>351</v>
          </cell>
          <cell r="X130">
            <v>25.620000999999998</v>
          </cell>
          <cell r="Y130">
            <v>28.200001</v>
          </cell>
          <cell r="Z130">
            <v>54.439999</v>
          </cell>
          <cell r="AA130">
            <v>52.860000999999997</v>
          </cell>
          <cell r="AB130">
            <v>89.389999000000003</v>
          </cell>
          <cell r="AC130">
            <v>4.7610000000000001</v>
          </cell>
          <cell r="AD130">
            <v>35.709999000000003</v>
          </cell>
          <cell r="AE130">
            <v>40.68</v>
          </cell>
          <cell r="AF130">
            <v>56.049999</v>
          </cell>
          <cell r="AG130">
            <v>3900.639893</v>
          </cell>
        </row>
        <row r="131">
          <cell r="A131">
            <v>42163</v>
          </cell>
          <cell r="B131">
            <v>109</v>
          </cell>
          <cell r="C131">
            <v>47.84</v>
          </cell>
          <cell r="D131">
            <v>17.620000999999998</v>
          </cell>
          <cell r="E131">
            <v>51.48</v>
          </cell>
          <cell r="F131">
            <v>55.07</v>
          </cell>
          <cell r="G131">
            <v>0.95</v>
          </cell>
          <cell r="H131">
            <v>20.75</v>
          </cell>
          <cell r="I131">
            <v>7.0000000000000007E-2</v>
          </cell>
          <cell r="J131">
            <v>23.76</v>
          </cell>
          <cell r="K131">
            <v>14.25</v>
          </cell>
          <cell r="L131">
            <v>9.99</v>
          </cell>
          <cell r="M131">
            <v>14.1</v>
          </cell>
          <cell r="N131">
            <v>61.369999</v>
          </cell>
          <cell r="O131">
            <v>855.3</v>
          </cell>
          <cell r="P131">
            <v>27.66</v>
          </cell>
          <cell r="Q131">
            <v>24.856999999999999</v>
          </cell>
          <cell r="R131">
            <v>42.75</v>
          </cell>
          <cell r="S131">
            <v>42.369999</v>
          </cell>
          <cell r="T131">
            <v>3.6150000000000002</v>
          </cell>
          <cell r="U131">
            <v>36.340000000000003</v>
          </cell>
          <cell r="V131">
            <v>21.23</v>
          </cell>
          <cell r="W131">
            <v>353.75</v>
          </cell>
          <cell r="X131">
            <v>25.040001</v>
          </cell>
          <cell r="Y131">
            <v>28.700001</v>
          </cell>
          <cell r="Z131">
            <v>52.959999000000003</v>
          </cell>
          <cell r="AA131">
            <v>51.66</v>
          </cell>
          <cell r="AB131">
            <v>89.269997000000004</v>
          </cell>
          <cell r="AC131">
            <v>4.95</v>
          </cell>
          <cell r="AD131">
            <v>35.409999999999997</v>
          </cell>
          <cell r="AE131">
            <v>39.790000999999997</v>
          </cell>
          <cell r="AF131">
            <v>55.220001000000003</v>
          </cell>
          <cell r="AG131">
            <v>3870.5600589999999</v>
          </cell>
        </row>
        <row r="132">
          <cell r="A132">
            <v>42156</v>
          </cell>
          <cell r="B132">
            <v>110</v>
          </cell>
          <cell r="C132">
            <v>47.549999</v>
          </cell>
          <cell r="D132">
            <v>18.049999</v>
          </cell>
          <cell r="E132">
            <v>51.439999</v>
          </cell>
          <cell r="F132">
            <v>53.650002000000001</v>
          </cell>
          <cell r="G132">
            <v>1.0249999999999999</v>
          </cell>
          <cell r="H132">
            <v>20.709999</v>
          </cell>
          <cell r="I132">
            <v>0.08</v>
          </cell>
          <cell r="J132">
            <v>23.76</v>
          </cell>
          <cell r="K132">
            <v>14.25</v>
          </cell>
          <cell r="L132">
            <v>9.9</v>
          </cell>
          <cell r="M132">
            <v>14.3</v>
          </cell>
          <cell r="N132">
            <v>62.529998999999997</v>
          </cell>
          <cell r="O132">
            <v>857</v>
          </cell>
          <cell r="P132">
            <v>28.379999000000002</v>
          </cell>
          <cell r="Q132">
            <v>24.033999999999999</v>
          </cell>
          <cell r="R132">
            <v>42.77</v>
          </cell>
          <cell r="S132">
            <v>41.509998000000003</v>
          </cell>
          <cell r="T132">
            <v>3.5150000000000001</v>
          </cell>
          <cell r="U132">
            <v>36.040000999999997</v>
          </cell>
          <cell r="V132">
            <v>21.17</v>
          </cell>
          <cell r="W132">
            <v>348</v>
          </cell>
          <cell r="X132">
            <v>25.639999</v>
          </cell>
          <cell r="Y132">
            <v>28.9</v>
          </cell>
          <cell r="Z132">
            <v>52.18</v>
          </cell>
          <cell r="AA132">
            <v>52</v>
          </cell>
          <cell r="AB132">
            <v>89.809997999999993</v>
          </cell>
          <cell r="AC132">
            <v>4.8380000000000001</v>
          </cell>
          <cell r="AD132">
            <v>36.020000000000003</v>
          </cell>
          <cell r="AE132">
            <v>40.18</v>
          </cell>
          <cell r="AF132">
            <v>55.16</v>
          </cell>
          <cell r="AG132">
            <v>3865.830078</v>
          </cell>
        </row>
        <row r="133">
          <cell r="A133">
            <v>42150</v>
          </cell>
          <cell r="B133">
            <v>111</v>
          </cell>
          <cell r="C133">
            <v>50.369999</v>
          </cell>
          <cell r="D133">
            <v>18.299999</v>
          </cell>
          <cell r="E133">
            <v>54.02</v>
          </cell>
          <cell r="F133">
            <v>52.630001</v>
          </cell>
          <cell r="G133">
            <v>0.92500000000000004</v>
          </cell>
          <cell r="H133">
            <v>20.92</v>
          </cell>
          <cell r="I133">
            <v>0.1</v>
          </cell>
          <cell r="J133">
            <v>24.82</v>
          </cell>
          <cell r="K133">
            <v>14.375</v>
          </cell>
          <cell r="L133">
            <v>10</v>
          </cell>
          <cell r="M133">
            <v>13.57</v>
          </cell>
          <cell r="N133">
            <v>64.25</v>
          </cell>
          <cell r="O133">
            <v>934</v>
          </cell>
          <cell r="P133">
            <v>30.07</v>
          </cell>
          <cell r="Q133">
            <v>25.896000000000001</v>
          </cell>
          <cell r="R133">
            <v>44.700001</v>
          </cell>
          <cell r="S133">
            <v>44.330002</v>
          </cell>
          <cell r="T133">
            <v>3.6160000000000001</v>
          </cell>
          <cell r="U133">
            <v>37.290000999999997</v>
          </cell>
          <cell r="V133">
            <v>22.700001</v>
          </cell>
          <cell r="W133">
            <v>347</v>
          </cell>
          <cell r="X133">
            <v>26.389999</v>
          </cell>
          <cell r="Y133">
            <v>29</v>
          </cell>
          <cell r="Z133">
            <v>54.459999000000003</v>
          </cell>
          <cell r="AA133">
            <v>53.509998000000003</v>
          </cell>
          <cell r="AB133">
            <v>91.949996999999996</v>
          </cell>
          <cell r="AC133">
            <v>5.0259999999999998</v>
          </cell>
          <cell r="AD133">
            <v>37.400002000000001</v>
          </cell>
          <cell r="AE133">
            <v>42.57</v>
          </cell>
          <cell r="AF133">
            <v>57.540000999999997</v>
          </cell>
          <cell r="AG133">
            <v>3891.179932</v>
          </cell>
        </row>
        <row r="134">
          <cell r="A134">
            <v>42142</v>
          </cell>
          <cell r="B134">
            <v>112</v>
          </cell>
          <cell r="C134">
            <v>49.98</v>
          </cell>
          <cell r="D134">
            <v>18.02</v>
          </cell>
          <cell r="E134">
            <v>53.5</v>
          </cell>
          <cell r="F134">
            <v>51.82</v>
          </cell>
          <cell r="G134">
            <v>0.92500000000000004</v>
          </cell>
          <cell r="H134">
            <v>21.5</v>
          </cell>
          <cell r="I134">
            <v>0.08</v>
          </cell>
          <cell r="J134">
            <v>25.25</v>
          </cell>
          <cell r="K134">
            <v>14.375</v>
          </cell>
          <cell r="L134">
            <v>10.15</v>
          </cell>
          <cell r="M134">
            <v>13.67</v>
          </cell>
          <cell r="N134">
            <v>65.099997999999999</v>
          </cell>
          <cell r="O134">
            <v>918.5</v>
          </cell>
          <cell r="P134">
            <v>30.24</v>
          </cell>
          <cell r="Q134">
            <v>24.173999999999999</v>
          </cell>
          <cell r="R134">
            <v>44.68</v>
          </cell>
          <cell r="S134">
            <v>43.830002</v>
          </cell>
          <cell r="T134">
            <v>3.6779999999999999</v>
          </cell>
          <cell r="U134">
            <v>37.009998000000003</v>
          </cell>
          <cell r="V134">
            <v>22.76</v>
          </cell>
          <cell r="W134">
            <v>340</v>
          </cell>
          <cell r="X134">
            <v>26.370000999999998</v>
          </cell>
          <cell r="Y134">
            <v>29.450001</v>
          </cell>
          <cell r="Z134">
            <v>53.830002</v>
          </cell>
          <cell r="AA134">
            <v>52.869999</v>
          </cell>
          <cell r="AB134">
            <v>98.5</v>
          </cell>
          <cell r="AC134">
            <v>4.9880000000000004</v>
          </cell>
          <cell r="AD134">
            <v>36.909999999999997</v>
          </cell>
          <cell r="AE134">
            <v>42.259998000000003</v>
          </cell>
          <cell r="AF134">
            <v>56.59</v>
          </cell>
          <cell r="AG134">
            <v>3924.1599120000001</v>
          </cell>
        </row>
        <row r="135">
          <cell r="A135">
            <v>42135</v>
          </cell>
          <cell r="B135">
            <v>113</v>
          </cell>
          <cell r="C135">
            <v>50.279998999999997</v>
          </cell>
          <cell r="D135">
            <v>18.32</v>
          </cell>
          <cell r="E135">
            <v>53.84</v>
          </cell>
          <cell r="F135">
            <v>50.610000999999997</v>
          </cell>
          <cell r="G135">
            <v>1.05</v>
          </cell>
          <cell r="H135">
            <v>21.290001</v>
          </cell>
          <cell r="I135">
            <v>0.09</v>
          </cell>
          <cell r="J135">
            <v>24.77</v>
          </cell>
          <cell r="K135">
            <v>13.875</v>
          </cell>
          <cell r="L135">
            <v>10.119999999999999</v>
          </cell>
          <cell r="M135">
            <v>13.34</v>
          </cell>
          <cell r="N135">
            <v>65.919998000000007</v>
          </cell>
          <cell r="O135">
            <v>893.6</v>
          </cell>
          <cell r="P135">
            <v>31.02</v>
          </cell>
          <cell r="Q135">
            <v>22.931000000000001</v>
          </cell>
          <cell r="R135">
            <v>45.009998000000003</v>
          </cell>
          <cell r="S135">
            <v>42.810001</v>
          </cell>
          <cell r="T135">
            <v>3.5430000000000001</v>
          </cell>
          <cell r="U135">
            <v>37.139999000000003</v>
          </cell>
          <cell r="V135">
            <v>23.16</v>
          </cell>
          <cell r="W135">
            <v>350.25</v>
          </cell>
          <cell r="X135">
            <v>26.709999</v>
          </cell>
          <cell r="Y135">
            <v>29.65</v>
          </cell>
          <cell r="Z135">
            <v>53.400002000000001</v>
          </cell>
          <cell r="AA135">
            <v>52.919998</v>
          </cell>
          <cell r="AB135">
            <v>101.230003</v>
          </cell>
          <cell r="AC135">
            <v>4.8879999999999999</v>
          </cell>
          <cell r="AD135">
            <v>37.169998</v>
          </cell>
          <cell r="AE135">
            <v>42.360000999999997</v>
          </cell>
          <cell r="AF135">
            <v>56.93</v>
          </cell>
          <cell r="AG135">
            <v>3915.98999</v>
          </cell>
        </row>
        <row r="136">
          <cell r="A136">
            <v>42128</v>
          </cell>
          <cell r="B136">
            <v>114</v>
          </cell>
          <cell r="C136">
            <v>49.52</v>
          </cell>
          <cell r="D136">
            <v>18.030000999999999</v>
          </cell>
          <cell r="E136">
            <v>53.91</v>
          </cell>
          <cell r="F136">
            <v>50.959999000000003</v>
          </cell>
          <cell r="G136">
            <v>1.05</v>
          </cell>
          <cell r="H136">
            <v>21.15</v>
          </cell>
          <cell r="I136">
            <v>0.1</v>
          </cell>
          <cell r="J136">
            <v>24.290001</v>
          </cell>
          <cell r="K136">
            <v>12.5</v>
          </cell>
          <cell r="L136">
            <v>10</v>
          </cell>
          <cell r="M136">
            <v>13.43</v>
          </cell>
          <cell r="N136">
            <v>64.430000000000007</v>
          </cell>
          <cell r="O136">
            <v>905.9</v>
          </cell>
          <cell r="P136">
            <v>29.620000999999998</v>
          </cell>
          <cell r="Q136">
            <v>20.507000000000001</v>
          </cell>
          <cell r="R136">
            <v>44.470001000000003</v>
          </cell>
          <cell r="S136">
            <v>42.240001999999997</v>
          </cell>
          <cell r="T136">
            <v>3.5449999999999999</v>
          </cell>
          <cell r="U136">
            <v>36.5</v>
          </cell>
          <cell r="V136">
            <v>23.120000999999998</v>
          </cell>
          <cell r="W136">
            <v>345.375</v>
          </cell>
          <cell r="X136">
            <v>25.92</v>
          </cell>
          <cell r="Y136">
            <v>30.5</v>
          </cell>
          <cell r="Z136">
            <v>53.310001</v>
          </cell>
          <cell r="AA136">
            <v>51.91</v>
          </cell>
          <cell r="AB136">
            <v>103.30999799999999</v>
          </cell>
          <cell r="AC136">
            <v>5.07</v>
          </cell>
          <cell r="AD136">
            <v>35.099997999999999</v>
          </cell>
          <cell r="AE136">
            <v>42.34</v>
          </cell>
          <cell r="AF136">
            <v>55.200001</v>
          </cell>
          <cell r="AG136">
            <v>3901.01001</v>
          </cell>
        </row>
        <row r="137">
          <cell r="A137">
            <v>42121</v>
          </cell>
          <cell r="B137">
            <v>115</v>
          </cell>
          <cell r="C137">
            <v>50.560001</v>
          </cell>
          <cell r="D137">
            <v>18.950001</v>
          </cell>
          <cell r="E137">
            <v>54.310001</v>
          </cell>
          <cell r="F137">
            <v>47.490001999999997</v>
          </cell>
          <cell r="G137">
            <v>1.05</v>
          </cell>
          <cell r="H137">
            <v>21.440000999999999</v>
          </cell>
          <cell r="I137">
            <v>0.11</v>
          </cell>
          <cell r="J137">
            <v>25.639999</v>
          </cell>
          <cell r="K137">
            <v>12.375</v>
          </cell>
          <cell r="L137">
            <v>10.09</v>
          </cell>
          <cell r="M137">
            <v>13.3</v>
          </cell>
          <cell r="N137">
            <v>65.709998999999996</v>
          </cell>
          <cell r="O137">
            <v>886.3</v>
          </cell>
          <cell r="P137">
            <v>30.459999</v>
          </cell>
          <cell r="Q137">
            <v>22.067</v>
          </cell>
          <cell r="R137">
            <v>46.529998999999997</v>
          </cell>
          <cell r="S137">
            <v>42.470001000000003</v>
          </cell>
          <cell r="T137">
            <v>3.7770000000000001</v>
          </cell>
          <cell r="U137">
            <v>36.939999</v>
          </cell>
          <cell r="V137">
            <v>23.66</v>
          </cell>
          <cell r="W137">
            <v>351.5</v>
          </cell>
          <cell r="X137">
            <v>52.389999000000003</v>
          </cell>
          <cell r="Y137">
            <v>30.01</v>
          </cell>
          <cell r="Z137">
            <v>54.950001</v>
          </cell>
          <cell r="AA137">
            <v>51.799999</v>
          </cell>
          <cell r="AB137">
            <v>105.010002</v>
          </cell>
          <cell r="AC137">
            <v>5.1390000000000002</v>
          </cell>
          <cell r="AD137">
            <v>35.099997999999999</v>
          </cell>
          <cell r="AE137">
            <v>43.240001999999997</v>
          </cell>
          <cell r="AF137">
            <v>55.310001</v>
          </cell>
          <cell r="AG137">
            <v>3883.75</v>
          </cell>
        </row>
        <row r="138">
          <cell r="A138">
            <v>42114</v>
          </cell>
          <cell r="B138">
            <v>116</v>
          </cell>
          <cell r="C138">
            <v>51.470001000000003</v>
          </cell>
          <cell r="D138">
            <v>18.309999000000001</v>
          </cell>
          <cell r="E138">
            <v>55.68</v>
          </cell>
          <cell r="F138">
            <v>50.27</v>
          </cell>
          <cell r="G138">
            <v>1.05</v>
          </cell>
          <cell r="H138">
            <v>22.52</v>
          </cell>
          <cell r="I138">
            <v>0.09</v>
          </cell>
          <cell r="J138">
            <v>25.84</v>
          </cell>
          <cell r="K138">
            <v>12.375</v>
          </cell>
          <cell r="L138">
            <v>10.1</v>
          </cell>
          <cell r="M138">
            <v>13.2</v>
          </cell>
          <cell r="N138">
            <v>63.860000999999997</v>
          </cell>
          <cell r="O138">
            <v>906.1</v>
          </cell>
          <cell r="P138">
            <v>31.780000999999999</v>
          </cell>
          <cell r="Q138">
            <v>22.123000000000001</v>
          </cell>
          <cell r="R138">
            <v>48.700001</v>
          </cell>
          <cell r="S138">
            <v>43</v>
          </cell>
          <cell r="T138">
            <v>3.8769999999999998</v>
          </cell>
          <cell r="U138">
            <v>38.110000999999997</v>
          </cell>
          <cell r="V138">
            <v>24.190000999999999</v>
          </cell>
          <cell r="W138">
            <v>362.625</v>
          </cell>
          <cell r="X138">
            <v>53.700001</v>
          </cell>
          <cell r="Y138">
            <v>29.9</v>
          </cell>
          <cell r="Z138">
            <v>58.259998000000003</v>
          </cell>
          <cell r="AA138">
            <v>52.610000999999997</v>
          </cell>
          <cell r="AB138">
            <v>106.839996</v>
          </cell>
          <cell r="AC138">
            <v>5.7480000000000002</v>
          </cell>
          <cell r="AD138">
            <v>35.490001999999997</v>
          </cell>
          <cell r="AE138">
            <v>44.889999000000003</v>
          </cell>
          <cell r="AF138">
            <v>57.400002000000001</v>
          </cell>
          <cell r="AG138">
            <v>3900.23999</v>
          </cell>
        </row>
        <row r="139">
          <cell r="A139">
            <v>42107</v>
          </cell>
          <cell r="B139">
            <v>117</v>
          </cell>
          <cell r="C139">
            <v>49.700001</v>
          </cell>
          <cell r="D139">
            <v>17.139999</v>
          </cell>
          <cell r="E139">
            <v>54.029998999999997</v>
          </cell>
          <cell r="F139">
            <v>49.240001999999997</v>
          </cell>
          <cell r="G139">
            <v>1.175</v>
          </cell>
          <cell r="H139">
            <v>22.459999</v>
          </cell>
          <cell r="I139">
            <v>0.1</v>
          </cell>
          <cell r="J139">
            <v>25.6</v>
          </cell>
          <cell r="K139">
            <v>12.375</v>
          </cell>
          <cell r="L139">
            <v>9.91</v>
          </cell>
          <cell r="M139">
            <v>13.63</v>
          </cell>
          <cell r="N139">
            <v>62.52</v>
          </cell>
          <cell r="O139">
            <v>887.6</v>
          </cell>
          <cell r="P139">
            <v>30.77</v>
          </cell>
          <cell r="Q139">
            <v>22.504999999999999</v>
          </cell>
          <cell r="R139">
            <v>47.5</v>
          </cell>
          <cell r="S139">
            <v>42.209999000000003</v>
          </cell>
          <cell r="T139">
            <v>3.8260000000000001</v>
          </cell>
          <cell r="U139">
            <v>36.240001999999997</v>
          </cell>
          <cell r="V139">
            <v>23.67</v>
          </cell>
          <cell r="W139">
            <v>375.25</v>
          </cell>
          <cell r="X139">
            <v>52.52</v>
          </cell>
          <cell r="Y139">
            <v>29.25</v>
          </cell>
          <cell r="Z139">
            <v>56.400002000000001</v>
          </cell>
          <cell r="AA139">
            <v>51.09</v>
          </cell>
          <cell r="AB139">
            <v>104.290001</v>
          </cell>
          <cell r="AC139">
            <v>5.73</v>
          </cell>
          <cell r="AD139">
            <v>34.830002</v>
          </cell>
          <cell r="AE139">
            <v>43.5</v>
          </cell>
          <cell r="AF139">
            <v>55.049999</v>
          </cell>
          <cell r="AG139">
            <v>3832.330078</v>
          </cell>
        </row>
        <row r="140">
          <cell r="A140">
            <v>42100</v>
          </cell>
          <cell r="B140">
            <v>118</v>
          </cell>
          <cell r="C140">
            <v>50.720001000000003</v>
          </cell>
          <cell r="D140">
            <v>16.879999000000002</v>
          </cell>
          <cell r="E140">
            <v>55.369999</v>
          </cell>
          <cell r="F140">
            <v>50.950001</v>
          </cell>
          <cell r="G140">
            <v>1.1000000000000001</v>
          </cell>
          <cell r="H140">
            <v>22.42</v>
          </cell>
          <cell r="I140">
            <v>0.1</v>
          </cell>
          <cell r="J140">
            <v>25.59</v>
          </cell>
          <cell r="K140">
            <v>12.375</v>
          </cell>
          <cell r="L140">
            <v>9.98</v>
          </cell>
          <cell r="M140">
            <v>13.25</v>
          </cell>
          <cell r="N140">
            <v>63.360000999999997</v>
          </cell>
          <cell r="O140">
            <v>907.5</v>
          </cell>
          <cell r="P140">
            <v>31.209999</v>
          </cell>
          <cell r="Q140">
            <v>24.035</v>
          </cell>
          <cell r="R140">
            <v>48.209999000000003</v>
          </cell>
          <cell r="S140">
            <v>43.040000999999997</v>
          </cell>
          <cell r="T140">
            <v>3.911</v>
          </cell>
          <cell r="U140">
            <v>37.299999</v>
          </cell>
          <cell r="V140">
            <v>23.860001</v>
          </cell>
          <cell r="W140">
            <v>365.75</v>
          </cell>
          <cell r="X140">
            <v>53.82</v>
          </cell>
          <cell r="Y140">
            <v>29.5</v>
          </cell>
          <cell r="Z140">
            <v>57.689999</v>
          </cell>
          <cell r="AA140">
            <v>52.099997999999999</v>
          </cell>
          <cell r="AB140">
            <v>100.55999799999999</v>
          </cell>
          <cell r="AC140">
            <v>6.069</v>
          </cell>
          <cell r="AD140">
            <v>34.770000000000003</v>
          </cell>
          <cell r="AE140">
            <v>44.32</v>
          </cell>
          <cell r="AF140">
            <v>56.209999000000003</v>
          </cell>
          <cell r="AG140">
            <v>3870.3100589999999</v>
          </cell>
        </row>
        <row r="141">
          <cell r="A141">
            <v>42093</v>
          </cell>
          <cell r="B141">
            <v>119</v>
          </cell>
          <cell r="C141">
            <v>50.18</v>
          </cell>
          <cell r="D141">
            <v>16.700001</v>
          </cell>
          <cell r="E141">
            <v>55.950001</v>
          </cell>
          <cell r="F141">
            <v>51.529998999999997</v>
          </cell>
          <cell r="G141">
            <v>1.05</v>
          </cell>
          <cell r="H141">
            <v>22.32</v>
          </cell>
          <cell r="I141">
            <v>0.11</v>
          </cell>
          <cell r="J141">
            <v>24.99</v>
          </cell>
          <cell r="K141">
            <v>12.75</v>
          </cell>
          <cell r="L141">
            <v>9.9600000000000009</v>
          </cell>
          <cell r="M141">
            <v>11.49</v>
          </cell>
          <cell r="N141">
            <v>61.119999</v>
          </cell>
          <cell r="O141">
            <v>876.9</v>
          </cell>
          <cell r="P141">
            <v>31.35</v>
          </cell>
          <cell r="Q141">
            <v>22.303999999999998</v>
          </cell>
          <cell r="R141">
            <v>48.970001000000003</v>
          </cell>
          <cell r="S141">
            <v>43.139999000000003</v>
          </cell>
          <cell r="T141">
            <v>3.8570000000000002</v>
          </cell>
          <cell r="U141">
            <v>37.380001</v>
          </cell>
          <cell r="V141">
            <v>24</v>
          </cell>
          <cell r="W141">
            <v>353.5</v>
          </cell>
          <cell r="X141">
            <v>54.689999</v>
          </cell>
          <cell r="Y141">
            <v>28.700001</v>
          </cell>
          <cell r="Z141">
            <v>58.82</v>
          </cell>
          <cell r="AA141">
            <v>51.950001</v>
          </cell>
          <cell r="AB141">
            <v>94.849997999999999</v>
          </cell>
          <cell r="AC141">
            <v>5.9279999999999999</v>
          </cell>
          <cell r="AD141">
            <v>33.259998000000003</v>
          </cell>
          <cell r="AE141">
            <v>44.59</v>
          </cell>
          <cell r="AF141">
            <v>56.490001999999997</v>
          </cell>
          <cell r="AG141">
            <v>3804.139893</v>
          </cell>
        </row>
        <row r="142">
          <cell r="A142">
            <v>42086</v>
          </cell>
          <cell r="B142">
            <v>120</v>
          </cell>
          <cell r="C142">
            <v>48.889999000000003</v>
          </cell>
          <cell r="D142">
            <v>17.149999999999999</v>
          </cell>
          <cell r="E142">
            <v>54.610000999999997</v>
          </cell>
          <cell r="F142">
            <v>49.630001</v>
          </cell>
          <cell r="G142">
            <v>0.95</v>
          </cell>
          <cell r="H142">
            <v>22.74</v>
          </cell>
          <cell r="I142">
            <v>0.11</v>
          </cell>
          <cell r="J142">
            <v>25.25</v>
          </cell>
          <cell r="K142">
            <v>14.125</v>
          </cell>
          <cell r="L142">
            <v>9.98</v>
          </cell>
          <cell r="M142">
            <v>11.09</v>
          </cell>
          <cell r="N142">
            <v>59.73</v>
          </cell>
          <cell r="O142">
            <v>881.5</v>
          </cell>
          <cell r="P142">
            <v>30.719999000000001</v>
          </cell>
          <cell r="Q142">
            <v>22.648</v>
          </cell>
          <cell r="R142">
            <v>47.560001</v>
          </cell>
          <cell r="S142">
            <v>42.099997999999999</v>
          </cell>
          <cell r="T142">
            <v>3.8239999999999998</v>
          </cell>
          <cell r="U142">
            <v>36.57</v>
          </cell>
          <cell r="V142">
            <v>23.389999</v>
          </cell>
          <cell r="W142">
            <v>355</v>
          </cell>
          <cell r="X142">
            <v>54.189999</v>
          </cell>
          <cell r="Y142">
            <v>28.700001</v>
          </cell>
          <cell r="Z142">
            <v>57.52</v>
          </cell>
          <cell r="AA142">
            <v>50.900002000000001</v>
          </cell>
          <cell r="AB142">
            <v>94.970000999999996</v>
          </cell>
          <cell r="AC142">
            <v>5.7809999999999997</v>
          </cell>
          <cell r="AD142">
            <v>32.700001</v>
          </cell>
          <cell r="AE142">
            <v>43.759998000000003</v>
          </cell>
          <cell r="AF142">
            <v>55.669998</v>
          </cell>
          <cell r="AG142">
            <v>3791.8999020000001</v>
          </cell>
        </row>
        <row r="143">
          <cell r="A143">
            <v>42079</v>
          </cell>
          <cell r="B143">
            <v>121</v>
          </cell>
          <cell r="C143">
            <v>50.150002000000001</v>
          </cell>
          <cell r="D143">
            <v>16.799999</v>
          </cell>
          <cell r="E143">
            <v>55.849997999999999</v>
          </cell>
          <cell r="F143">
            <v>49.400002000000001</v>
          </cell>
          <cell r="G143">
            <v>0.95</v>
          </cell>
          <cell r="H143">
            <v>23.389999</v>
          </cell>
          <cell r="I143">
            <v>0.11</v>
          </cell>
          <cell r="J143">
            <v>27.02</v>
          </cell>
          <cell r="K143">
            <v>10.625</v>
          </cell>
          <cell r="L143">
            <v>9.7899999999999991</v>
          </cell>
          <cell r="M143">
            <v>11.66</v>
          </cell>
          <cell r="N143">
            <v>60.240001999999997</v>
          </cell>
          <cell r="O143">
            <v>889.2</v>
          </cell>
          <cell r="P143">
            <v>31.139999</v>
          </cell>
          <cell r="Q143">
            <v>23.405000000000001</v>
          </cell>
          <cell r="R143">
            <v>47.939999</v>
          </cell>
          <cell r="S143">
            <v>42.93</v>
          </cell>
          <cell r="T143">
            <v>3.8639999999999999</v>
          </cell>
          <cell r="U143">
            <v>37.380001</v>
          </cell>
          <cell r="V143">
            <v>23.91</v>
          </cell>
          <cell r="W143">
            <v>340</v>
          </cell>
          <cell r="X143">
            <v>55.580002</v>
          </cell>
          <cell r="Y143">
            <v>30</v>
          </cell>
          <cell r="Z143">
            <v>58.139999000000003</v>
          </cell>
          <cell r="AA143">
            <v>51.75</v>
          </cell>
          <cell r="AB143">
            <v>90.720000999999996</v>
          </cell>
          <cell r="AC143">
            <v>5.8710000000000004</v>
          </cell>
          <cell r="AD143">
            <v>33.880001</v>
          </cell>
          <cell r="AE143">
            <v>44.77</v>
          </cell>
          <cell r="AF143">
            <v>56.16</v>
          </cell>
          <cell r="AG143">
            <v>3877.26001</v>
          </cell>
        </row>
        <row r="144">
          <cell r="A144">
            <v>42072</v>
          </cell>
          <cell r="B144">
            <v>122</v>
          </cell>
          <cell r="C144">
            <v>47.369999</v>
          </cell>
          <cell r="D144">
            <v>17.52</v>
          </cell>
          <cell r="E144">
            <v>53.09</v>
          </cell>
          <cell r="F144">
            <v>47.880001</v>
          </cell>
          <cell r="G144">
            <v>0.82499999999999996</v>
          </cell>
          <cell r="H144">
            <v>23</v>
          </cell>
          <cell r="I144">
            <v>0.13</v>
          </cell>
          <cell r="J144">
            <v>26.559999000000001</v>
          </cell>
          <cell r="K144">
            <v>9.5</v>
          </cell>
          <cell r="L144">
            <v>9.85</v>
          </cell>
          <cell r="M144">
            <v>12.93</v>
          </cell>
          <cell r="N144">
            <v>58.389999000000003</v>
          </cell>
          <cell r="O144">
            <v>850.7</v>
          </cell>
          <cell r="P144">
            <v>29.77</v>
          </cell>
          <cell r="Q144">
            <v>21.748000000000001</v>
          </cell>
          <cell r="R144">
            <v>45.060001</v>
          </cell>
          <cell r="S144">
            <v>40.549999</v>
          </cell>
          <cell r="T144">
            <v>3.8149999999999999</v>
          </cell>
          <cell r="U144">
            <v>35.979999999999997</v>
          </cell>
          <cell r="V144">
            <v>22.860001</v>
          </cell>
          <cell r="W144">
            <v>320</v>
          </cell>
          <cell r="X144">
            <v>53.540000999999997</v>
          </cell>
          <cell r="Y144">
            <v>28.309999000000001</v>
          </cell>
          <cell r="Z144">
            <v>56.119999</v>
          </cell>
          <cell r="AA144">
            <v>49.970001000000003</v>
          </cell>
          <cell r="AB144">
            <v>89.110000999999997</v>
          </cell>
          <cell r="AC144">
            <v>5.7930000000000001</v>
          </cell>
          <cell r="AD144">
            <v>31.780000999999999</v>
          </cell>
          <cell r="AE144">
            <v>42.790000999999997</v>
          </cell>
          <cell r="AF144">
            <v>53.27</v>
          </cell>
          <cell r="AG144">
            <v>3776.4399410000001</v>
          </cell>
        </row>
        <row r="145">
          <cell r="A145">
            <v>42065</v>
          </cell>
          <cell r="B145">
            <v>123</v>
          </cell>
          <cell r="C145">
            <v>47.110000999999997</v>
          </cell>
          <cell r="D145">
            <v>18.280000999999999</v>
          </cell>
          <cell r="E145">
            <v>52.209999000000003</v>
          </cell>
          <cell r="F145">
            <v>45.57</v>
          </cell>
          <cell r="G145">
            <v>0.875</v>
          </cell>
          <cell r="H145">
            <v>24.030000999999999</v>
          </cell>
          <cell r="I145">
            <v>0.12</v>
          </cell>
          <cell r="J145">
            <v>27.15</v>
          </cell>
          <cell r="K145">
            <v>9.5</v>
          </cell>
          <cell r="L145">
            <v>9.85</v>
          </cell>
          <cell r="M145">
            <v>14.8</v>
          </cell>
          <cell r="N145">
            <v>61.509998000000003</v>
          </cell>
          <cell r="O145">
            <v>865.5</v>
          </cell>
          <cell r="P145">
            <v>29.129999000000002</v>
          </cell>
          <cell r="Q145">
            <v>23.652000000000001</v>
          </cell>
          <cell r="R145">
            <v>45.029998999999997</v>
          </cell>
          <cell r="S145">
            <v>40.020000000000003</v>
          </cell>
          <cell r="T145">
            <v>3.6989999999999998</v>
          </cell>
          <cell r="U145">
            <v>35.189999</v>
          </cell>
          <cell r="V145">
            <v>22.799999</v>
          </cell>
          <cell r="W145">
            <v>323.625</v>
          </cell>
          <cell r="X145">
            <v>52.349997999999999</v>
          </cell>
          <cell r="Y145">
            <v>29.68</v>
          </cell>
          <cell r="Z145">
            <v>53.830002</v>
          </cell>
          <cell r="AA145">
            <v>49.93</v>
          </cell>
          <cell r="AB145">
            <v>98.779999000000004</v>
          </cell>
          <cell r="AC145">
            <v>5.548</v>
          </cell>
          <cell r="AD145">
            <v>32.639999000000003</v>
          </cell>
          <cell r="AE145">
            <v>42.700001</v>
          </cell>
          <cell r="AF145">
            <v>51.279998999999997</v>
          </cell>
          <cell r="AG145">
            <v>3807.040039</v>
          </cell>
        </row>
        <row r="146">
          <cell r="A146">
            <v>42058</v>
          </cell>
          <cell r="B146">
            <v>124</v>
          </cell>
          <cell r="C146">
            <v>49.110000999999997</v>
          </cell>
          <cell r="D146">
            <v>18.329999999999998</v>
          </cell>
          <cell r="E146">
            <v>53.040000999999997</v>
          </cell>
          <cell r="F146">
            <v>47.200001</v>
          </cell>
          <cell r="G146">
            <v>0.92500000000000004</v>
          </cell>
          <cell r="H146">
            <v>24.4</v>
          </cell>
          <cell r="I146">
            <v>0.13</v>
          </cell>
          <cell r="J146">
            <v>26.860001</v>
          </cell>
          <cell r="K146">
            <v>9.5</v>
          </cell>
          <cell r="L146">
            <v>10.1</v>
          </cell>
          <cell r="M146">
            <v>14.53</v>
          </cell>
          <cell r="N146">
            <v>64.410004000000001</v>
          </cell>
          <cell r="O146">
            <v>886.6</v>
          </cell>
          <cell r="P146">
            <v>62.580002</v>
          </cell>
          <cell r="Q146">
            <v>25.388000000000002</v>
          </cell>
          <cell r="R146">
            <v>47.25</v>
          </cell>
          <cell r="S146">
            <v>41.610000999999997</v>
          </cell>
          <cell r="T146">
            <v>3.6379999999999999</v>
          </cell>
          <cell r="U146">
            <v>37.299999</v>
          </cell>
          <cell r="V146">
            <v>23.379999000000002</v>
          </cell>
          <cell r="W146">
            <v>315.5</v>
          </cell>
          <cell r="X146">
            <v>56.68</v>
          </cell>
          <cell r="Y146">
            <v>30</v>
          </cell>
          <cell r="Z146">
            <v>57.259998000000003</v>
          </cell>
          <cell r="AA146">
            <v>51.759998000000003</v>
          </cell>
          <cell r="AB146">
            <v>99.580001999999993</v>
          </cell>
          <cell r="AC146">
            <v>5.4</v>
          </cell>
          <cell r="AD146">
            <v>33.990001999999997</v>
          </cell>
          <cell r="AE146">
            <v>44.650002000000001</v>
          </cell>
          <cell r="AF146">
            <v>53.349997999999999</v>
          </cell>
          <cell r="AG146">
            <v>3866.419922</v>
          </cell>
        </row>
        <row r="147">
          <cell r="A147">
            <v>42052</v>
          </cell>
          <cell r="B147">
            <v>125</v>
          </cell>
          <cell r="C147">
            <v>50.09</v>
          </cell>
          <cell r="D147">
            <v>18.920000000000002</v>
          </cell>
          <cell r="E147">
            <v>52.93</v>
          </cell>
          <cell r="F147">
            <v>48.080002</v>
          </cell>
          <cell r="G147">
            <v>0.9</v>
          </cell>
          <cell r="H147">
            <v>24.959999</v>
          </cell>
          <cell r="I147">
            <v>0.11</v>
          </cell>
          <cell r="J147">
            <v>27.9</v>
          </cell>
          <cell r="K147">
            <v>9.5</v>
          </cell>
          <cell r="L147">
            <v>10.1</v>
          </cell>
          <cell r="M147">
            <v>14.23</v>
          </cell>
          <cell r="N147">
            <v>66.739998</v>
          </cell>
          <cell r="O147">
            <v>899</v>
          </cell>
          <cell r="P147">
            <v>63.5</v>
          </cell>
          <cell r="Q147">
            <v>23.350999999999999</v>
          </cell>
          <cell r="R147">
            <v>47.939999</v>
          </cell>
          <cell r="S147">
            <v>42.150002000000001</v>
          </cell>
          <cell r="T147">
            <v>3.5619999999999998</v>
          </cell>
          <cell r="U147">
            <v>37.830002</v>
          </cell>
          <cell r="V147">
            <v>24.110001</v>
          </cell>
          <cell r="W147">
            <v>333</v>
          </cell>
          <cell r="X147">
            <v>56.68</v>
          </cell>
          <cell r="Y147">
            <v>30.969999000000001</v>
          </cell>
          <cell r="Z147">
            <v>57.25</v>
          </cell>
          <cell r="AA147">
            <v>52.099997999999999</v>
          </cell>
          <cell r="AB147">
            <v>96.25</v>
          </cell>
          <cell r="AC147">
            <v>5.3819999999999997</v>
          </cell>
          <cell r="AD147">
            <v>34.75</v>
          </cell>
          <cell r="AE147">
            <v>44.75</v>
          </cell>
          <cell r="AF147">
            <v>54.040000999999997</v>
          </cell>
          <cell r="AG147">
            <v>3875.6000979999999</v>
          </cell>
        </row>
        <row r="148">
          <cell r="A148">
            <v>42044</v>
          </cell>
          <cell r="B148">
            <v>126</v>
          </cell>
          <cell r="C148">
            <v>50.07</v>
          </cell>
          <cell r="D148">
            <v>18.940000999999999</v>
          </cell>
          <cell r="E148">
            <v>52.52</v>
          </cell>
          <cell r="F148">
            <v>47.759998000000003</v>
          </cell>
          <cell r="G148">
            <v>0.85</v>
          </cell>
          <cell r="H148">
            <v>25</v>
          </cell>
          <cell r="I148">
            <v>0.12</v>
          </cell>
          <cell r="J148">
            <v>28.620000999999998</v>
          </cell>
          <cell r="K148">
            <v>9.125</v>
          </cell>
          <cell r="L148">
            <v>10.050000000000001</v>
          </cell>
          <cell r="M148">
            <v>14.52</v>
          </cell>
          <cell r="N148">
            <v>65.150002000000001</v>
          </cell>
          <cell r="O148">
            <v>890.2</v>
          </cell>
          <cell r="P148">
            <v>63.540000999999997</v>
          </cell>
          <cell r="Q148">
            <v>21.792000000000002</v>
          </cell>
          <cell r="R148">
            <v>47.599997999999999</v>
          </cell>
          <cell r="S148">
            <v>41.970001000000003</v>
          </cell>
          <cell r="T148">
            <v>3.4039999999999999</v>
          </cell>
          <cell r="U148">
            <v>37.720001000000003</v>
          </cell>
          <cell r="V148">
            <v>24.09</v>
          </cell>
          <cell r="W148">
            <v>324</v>
          </cell>
          <cell r="X148">
            <v>56.959999000000003</v>
          </cell>
          <cell r="Y148">
            <v>31.01</v>
          </cell>
          <cell r="Z148">
            <v>57.599997999999999</v>
          </cell>
          <cell r="AA148">
            <v>51.59</v>
          </cell>
          <cell r="AB148">
            <v>93.93</v>
          </cell>
          <cell r="AC148">
            <v>5.1879999999999997</v>
          </cell>
          <cell r="AD148">
            <v>34.509998000000003</v>
          </cell>
          <cell r="AE148">
            <v>44.75</v>
          </cell>
          <cell r="AF148">
            <v>53.169998</v>
          </cell>
          <cell r="AG148">
            <v>3849.290039</v>
          </cell>
        </row>
        <row r="149">
          <cell r="A149">
            <v>42037</v>
          </cell>
          <cell r="B149">
            <v>127</v>
          </cell>
          <cell r="C149">
            <v>54.77</v>
          </cell>
          <cell r="D149">
            <v>18.829999999999998</v>
          </cell>
          <cell r="E149">
            <v>55.09</v>
          </cell>
          <cell r="F149">
            <v>49.700001</v>
          </cell>
          <cell r="G149">
            <v>0.85</v>
          </cell>
          <cell r="H149">
            <v>24.209999</v>
          </cell>
          <cell r="I149">
            <v>0.13</v>
          </cell>
          <cell r="J149">
            <v>29.15</v>
          </cell>
          <cell r="K149">
            <v>8.75</v>
          </cell>
          <cell r="L149">
            <v>9.5</v>
          </cell>
          <cell r="M149">
            <v>15.4</v>
          </cell>
          <cell r="N149">
            <v>63.240001999999997</v>
          </cell>
          <cell r="O149">
            <v>909.3</v>
          </cell>
          <cell r="P149">
            <v>65.699996999999996</v>
          </cell>
          <cell r="Q149">
            <v>21.352</v>
          </cell>
          <cell r="R149">
            <v>48.799999</v>
          </cell>
          <cell r="S149">
            <v>42.869999</v>
          </cell>
          <cell r="T149">
            <v>3.4729999999999999</v>
          </cell>
          <cell r="U149">
            <v>38.810001</v>
          </cell>
          <cell r="V149">
            <v>24.67</v>
          </cell>
          <cell r="W149">
            <v>318</v>
          </cell>
          <cell r="X149">
            <v>58.200001</v>
          </cell>
          <cell r="Y149">
            <v>31</v>
          </cell>
          <cell r="Z149">
            <v>59.959999000000003</v>
          </cell>
          <cell r="AA149">
            <v>52.990001999999997</v>
          </cell>
          <cell r="AB149">
            <v>94.419998000000007</v>
          </cell>
          <cell r="AC149">
            <v>5.24</v>
          </cell>
          <cell r="AD149">
            <v>35.490001999999997</v>
          </cell>
          <cell r="AE149">
            <v>46.389999000000003</v>
          </cell>
          <cell r="AF149">
            <v>54.450001</v>
          </cell>
          <cell r="AG149">
            <v>3770.1999510000001</v>
          </cell>
        </row>
        <row r="150">
          <cell r="A150">
            <v>42030</v>
          </cell>
          <cell r="B150">
            <v>128</v>
          </cell>
          <cell r="C150">
            <v>56.380001</v>
          </cell>
          <cell r="D150">
            <v>17.559999000000001</v>
          </cell>
          <cell r="E150">
            <v>56.91</v>
          </cell>
          <cell r="F150">
            <v>48.759998000000003</v>
          </cell>
          <cell r="G150">
            <v>1.1499999999999999</v>
          </cell>
          <cell r="H150">
            <v>23.77</v>
          </cell>
          <cell r="I150">
            <v>0.14000000000000001</v>
          </cell>
          <cell r="J150">
            <v>28.68</v>
          </cell>
          <cell r="K150">
            <v>8.625</v>
          </cell>
          <cell r="L150">
            <v>9.75</v>
          </cell>
          <cell r="M150">
            <v>12.38</v>
          </cell>
          <cell r="N150">
            <v>63.43</v>
          </cell>
          <cell r="O150">
            <v>935.5</v>
          </cell>
          <cell r="P150">
            <v>63.880001</v>
          </cell>
          <cell r="Q150">
            <v>21.097999999999999</v>
          </cell>
          <cell r="R150">
            <v>49.91</v>
          </cell>
          <cell r="S150">
            <v>44.189999</v>
          </cell>
          <cell r="T150">
            <v>3.411</v>
          </cell>
          <cell r="U150">
            <v>39.889999000000003</v>
          </cell>
          <cell r="V150">
            <v>25.950001</v>
          </cell>
          <cell r="W150">
            <v>345.5</v>
          </cell>
          <cell r="X150">
            <v>58.25</v>
          </cell>
          <cell r="Y150">
            <v>31</v>
          </cell>
          <cell r="Z150">
            <v>61.459999000000003</v>
          </cell>
          <cell r="AA150">
            <v>53.759998000000003</v>
          </cell>
          <cell r="AB150">
            <v>86.830001999999993</v>
          </cell>
          <cell r="AC150">
            <v>5.16</v>
          </cell>
          <cell r="AD150">
            <v>36.990001999999997</v>
          </cell>
          <cell r="AE150">
            <v>47.919998</v>
          </cell>
          <cell r="AF150">
            <v>56.5</v>
          </cell>
          <cell r="AG150">
            <v>3656.280029</v>
          </cell>
        </row>
        <row r="151">
          <cell r="A151">
            <v>42024</v>
          </cell>
          <cell r="B151">
            <v>129</v>
          </cell>
          <cell r="C151">
            <v>57.509998000000003</v>
          </cell>
          <cell r="D151">
            <v>17.5</v>
          </cell>
          <cell r="E151">
            <v>58.66</v>
          </cell>
          <cell r="F151">
            <v>50.93</v>
          </cell>
          <cell r="G151">
            <v>1.2</v>
          </cell>
          <cell r="H151">
            <v>23.85</v>
          </cell>
          <cell r="I151">
            <v>0.09</v>
          </cell>
          <cell r="J151">
            <v>29.35</v>
          </cell>
          <cell r="K151">
            <v>8.5</v>
          </cell>
          <cell r="L151">
            <v>10.45</v>
          </cell>
          <cell r="M151">
            <v>13.09</v>
          </cell>
          <cell r="N151">
            <v>68.25</v>
          </cell>
          <cell r="O151">
            <v>936.9</v>
          </cell>
          <cell r="P151">
            <v>66.120002999999997</v>
          </cell>
          <cell r="Q151">
            <v>19.934999999999999</v>
          </cell>
          <cell r="R151">
            <v>51.919998</v>
          </cell>
          <cell r="S151">
            <v>46.110000999999997</v>
          </cell>
          <cell r="T151">
            <v>3.403</v>
          </cell>
          <cell r="U151">
            <v>40.689999</v>
          </cell>
          <cell r="V151">
            <v>26.02</v>
          </cell>
          <cell r="W151">
            <v>371</v>
          </cell>
          <cell r="X151">
            <v>60.299999</v>
          </cell>
          <cell r="Y151">
            <v>30</v>
          </cell>
          <cell r="Z151">
            <v>62.84</v>
          </cell>
          <cell r="AA151">
            <v>55.459999000000003</v>
          </cell>
          <cell r="AB151">
            <v>91.120002999999997</v>
          </cell>
          <cell r="AC151">
            <v>5.0709999999999997</v>
          </cell>
          <cell r="AD151">
            <v>37.840000000000003</v>
          </cell>
          <cell r="AE151">
            <v>49.009998000000003</v>
          </cell>
          <cell r="AF151">
            <v>58.369999</v>
          </cell>
          <cell r="AG151">
            <v>3759.76001</v>
          </cell>
        </row>
        <row r="152">
          <cell r="A152">
            <v>42016</v>
          </cell>
          <cell r="B152">
            <v>130</v>
          </cell>
          <cell r="C152">
            <v>55.759998000000003</v>
          </cell>
          <cell r="D152">
            <v>17.66</v>
          </cell>
          <cell r="E152">
            <v>58.470001000000003</v>
          </cell>
          <cell r="F152">
            <v>51.16</v>
          </cell>
          <cell r="G152">
            <v>1.1499999999999999</v>
          </cell>
          <cell r="H152">
            <v>23.17</v>
          </cell>
          <cell r="I152">
            <v>0.1</v>
          </cell>
          <cell r="J152">
            <v>28.799999</v>
          </cell>
          <cell r="K152">
            <v>7.75</v>
          </cell>
          <cell r="L152">
            <v>10.35</v>
          </cell>
          <cell r="M152">
            <v>13.09</v>
          </cell>
          <cell r="N152">
            <v>67.050003000000004</v>
          </cell>
          <cell r="O152">
            <v>916.9</v>
          </cell>
          <cell r="P152">
            <v>64.760002</v>
          </cell>
          <cell r="Q152">
            <v>19.12</v>
          </cell>
          <cell r="R152">
            <v>51.25</v>
          </cell>
          <cell r="S152">
            <v>44.869999</v>
          </cell>
          <cell r="T152">
            <v>3.2629999999999999</v>
          </cell>
          <cell r="U152">
            <v>40.450001</v>
          </cell>
          <cell r="V152">
            <v>26.1</v>
          </cell>
          <cell r="W152">
            <v>377.5</v>
          </cell>
          <cell r="X152">
            <v>60.349997999999999</v>
          </cell>
          <cell r="Y152">
            <v>29.75</v>
          </cell>
          <cell r="Z152">
            <v>62.66</v>
          </cell>
          <cell r="AA152">
            <v>54.490001999999997</v>
          </cell>
          <cell r="AB152">
            <v>88.940002000000007</v>
          </cell>
          <cell r="AC152">
            <v>4.8090000000000002</v>
          </cell>
          <cell r="AD152">
            <v>37.659999999999997</v>
          </cell>
          <cell r="AE152">
            <v>49.310001</v>
          </cell>
          <cell r="AF152">
            <v>57.389999000000003</v>
          </cell>
          <cell r="AG152">
            <v>3699.790039</v>
          </cell>
        </row>
        <row r="153">
          <cell r="A153">
            <v>42009</v>
          </cell>
          <cell r="B153">
            <v>131</v>
          </cell>
          <cell r="C153">
            <v>53.459999000000003</v>
          </cell>
          <cell r="D153">
            <v>17.559999000000001</v>
          </cell>
          <cell r="E153">
            <v>55.25</v>
          </cell>
          <cell r="F153">
            <v>49.290000999999997</v>
          </cell>
          <cell r="G153">
            <v>1.2</v>
          </cell>
          <cell r="H153">
            <v>23.309999000000001</v>
          </cell>
          <cell r="I153">
            <v>0.12</v>
          </cell>
          <cell r="J153">
            <v>29.08</v>
          </cell>
          <cell r="K153">
            <v>7.75</v>
          </cell>
          <cell r="L153">
            <v>10.9</v>
          </cell>
          <cell r="M153">
            <v>13.57</v>
          </cell>
          <cell r="N153">
            <v>66.410004000000001</v>
          </cell>
          <cell r="O153">
            <v>922.5</v>
          </cell>
          <cell r="P153">
            <v>62.32</v>
          </cell>
          <cell r="Q153">
            <v>17.8</v>
          </cell>
          <cell r="R153">
            <v>49.389999000000003</v>
          </cell>
          <cell r="S153">
            <v>43.419998</v>
          </cell>
          <cell r="T153">
            <v>3.0230000000000001</v>
          </cell>
          <cell r="U153">
            <v>39.610000999999997</v>
          </cell>
          <cell r="V153">
            <v>25.07</v>
          </cell>
          <cell r="W153">
            <v>380</v>
          </cell>
          <cell r="X153">
            <v>58.959999000000003</v>
          </cell>
          <cell r="Y153">
            <v>30</v>
          </cell>
          <cell r="Z153">
            <v>61.77</v>
          </cell>
          <cell r="AA153">
            <v>53</v>
          </cell>
          <cell r="AB153">
            <v>92.82</v>
          </cell>
          <cell r="AC153">
            <v>4.3899999999999997</v>
          </cell>
          <cell r="AD153">
            <v>36.939999</v>
          </cell>
          <cell r="AE153">
            <v>47.299999</v>
          </cell>
          <cell r="AF153">
            <v>55.380001</v>
          </cell>
          <cell r="AG153">
            <v>3745.669922</v>
          </cell>
        </row>
        <row r="154">
          <cell r="A154">
            <v>42002</v>
          </cell>
          <cell r="B154">
            <v>132</v>
          </cell>
          <cell r="C154">
            <v>54.630001</v>
          </cell>
          <cell r="D154">
            <v>20.780000999999999</v>
          </cell>
          <cell r="E154">
            <v>55.900002000000001</v>
          </cell>
          <cell r="F154">
            <v>49.889999000000003</v>
          </cell>
          <cell r="G154">
            <v>1.25</v>
          </cell>
          <cell r="H154">
            <v>23.01</v>
          </cell>
          <cell r="I154">
            <v>0.12</v>
          </cell>
          <cell r="J154">
            <v>29.27</v>
          </cell>
          <cell r="K154">
            <v>7.75</v>
          </cell>
          <cell r="L154">
            <v>11.02</v>
          </cell>
          <cell r="M154">
            <v>13.29</v>
          </cell>
          <cell r="N154">
            <v>70.040001000000004</v>
          </cell>
          <cell r="O154">
            <v>908.3</v>
          </cell>
          <cell r="P154">
            <v>61.25</v>
          </cell>
          <cell r="Q154">
            <v>18.178999999999998</v>
          </cell>
          <cell r="R154">
            <v>49.740001999999997</v>
          </cell>
          <cell r="S154">
            <v>41.93</v>
          </cell>
          <cell r="T154">
            <v>3.04</v>
          </cell>
          <cell r="U154">
            <v>39.439999</v>
          </cell>
          <cell r="V154">
            <v>25.33</v>
          </cell>
          <cell r="W154">
            <v>385.625</v>
          </cell>
          <cell r="X154">
            <v>59.009998000000003</v>
          </cell>
          <cell r="Y154">
            <v>30.5</v>
          </cell>
          <cell r="Z154">
            <v>61.52</v>
          </cell>
          <cell r="AA154">
            <v>53.310001</v>
          </cell>
          <cell r="AB154">
            <v>107.05999799999999</v>
          </cell>
          <cell r="AC154">
            <v>4.3929999999999998</v>
          </cell>
          <cell r="AD154">
            <v>38.020000000000003</v>
          </cell>
          <cell r="AE154">
            <v>46.220001000000003</v>
          </cell>
          <cell r="AF154">
            <v>54.599997999999999</v>
          </cell>
          <cell r="AG154">
            <v>3768.679932</v>
          </cell>
        </row>
        <row r="155">
          <cell r="A155">
            <v>41995</v>
          </cell>
          <cell r="B155">
            <v>133</v>
          </cell>
          <cell r="C155">
            <v>54.950001</v>
          </cell>
          <cell r="D155">
            <v>19.809999000000001</v>
          </cell>
          <cell r="E155">
            <v>56.009998000000003</v>
          </cell>
          <cell r="F155">
            <v>50.880001</v>
          </cell>
          <cell r="G155">
            <v>1.3</v>
          </cell>
          <cell r="H155">
            <v>23.32</v>
          </cell>
          <cell r="I155">
            <v>0.1</v>
          </cell>
          <cell r="J155">
            <v>28.110001</v>
          </cell>
          <cell r="K155">
            <v>7.75</v>
          </cell>
          <cell r="L155">
            <v>11.04</v>
          </cell>
          <cell r="M155">
            <v>12.73</v>
          </cell>
          <cell r="N155">
            <v>70.589995999999999</v>
          </cell>
          <cell r="O155">
            <v>918.8</v>
          </cell>
          <cell r="P155">
            <v>61.25</v>
          </cell>
          <cell r="Q155">
            <v>16.283000000000001</v>
          </cell>
          <cell r="R155">
            <v>50.810001</v>
          </cell>
          <cell r="S155">
            <v>42.860000999999997</v>
          </cell>
          <cell r="T155">
            <v>2.96</v>
          </cell>
          <cell r="U155">
            <v>39.580002</v>
          </cell>
          <cell r="V155">
            <v>25.59</v>
          </cell>
          <cell r="W155">
            <v>379</v>
          </cell>
          <cell r="X155">
            <v>59.099997999999999</v>
          </cell>
          <cell r="Y155">
            <v>29.75</v>
          </cell>
          <cell r="Z155">
            <v>61.939999</v>
          </cell>
          <cell r="AA155">
            <v>53.75</v>
          </cell>
          <cell r="AB155">
            <v>104.209999</v>
          </cell>
          <cell r="AC155">
            <v>4.2519999999999998</v>
          </cell>
          <cell r="AD155">
            <v>38.590000000000003</v>
          </cell>
          <cell r="AE155">
            <v>46.5</v>
          </cell>
          <cell r="AF155">
            <v>54.630001</v>
          </cell>
          <cell r="AG155">
            <v>3823</v>
          </cell>
        </row>
        <row r="156">
          <cell r="A156">
            <v>41988</v>
          </cell>
          <cell r="B156">
            <v>134</v>
          </cell>
          <cell r="C156">
            <v>52.189999</v>
          </cell>
          <cell r="D156">
            <v>20.639999</v>
          </cell>
          <cell r="E156">
            <v>54.380001</v>
          </cell>
          <cell r="F156">
            <v>47.900002000000001</v>
          </cell>
          <cell r="G156">
            <v>1.3</v>
          </cell>
          <cell r="H156">
            <v>22.66</v>
          </cell>
          <cell r="I156">
            <v>0.1</v>
          </cell>
          <cell r="J156">
            <v>28.030000999999999</v>
          </cell>
          <cell r="K156">
            <v>7.625</v>
          </cell>
          <cell r="L156">
            <v>10.85</v>
          </cell>
          <cell r="M156">
            <v>11.78</v>
          </cell>
          <cell r="N156">
            <v>69.300003000000004</v>
          </cell>
          <cell r="O156">
            <v>912</v>
          </cell>
          <cell r="P156">
            <v>58.48</v>
          </cell>
          <cell r="Q156">
            <v>16.501000000000001</v>
          </cell>
          <cell r="R156">
            <v>49.16</v>
          </cell>
          <cell r="S156">
            <v>42.209999000000003</v>
          </cell>
          <cell r="T156">
            <v>2.9849999999999999</v>
          </cell>
          <cell r="U156">
            <v>38.549999</v>
          </cell>
          <cell r="V156">
            <v>24.85</v>
          </cell>
          <cell r="W156">
            <v>385</v>
          </cell>
          <cell r="X156">
            <v>57.580002</v>
          </cell>
          <cell r="Y156">
            <v>30.25</v>
          </cell>
          <cell r="Z156">
            <v>58.25</v>
          </cell>
          <cell r="AA156">
            <v>51.860000999999997</v>
          </cell>
          <cell r="AB156">
            <v>102.769997</v>
          </cell>
          <cell r="AC156">
            <v>4.351</v>
          </cell>
          <cell r="AD156">
            <v>37.709999000000003</v>
          </cell>
          <cell r="AE156">
            <v>44.540000999999997</v>
          </cell>
          <cell r="AF156">
            <v>52.68</v>
          </cell>
          <cell r="AG156">
            <v>3788.969971</v>
          </cell>
        </row>
        <row r="157">
          <cell r="A157">
            <v>41981</v>
          </cell>
          <cell r="B157">
            <v>135</v>
          </cell>
          <cell r="C157">
            <v>51.18</v>
          </cell>
          <cell r="D157">
            <v>20.299999</v>
          </cell>
          <cell r="E157">
            <v>53.130001</v>
          </cell>
          <cell r="F157">
            <v>46.82</v>
          </cell>
          <cell r="G157">
            <v>1.3</v>
          </cell>
          <cell r="H157">
            <v>20.629999000000002</v>
          </cell>
          <cell r="I157">
            <v>0.12</v>
          </cell>
          <cell r="J157">
            <v>25.889999</v>
          </cell>
          <cell r="K157">
            <v>7.625</v>
          </cell>
          <cell r="L157">
            <v>11.37</v>
          </cell>
          <cell r="M157">
            <v>12.78</v>
          </cell>
          <cell r="N157">
            <v>66.650002000000001</v>
          </cell>
          <cell r="O157">
            <v>882.5</v>
          </cell>
          <cell r="P157">
            <v>58.720001000000003</v>
          </cell>
          <cell r="Q157">
            <v>15.004</v>
          </cell>
          <cell r="R157">
            <v>46.98</v>
          </cell>
          <cell r="S157">
            <v>41.560001</v>
          </cell>
          <cell r="T157">
            <v>2.9209999999999998</v>
          </cell>
          <cell r="U157">
            <v>37.889999000000003</v>
          </cell>
          <cell r="V157">
            <v>24.309999000000001</v>
          </cell>
          <cell r="W157">
            <v>400.125</v>
          </cell>
          <cell r="X157">
            <v>57.970001000000003</v>
          </cell>
          <cell r="Y157">
            <v>29.75</v>
          </cell>
          <cell r="Z157">
            <v>57.189999</v>
          </cell>
          <cell r="AA157">
            <v>50.77</v>
          </cell>
          <cell r="AB157">
            <v>92.559997999999993</v>
          </cell>
          <cell r="AC157">
            <v>4.1680000000000001</v>
          </cell>
          <cell r="AD157">
            <v>36.880001</v>
          </cell>
          <cell r="AE157">
            <v>44</v>
          </cell>
          <cell r="AF157">
            <v>52.650002000000001</v>
          </cell>
          <cell r="AG157">
            <v>3663.1000979999999</v>
          </cell>
        </row>
        <row r="158">
          <cell r="A158">
            <v>41974</v>
          </cell>
          <cell r="B158">
            <v>136</v>
          </cell>
          <cell r="C158">
            <v>53.360000999999997</v>
          </cell>
          <cell r="D158">
            <v>20.98</v>
          </cell>
          <cell r="E158">
            <v>54.360000999999997</v>
          </cell>
          <cell r="F158">
            <v>45.720001000000003</v>
          </cell>
          <cell r="G158">
            <v>1.3</v>
          </cell>
          <cell r="H158">
            <v>21.34</v>
          </cell>
          <cell r="I158">
            <v>0.11</v>
          </cell>
          <cell r="J158">
            <v>27.77</v>
          </cell>
          <cell r="K158">
            <v>7.5</v>
          </cell>
          <cell r="L158">
            <v>11.62</v>
          </cell>
          <cell r="M158">
            <v>13.99</v>
          </cell>
          <cell r="N158">
            <v>68.620002999999997</v>
          </cell>
          <cell r="O158">
            <v>930</v>
          </cell>
          <cell r="P158">
            <v>59.52</v>
          </cell>
          <cell r="Q158">
            <v>15.773999999999999</v>
          </cell>
          <cell r="R158">
            <v>47.18</v>
          </cell>
          <cell r="S158">
            <v>42.16</v>
          </cell>
          <cell r="T158">
            <v>3.028</v>
          </cell>
          <cell r="U158">
            <v>37.990001999999997</v>
          </cell>
          <cell r="V158">
            <v>24.860001</v>
          </cell>
          <cell r="W158">
            <v>375</v>
          </cell>
          <cell r="X158">
            <v>57.830002</v>
          </cell>
          <cell r="Y158">
            <v>29</v>
          </cell>
          <cell r="Z158">
            <v>58.509998000000003</v>
          </cell>
          <cell r="AA158">
            <v>51.889999000000003</v>
          </cell>
          <cell r="AB158">
            <v>108.150002</v>
          </cell>
          <cell r="AC158">
            <v>4.343</v>
          </cell>
          <cell r="AD158">
            <v>38.419998</v>
          </cell>
          <cell r="AE158">
            <v>44.950001</v>
          </cell>
          <cell r="AF158">
            <v>51.799999</v>
          </cell>
          <cell r="AG158">
            <v>3794.679932</v>
          </cell>
        </row>
        <row r="159">
          <cell r="A159">
            <v>41967</v>
          </cell>
          <cell r="B159">
            <v>137</v>
          </cell>
          <cell r="C159">
            <v>52.310001</v>
          </cell>
          <cell r="D159">
            <v>22.32</v>
          </cell>
          <cell r="E159">
            <v>53.700001</v>
          </cell>
          <cell r="F159">
            <v>44.93</v>
          </cell>
          <cell r="G159">
            <v>1.325</v>
          </cell>
          <cell r="H159">
            <v>21.02</v>
          </cell>
          <cell r="I159">
            <v>0.15</v>
          </cell>
          <cell r="J159">
            <v>27.889999</v>
          </cell>
          <cell r="K159">
            <v>7.375</v>
          </cell>
          <cell r="L159">
            <v>11.5</v>
          </cell>
          <cell r="M159">
            <v>14.6</v>
          </cell>
          <cell r="N159">
            <v>69.269997000000004</v>
          </cell>
          <cell r="O159">
            <v>930</v>
          </cell>
          <cell r="P159">
            <v>57.900002000000001</v>
          </cell>
          <cell r="Q159">
            <v>16.611999999999998</v>
          </cell>
          <cell r="R159">
            <v>46.509998000000003</v>
          </cell>
          <cell r="S159">
            <v>38.82</v>
          </cell>
          <cell r="T159">
            <v>3.032</v>
          </cell>
          <cell r="U159">
            <v>37.479999999999997</v>
          </cell>
          <cell r="V159">
            <v>23.99</v>
          </cell>
          <cell r="W159">
            <v>350</v>
          </cell>
          <cell r="X159">
            <v>57.080002</v>
          </cell>
          <cell r="Y159">
            <v>28</v>
          </cell>
          <cell r="Z159">
            <v>57.889999000000003</v>
          </cell>
          <cell r="AA159">
            <v>50.73</v>
          </cell>
          <cell r="AB159">
            <v>114.139999</v>
          </cell>
          <cell r="AC159">
            <v>4.3550000000000004</v>
          </cell>
          <cell r="AD159">
            <v>37.709999000000003</v>
          </cell>
          <cell r="AE159">
            <v>44.209999000000003</v>
          </cell>
          <cell r="AF159">
            <v>48.869999</v>
          </cell>
          <cell r="AG159">
            <v>3778.959961</v>
          </cell>
        </row>
        <row r="160">
          <cell r="A160">
            <v>41960</v>
          </cell>
          <cell r="B160">
            <v>138</v>
          </cell>
          <cell r="C160">
            <v>51.91</v>
          </cell>
          <cell r="D160">
            <v>25.049999</v>
          </cell>
          <cell r="E160">
            <v>53.650002000000001</v>
          </cell>
          <cell r="F160">
            <v>45.27</v>
          </cell>
          <cell r="G160">
            <v>1.35</v>
          </cell>
          <cell r="H160">
            <v>20.92</v>
          </cell>
          <cell r="I160">
            <v>0.15</v>
          </cell>
          <cell r="J160">
            <v>28.83</v>
          </cell>
          <cell r="K160">
            <v>7.375</v>
          </cell>
          <cell r="L160">
            <v>11.45</v>
          </cell>
          <cell r="M160">
            <v>16.760000000000002</v>
          </cell>
          <cell r="N160">
            <v>69.849997999999999</v>
          </cell>
          <cell r="O160">
            <v>931.5</v>
          </cell>
          <cell r="P160">
            <v>57.73</v>
          </cell>
          <cell r="Q160">
            <v>16.593</v>
          </cell>
          <cell r="R160">
            <v>46.59</v>
          </cell>
          <cell r="S160">
            <v>39.080002</v>
          </cell>
          <cell r="T160">
            <v>3.0030000000000001</v>
          </cell>
          <cell r="U160">
            <v>37.509998000000003</v>
          </cell>
          <cell r="V160">
            <v>24.040001</v>
          </cell>
          <cell r="W160">
            <v>340</v>
          </cell>
          <cell r="X160">
            <v>57.77</v>
          </cell>
          <cell r="Y160">
            <v>28</v>
          </cell>
          <cell r="Z160">
            <v>57.77</v>
          </cell>
          <cell r="AA160">
            <v>51.470001000000003</v>
          </cell>
          <cell r="AB160">
            <v>122.529999</v>
          </cell>
          <cell r="AC160">
            <v>4.2850000000000001</v>
          </cell>
          <cell r="AD160">
            <v>37.419998</v>
          </cell>
          <cell r="AE160">
            <v>44.189999</v>
          </cell>
          <cell r="AF160">
            <v>48.27</v>
          </cell>
          <cell r="AG160">
            <v>3770.030029</v>
          </cell>
        </row>
        <row r="161">
          <cell r="A161">
            <v>41953</v>
          </cell>
          <cell r="B161">
            <v>139</v>
          </cell>
          <cell r="C161">
            <v>51.450001</v>
          </cell>
          <cell r="D161">
            <v>25.209999</v>
          </cell>
          <cell r="E161">
            <v>53.290000999999997</v>
          </cell>
          <cell r="F161">
            <v>45.48</v>
          </cell>
          <cell r="G161">
            <v>1.4</v>
          </cell>
          <cell r="H161">
            <v>20.41</v>
          </cell>
          <cell r="I161">
            <v>0.15</v>
          </cell>
          <cell r="J161">
            <v>28.370000999999998</v>
          </cell>
          <cell r="K161">
            <v>7.875</v>
          </cell>
          <cell r="L161">
            <v>11.11</v>
          </cell>
          <cell r="M161">
            <v>17.309999000000001</v>
          </cell>
          <cell r="N161">
            <v>69.110000999999997</v>
          </cell>
          <cell r="O161">
            <v>940</v>
          </cell>
          <cell r="P161">
            <v>57.380001</v>
          </cell>
          <cell r="Q161">
            <v>16.939</v>
          </cell>
          <cell r="R161">
            <v>46.130001</v>
          </cell>
          <cell r="S161">
            <v>38.130001</v>
          </cell>
          <cell r="T161">
            <v>3.2</v>
          </cell>
          <cell r="U161">
            <v>36.770000000000003</v>
          </cell>
          <cell r="V161">
            <v>23.370000999999998</v>
          </cell>
          <cell r="W161">
            <v>355</v>
          </cell>
          <cell r="X161">
            <v>56.599997999999999</v>
          </cell>
          <cell r="Y161">
            <v>30</v>
          </cell>
          <cell r="Z161">
            <v>57</v>
          </cell>
          <cell r="AA161">
            <v>50.119999</v>
          </cell>
          <cell r="AB161">
            <v>115.900002</v>
          </cell>
          <cell r="AC161">
            <v>4.4710000000000001</v>
          </cell>
          <cell r="AD161">
            <v>36.849997999999999</v>
          </cell>
          <cell r="AE161">
            <v>44.110000999999997</v>
          </cell>
          <cell r="AF161">
            <v>48.049999</v>
          </cell>
          <cell r="AG161">
            <v>3724.919922</v>
          </cell>
        </row>
        <row r="162">
          <cell r="A162">
            <v>41946</v>
          </cell>
          <cell r="B162">
            <v>140</v>
          </cell>
          <cell r="C162">
            <v>54.93</v>
          </cell>
          <cell r="D162">
            <v>28.450001</v>
          </cell>
          <cell r="E162">
            <v>54.43</v>
          </cell>
          <cell r="F162">
            <v>47.150002000000001</v>
          </cell>
          <cell r="G162">
            <v>1.425</v>
          </cell>
          <cell r="H162">
            <v>20.549999</v>
          </cell>
          <cell r="I162">
            <v>0.13</v>
          </cell>
          <cell r="J162">
            <v>29.85</v>
          </cell>
          <cell r="K162">
            <v>7.875</v>
          </cell>
          <cell r="L162">
            <v>11.32</v>
          </cell>
          <cell r="M162">
            <v>17.299999</v>
          </cell>
          <cell r="N162">
            <v>71.459998999999996</v>
          </cell>
          <cell r="O162">
            <v>919</v>
          </cell>
          <cell r="P162">
            <v>59.369999</v>
          </cell>
          <cell r="Q162">
            <v>17.812000000000001</v>
          </cell>
          <cell r="R162">
            <v>47.139999000000003</v>
          </cell>
          <cell r="S162">
            <v>39.330002</v>
          </cell>
          <cell r="T162">
            <v>3.1280000000000001</v>
          </cell>
          <cell r="U162">
            <v>37.729999999999997</v>
          </cell>
          <cell r="V162">
            <v>24.43</v>
          </cell>
          <cell r="W162">
            <v>331</v>
          </cell>
          <cell r="X162">
            <v>58.459999000000003</v>
          </cell>
          <cell r="Y162">
            <v>28.6</v>
          </cell>
          <cell r="Z162">
            <v>59.07</v>
          </cell>
          <cell r="AA162">
            <v>51.299999</v>
          </cell>
          <cell r="AB162">
            <v>120.160004</v>
          </cell>
          <cell r="AC162">
            <v>4.4950000000000001</v>
          </cell>
          <cell r="AD162">
            <v>38.43</v>
          </cell>
          <cell r="AE162">
            <v>45.240001999999997</v>
          </cell>
          <cell r="AF162">
            <v>47.84</v>
          </cell>
          <cell r="AG162">
            <v>3708.459961</v>
          </cell>
        </row>
        <row r="163">
          <cell r="A163">
            <v>41939</v>
          </cell>
          <cell r="B163">
            <v>141</v>
          </cell>
          <cell r="C163">
            <v>53.91</v>
          </cell>
          <cell r="D163">
            <v>28.5</v>
          </cell>
          <cell r="E163">
            <v>53</v>
          </cell>
          <cell r="F163">
            <v>48.43</v>
          </cell>
          <cell r="G163">
            <v>1.175</v>
          </cell>
          <cell r="H163">
            <v>20.43</v>
          </cell>
          <cell r="I163">
            <v>0.15</v>
          </cell>
          <cell r="J163">
            <v>30</v>
          </cell>
          <cell r="K163">
            <v>8.125</v>
          </cell>
          <cell r="L163">
            <v>11.35</v>
          </cell>
          <cell r="M163">
            <v>16.91</v>
          </cell>
          <cell r="N163">
            <v>69.230002999999996</v>
          </cell>
          <cell r="O163">
            <v>926</v>
          </cell>
          <cell r="P163">
            <v>58.48</v>
          </cell>
          <cell r="Q163">
            <v>19.007999999999999</v>
          </cell>
          <cell r="R163">
            <v>46.93</v>
          </cell>
          <cell r="S163">
            <v>37.950001</v>
          </cell>
          <cell r="T163">
            <v>3.081</v>
          </cell>
          <cell r="U163">
            <v>38.009998000000003</v>
          </cell>
          <cell r="V163">
            <v>24.110001</v>
          </cell>
          <cell r="W163">
            <v>352.875</v>
          </cell>
          <cell r="X163">
            <v>58.639999000000003</v>
          </cell>
          <cell r="Y163">
            <v>28.6</v>
          </cell>
          <cell r="Z163">
            <v>58.09</v>
          </cell>
          <cell r="AA163">
            <v>50.77</v>
          </cell>
          <cell r="AB163">
            <v>128.63000500000001</v>
          </cell>
          <cell r="AC163">
            <v>4.4420000000000002</v>
          </cell>
          <cell r="AD163">
            <v>37.689999</v>
          </cell>
          <cell r="AE163">
            <v>44.950001</v>
          </cell>
          <cell r="AF163">
            <v>47</v>
          </cell>
          <cell r="AG163">
            <v>3679.98999</v>
          </cell>
        </row>
        <row r="164">
          <cell r="A164">
            <v>41932</v>
          </cell>
          <cell r="B164">
            <v>142</v>
          </cell>
          <cell r="C164">
            <v>53.82</v>
          </cell>
          <cell r="D164">
            <v>27.780000999999999</v>
          </cell>
          <cell r="E164">
            <v>51.619999</v>
          </cell>
          <cell r="F164">
            <v>45.810001</v>
          </cell>
          <cell r="G164">
            <v>1.2250000000000001</v>
          </cell>
          <cell r="H164">
            <v>18.799999</v>
          </cell>
          <cell r="I164">
            <v>0.15</v>
          </cell>
          <cell r="J164">
            <v>31.120000999999998</v>
          </cell>
          <cell r="K164">
            <v>8.25</v>
          </cell>
          <cell r="L164">
            <v>11.45</v>
          </cell>
          <cell r="M164">
            <v>16.610001</v>
          </cell>
          <cell r="N164">
            <v>68.910004000000001</v>
          </cell>
          <cell r="O164">
            <v>891</v>
          </cell>
          <cell r="P164">
            <v>54.990001999999997</v>
          </cell>
          <cell r="Q164">
            <v>18.07</v>
          </cell>
          <cell r="R164">
            <v>45.759998000000003</v>
          </cell>
          <cell r="S164">
            <v>36.840000000000003</v>
          </cell>
          <cell r="T164">
            <v>3.0150000000000001</v>
          </cell>
          <cell r="U164">
            <v>36.549999</v>
          </cell>
          <cell r="V164">
            <v>23.33</v>
          </cell>
          <cell r="W164">
            <v>343.5</v>
          </cell>
          <cell r="X164">
            <v>57.290000999999997</v>
          </cell>
          <cell r="Y164">
            <v>27.25</v>
          </cell>
          <cell r="Z164">
            <v>55.950001</v>
          </cell>
          <cell r="AA164">
            <v>48.919998</v>
          </cell>
          <cell r="AB164">
            <v>127.339996</v>
          </cell>
          <cell r="AC164">
            <v>4.2880000000000003</v>
          </cell>
          <cell r="AD164">
            <v>36.770000000000003</v>
          </cell>
          <cell r="AE164">
            <v>43.830002</v>
          </cell>
          <cell r="AF164">
            <v>45.810001</v>
          </cell>
          <cell r="AG164">
            <v>3581.820068</v>
          </cell>
        </row>
        <row r="165">
          <cell r="A165">
            <v>41925</v>
          </cell>
          <cell r="B165">
            <v>143</v>
          </cell>
          <cell r="C165">
            <v>52.09</v>
          </cell>
          <cell r="D165">
            <v>27.030000999999999</v>
          </cell>
          <cell r="E165">
            <v>50.209999000000003</v>
          </cell>
          <cell r="F165">
            <v>44.110000999999997</v>
          </cell>
          <cell r="G165">
            <v>1.2250000000000001</v>
          </cell>
          <cell r="H165">
            <v>17.75</v>
          </cell>
          <cell r="I165">
            <v>0.15</v>
          </cell>
          <cell r="J165">
            <v>30.540001</v>
          </cell>
          <cell r="K165">
            <v>8.25</v>
          </cell>
          <cell r="L165">
            <v>11.6</v>
          </cell>
          <cell r="M165">
            <v>15.7</v>
          </cell>
          <cell r="N165">
            <v>66.660004000000001</v>
          </cell>
          <cell r="O165">
            <v>873</v>
          </cell>
          <cell r="P165">
            <v>52.790000999999997</v>
          </cell>
          <cell r="Q165">
            <v>17.331</v>
          </cell>
          <cell r="R165">
            <v>44.419998</v>
          </cell>
          <cell r="S165">
            <v>35.479999999999997</v>
          </cell>
          <cell r="T165">
            <v>2.847</v>
          </cell>
          <cell r="U165">
            <v>35.459999000000003</v>
          </cell>
          <cell r="V165">
            <v>22.370000999999998</v>
          </cell>
          <cell r="W165">
            <v>344.25</v>
          </cell>
          <cell r="X165">
            <v>55.310001</v>
          </cell>
          <cell r="Y165">
            <v>26.99</v>
          </cell>
          <cell r="Z165">
            <v>53.259998000000003</v>
          </cell>
          <cell r="AA165">
            <v>47.73</v>
          </cell>
          <cell r="AB165">
            <v>123.410004</v>
          </cell>
          <cell r="AC165">
            <v>3.9969999999999999</v>
          </cell>
          <cell r="AD165">
            <v>34.840000000000003</v>
          </cell>
          <cell r="AE165">
            <v>41.549999</v>
          </cell>
          <cell r="AF165">
            <v>44.169998</v>
          </cell>
          <cell r="AG165">
            <v>3439.389893</v>
          </cell>
        </row>
        <row r="166">
          <cell r="A166">
            <v>41918</v>
          </cell>
          <cell r="B166">
            <v>144</v>
          </cell>
          <cell r="C166">
            <v>51.82</v>
          </cell>
          <cell r="D166">
            <v>25.639999</v>
          </cell>
          <cell r="E166">
            <v>47.98</v>
          </cell>
          <cell r="F166">
            <v>42.259998000000003</v>
          </cell>
          <cell r="G166">
            <v>1.425</v>
          </cell>
          <cell r="H166">
            <v>18.170000000000002</v>
          </cell>
          <cell r="I166">
            <v>0.15</v>
          </cell>
          <cell r="J166">
            <v>30.01</v>
          </cell>
          <cell r="K166">
            <v>8.25</v>
          </cell>
          <cell r="L166">
            <v>11.34</v>
          </cell>
          <cell r="M166">
            <v>16.950001</v>
          </cell>
          <cell r="N166">
            <v>68.779999000000004</v>
          </cell>
          <cell r="O166">
            <v>870.5</v>
          </cell>
          <cell r="P166">
            <v>50.490001999999997</v>
          </cell>
          <cell r="Q166">
            <v>16.887</v>
          </cell>
          <cell r="R166">
            <v>43.689999</v>
          </cell>
          <cell r="S166">
            <v>34.900002000000001</v>
          </cell>
          <cell r="T166">
            <v>3.0070000000000001</v>
          </cell>
          <cell r="U166">
            <v>34.700001</v>
          </cell>
          <cell r="V166">
            <v>22.129999000000002</v>
          </cell>
          <cell r="W166">
            <v>346</v>
          </cell>
          <cell r="X166">
            <v>55</v>
          </cell>
          <cell r="Y166">
            <v>26.65</v>
          </cell>
          <cell r="Z166">
            <v>51.41</v>
          </cell>
          <cell r="AA166">
            <v>47.610000999999997</v>
          </cell>
          <cell r="AB166">
            <v>121.650002</v>
          </cell>
          <cell r="AC166">
            <v>4.2409999999999997</v>
          </cell>
          <cell r="AD166">
            <v>34.18</v>
          </cell>
          <cell r="AE166">
            <v>40.599997999999999</v>
          </cell>
          <cell r="AF166">
            <v>43.5</v>
          </cell>
          <cell r="AG166">
            <v>3474.2299800000001</v>
          </cell>
        </row>
        <row r="167">
          <cell r="A167">
            <v>41911</v>
          </cell>
          <cell r="B167">
            <v>145</v>
          </cell>
          <cell r="C167">
            <v>51.259998000000003</v>
          </cell>
          <cell r="D167">
            <v>29.35</v>
          </cell>
          <cell r="E167">
            <v>47.689999</v>
          </cell>
          <cell r="F167">
            <v>42.130001</v>
          </cell>
          <cell r="G167">
            <v>1.425</v>
          </cell>
          <cell r="H167">
            <v>18.93</v>
          </cell>
          <cell r="I167">
            <v>0.12</v>
          </cell>
          <cell r="J167">
            <v>31.5</v>
          </cell>
          <cell r="K167">
            <v>8.25</v>
          </cell>
          <cell r="L167">
            <v>11.62</v>
          </cell>
          <cell r="M167">
            <v>19.5</v>
          </cell>
          <cell r="N167">
            <v>69.819999999999993</v>
          </cell>
          <cell r="O167">
            <v>885</v>
          </cell>
          <cell r="P167">
            <v>50.299999</v>
          </cell>
          <cell r="Q167">
            <v>16.803000000000001</v>
          </cell>
          <cell r="R167">
            <v>42.740001999999997</v>
          </cell>
          <cell r="S167">
            <v>34.93</v>
          </cell>
          <cell r="T167">
            <v>3.085</v>
          </cell>
          <cell r="U167">
            <v>34.049999</v>
          </cell>
          <cell r="V167">
            <v>22.280000999999999</v>
          </cell>
          <cell r="W167">
            <v>357</v>
          </cell>
          <cell r="X167">
            <v>53.779998999999997</v>
          </cell>
          <cell r="Y167">
            <v>26.65</v>
          </cell>
          <cell r="Z167">
            <v>48.849997999999999</v>
          </cell>
          <cell r="AA167">
            <v>46.720001000000003</v>
          </cell>
          <cell r="AB167">
            <v>138.86000100000001</v>
          </cell>
          <cell r="AC167">
            <v>4.298</v>
          </cell>
          <cell r="AD167">
            <v>33.950001</v>
          </cell>
          <cell r="AE167">
            <v>40.479999999999997</v>
          </cell>
          <cell r="AF167">
            <v>42.66</v>
          </cell>
          <cell r="AG167">
            <v>3584.9399410000001</v>
          </cell>
        </row>
        <row r="168">
          <cell r="A168">
            <v>41904</v>
          </cell>
          <cell r="B168">
            <v>146</v>
          </cell>
          <cell r="C168">
            <v>51.110000999999997</v>
          </cell>
          <cell r="D168">
            <v>28.690000999999999</v>
          </cell>
          <cell r="E168">
            <v>47.009998000000003</v>
          </cell>
          <cell r="F168">
            <v>42.349997999999999</v>
          </cell>
          <cell r="G168">
            <v>1.45</v>
          </cell>
          <cell r="H168">
            <v>19.870000999999998</v>
          </cell>
          <cell r="I168">
            <v>0.16</v>
          </cell>
          <cell r="J168">
            <v>29.68</v>
          </cell>
          <cell r="K168">
            <v>8.25</v>
          </cell>
          <cell r="L168">
            <v>11.79</v>
          </cell>
          <cell r="M168" t="str">
            <v/>
          </cell>
          <cell r="N168">
            <v>69.800003000000004</v>
          </cell>
          <cell r="O168">
            <v>879</v>
          </cell>
          <cell r="P168">
            <v>50.57</v>
          </cell>
          <cell r="Q168">
            <v>19.574999999999999</v>
          </cell>
          <cell r="R168">
            <v>42.580002</v>
          </cell>
          <cell r="S168">
            <v>34.779998999999997</v>
          </cell>
          <cell r="T168">
            <v>3.1429999999999998</v>
          </cell>
          <cell r="U168">
            <v>33.830002</v>
          </cell>
          <cell r="V168">
            <v>22.25</v>
          </cell>
          <cell r="W168">
            <v>360.375</v>
          </cell>
          <cell r="X168">
            <v>53.009998000000003</v>
          </cell>
          <cell r="Y168">
            <v>26.35</v>
          </cell>
          <cell r="Z168">
            <v>49.049999</v>
          </cell>
          <cell r="AA168">
            <v>46.349997999999999</v>
          </cell>
          <cell r="AB168">
            <v>136.86999499999999</v>
          </cell>
          <cell r="AC168">
            <v>4.42</v>
          </cell>
          <cell r="AD168">
            <v>34.049999</v>
          </cell>
          <cell r="AE168">
            <v>39.529998999999997</v>
          </cell>
          <cell r="AF168">
            <v>42.049999</v>
          </cell>
          <cell r="AG168">
            <v>3610.9799800000001</v>
          </cell>
        </row>
        <row r="169">
          <cell r="A169">
            <v>41897</v>
          </cell>
          <cell r="B169">
            <v>147</v>
          </cell>
          <cell r="C169">
            <v>52.43</v>
          </cell>
          <cell r="D169">
            <v>30.299999</v>
          </cell>
          <cell r="E169">
            <v>49.240001999999997</v>
          </cell>
          <cell r="F169">
            <v>42.689999</v>
          </cell>
          <cell r="G169">
            <v>1.5</v>
          </cell>
          <cell r="H169">
            <v>20.399999999999999</v>
          </cell>
          <cell r="I169">
            <v>0.15</v>
          </cell>
          <cell r="J169">
            <v>30.639999</v>
          </cell>
          <cell r="K169">
            <v>7.75</v>
          </cell>
          <cell r="L169">
            <v>11.84</v>
          </cell>
          <cell r="M169" t="str">
            <v/>
          </cell>
          <cell r="N169">
            <v>72.580001999999993</v>
          </cell>
          <cell r="O169">
            <v>886.5</v>
          </cell>
          <cell r="P169">
            <v>50.5</v>
          </cell>
          <cell r="Q169">
            <v>19.077000000000002</v>
          </cell>
          <cell r="R169">
            <v>43.330002</v>
          </cell>
          <cell r="S169">
            <v>36.669998</v>
          </cell>
          <cell r="T169">
            <v>3.105</v>
          </cell>
          <cell r="U169">
            <v>35.259998000000003</v>
          </cell>
          <cell r="V169">
            <v>22.66</v>
          </cell>
          <cell r="W169">
            <v>345</v>
          </cell>
          <cell r="X169">
            <v>54.490001999999997</v>
          </cell>
          <cell r="Y169">
            <v>27</v>
          </cell>
          <cell r="Z169">
            <v>50.490001999999997</v>
          </cell>
          <cell r="AA169">
            <v>47.799999</v>
          </cell>
          <cell r="AB169">
            <v>139.64999399999999</v>
          </cell>
          <cell r="AC169">
            <v>4.3259999999999996</v>
          </cell>
          <cell r="AD169">
            <v>35.080002</v>
          </cell>
          <cell r="AE169">
            <v>40.880001</v>
          </cell>
          <cell r="AF169">
            <v>42.93</v>
          </cell>
          <cell r="AG169">
            <v>3660.030029</v>
          </cell>
        </row>
        <row r="170">
          <cell r="A170">
            <v>41890</v>
          </cell>
          <cell r="B170">
            <v>148</v>
          </cell>
          <cell r="C170">
            <v>52.490001999999997</v>
          </cell>
          <cell r="D170">
            <v>29.67</v>
          </cell>
          <cell r="E170">
            <v>49.610000999999997</v>
          </cell>
          <cell r="F170">
            <v>43.759998000000003</v>
          </cell>
          <cell r="G170">
            <v>1.45</v>
          </cell>
          <cell r="H170">
            <v>20.73</v>
          </cell>
          <cell r="I170">
            <v>0.15</v>
          </cell>
          <cell r="J170">
            <v>30.73</v>
          </cell>
          <cell r="K170">
            <v>7.75</v>
          </cell>
          <cell r="L170">
            <v>11.5</v>
          </cell>
          <cell r="M170" t="str">
            <v/>
          </cell>
          <cell r="N170">
            <v>73.589995999999999</v>
          </cell>
          <cell r="O170">
            <v>897.5</v>
          </cell>
          <cell r="P170">
            <v>50.709999000000003</v>
          </cell>
          <cell r="Q170">
            <v>19.238</v>
          </cell>
          <cell r="R170">
            <v>43.82</v>
          </cell>
          <cell r="S170">
            <v>36.209999000000003</v>
          </cell>
          <cell r="T170">
            <v>3.1280000000000001</v>
          </cell>
          <cell r="U170">
            <v>35.479999999999997</v>
          </cell>
          <cell r="V170">
            <v>22.77</v>
          </cell>
          <cell r="W170">
            <v>345.5</v>
          </cell>
          <cell r="X170">
            <v>55.169998</v>
          </cell>
          <cell r="Y170">
            <v>26.790001</v>
          </cell>
          <cell r="Z170">
            <v>51.759998000000003</v>
          </cell>
          <cell r="AA170">
            <v>47.709999000000003</v>
          </cell>
          <cell r="AB170">
            <v>139.449997</v>
          </cell>
          <cell r="AC170">
            <v>4.3739999999999997</v>
          </cell>
          <cell r="AD170">
            <v>35.040000999999997</v>
          </cell>
          <cell r="AE170">
            <v>40.630001</v>
          </cell>
          <cell r="AF170">
            <v>43.310001</v>
          </cell>
          <cell r="AG170">
            <v>3614.0600589999999</v>
          </cell>
        </row>
        <row r="171">
          <cell r="A171">
            <v>41884</v>
          </cell>
          <cell r="B171">
            <v>149</v>
          </cell>
          <cell r="C171">
            <v>54.27</v>
          </cell>
          <cell r="D171">
            <v>29.48</v>
          </cell>
          <cell r="E171">
            <v>51.310001</v>
          </cell>
          <cell r="F171">
            <v>69.449996999999996</v>
          </cell>
          <cell r="G171">
            <v>1.325</v>
          </cell>
          <cell r="H171">
            <v>21.290001</v>
          </cell>
          <cell r="I171">
            <v>0.15</v>
          </cell>
          <cell r="J171">
            <v>30.99</v>
          </cell>
          <cell r="K171">
            <v>7.875</v>
          </cell>
          <cell r="L171">
            <v>11.3</v>
          </cell>
          <cell r="M171" t="str">
            <v/>
          </cell>
          <cell r="N171">
            <v>76.489998</v>
          </cell>
          <cell r="O171">
            <v>916</v>
          </cell>
          <cell r="P171">
            <v>52.849997999999999</v>
          </cell>
          <cell r="Q171">
            <v>20.777999999999999</v>
          </cell>
          <cell r="R171">
            <v>45.459999000000003</v>
          </cell>
          <cell r="S171">
            <v>37.360000999999997</v>
          </cell>
          <cell r="T171">
            <v>3.161</v>
          </cell>
          <cell r="U171">
            <v>37.139999000000003</v>
          </cell>
          <cell r="V171">
            <v>23.620000999999998</v>
          </cell>
          <cell r="W171">
            <v>383</v>
          </cell>
          <cell r="X171">
            <v>57.77</v>
          </cell>
          <cell r="Y171">
            <v>26.5</v>
          </cell>
          <cell r="Z171">
            <v>52.830002</v>
          </cell>
          <cell r="AA171">
            <v>49.560001</v>
          </cell>
          <cell r="AB171">
            <v>141.570007</v>
          </cell>
          <cell r="AC171">
            <v>4.4279999999999999</v>
          </cell>
          <cell r="AD171">
            <v>53.860004000000004</v>
          </cell>
          <cell r="AE171">
            <v>41.869999</v>
          </cell>
          <cell r="AF171">
            <v>44.689999</v>
          </cell>
          <cell r="AG171">
            <v>3652.26001</v>
          </cell>
        </row>
        <row r="172">
          <cell r="A172">
            <v>41876</v>
          </cell>
          <cell r="B172">
            <v>150</v>
          </cell>
          <cell r="C172">
            <v>53.310001</v>
          </cell>
          <cell r="D172">
            <v>29.809999000000001</v>
          </cell>
          <cell r="E172">
            <v>50.560001</v>
          </cell>
          <cell r="F172">
            <v>68.970000999999996</v>
          </cell>
          <cell r="G172">
            <v>1.325</v>
          </cell>
          <cell r="H172">
            <v>20.860001</v>
          </cell>
          <cell r="I172">
            <v>0.16</v>
          </cell>
          <cell r="J172">
            <v>30.99</v>
          </cell>
          <cell r="K172">
            <v>8.25</v>
          </cell>
          <cell r="L172">
            <v>11.28</v>
          </cell>
          <cell r="M172" t="str">
            <v/>
          </cell>
          <cell r="N172">
            <v>76.440002000000007</v>
          </cell>
          <cell r="O172">
            <v>899</v>
          </cell>
          <cell r="P172">
            <v>52.23</v>
          </cell>
          <cell r="Q172">
            <v>22.774999999999999</v>
          </cell>
          <cell r="R172">
            <v>45.459999000000003</v>
          </cell>
          <cell r="S172">
            <v>37.43</v>
          </cell>
          <cell r="T172">
            <v>3.0779999999999998</v>
          </cell>
          <cell r="U172">
            <v>37.400002000000001</v>
          </cell>
          <cell r="V172">
            <v>23.51</v>
          </cell>
          <cell r="W172">
            <v>385</v>
          </cell>
          <cell r="X172">
            <v>57.950001</v>
          </cell>
          <cell r="Y172">
            <v>26.5</v>
          </cell>
          <cell r="Z172">
            <v>52.209999000000003</v>
          </cell>
          <cell r="AA172">
            <v>49.450001</v>
          </cell>
          <cell r="AB172">
            <v>139.550003</v>
          </cell>
          <cell r="AC172">
            <v>4.28</v>
          </cell>
          <cell r="AD172">
            <v>52.98</v>
          </cell>
          <cell r="AE172">
            <v>41.23</v>
          </cell>
          <cell r="AF172">
            <v>43.490001999999997</v>
          </cell>
          <cell r="AG172">
            <v>3643.330078</v>
          </cell>
        </row>
        <row r="173">
          <cell r="A173">
            <v>41869</v>
          </cell>
          <cell r="B173">
            <v>151</v>
          </cell>
          <cell r="C173">
            <v>52.32</v>
          </cell>
          <cell r="D173">
            <v>30.16</v>
          </cell>
          <cell r="E173">
            <v>50.040000999999997</v>
          </cell>
          <cell r="F173">
            <v>69</v>
          </cell>
          <cell r="G173">
            <v>1.325</v>
          </cell>
          <cell r="H173">
            <v>20.540001</v>
          </cell>
          <cell r="I173">
            <v>0.14000000000000001</v>
          </cell>
          <cell r="J173">
            <v>30.51</v>
          </cell>
          <cell r="K173">
            <v>8.375</v>
          </cell>
          <cell r="L173">
            <v>11.28</v>
          </cell>
          <cell r="M173" t="str">
            <v/>
          </cell>
          <cell r="N173">
            <v>75.290001000000004</v>
          </cell>
          <cell r="O173">
            <v>885</v>
          </cell>
          <cell r="P173">
            <v>52.41</v>
          </cell>
          <cell r="Q173">
            <v>23.494</v>
          </cell>
          <cell r="R173">
            <v>44.709999000000003</v>
          </cell>
          <cell r="S173">
            <v>36.779998999999997</v>
          </cell>
          <cell r="T173">
            <v>3.0739999999999998</v>
          </cell>
          <cell r="U173">
            <v>37.049999</v>
          </cell>
          <cell r="V173">
            <v>23.059999000000001</v>
          </cell>
          <cell r="W173">
            <v>385.25</v>
          </cell>
          <cell r="X173">
            <v>57.759998000000003</v>
          </cell>
          <cell r="Y173">
            <v>26.65</v>
          </cell>
          <cell r="Z173">
            <v>52.150002000000001</v>
          </cell>
          <cell r="AA173">
            <v>48.919998</v>
          </cell>
          <cell r="AB173">
            <v>137.63999899999999</v>
          </cell>
          <cell r="AC173">
            <v>4.3250000000000002</v>
          </cell>
          <cell r="AD173">
            <v>51.940005999999997</v>
          </cell>
          <cell r="AE173">
            <v>40.520000000000003</v>
          </cell>
          <cell r="AF173">
            <v>42.77</v>
          </cell>
          <cell r="AG173">
            <v>3614.5</v>
          </cell>
        </row>
        <row r="174">
          <cell r="A174">
            <v>41862</v>
          </cell>
          <cell r="B174">
            <v>152</v>
          </cell>
          <cell r="C174">
            <v>51.73</v>
          </cell>
          <cell r="D174">
            <v>29.84</v>
          </cell>
          <cell r="E174">
            <v>49.77</v>
          </cell>
          <cell r="F174">
            <v>69.330001999999993</v>
          </cell>
          <cell r="G174">
            <v>1.325</v>
          </cell>
          <cell r="H174">
            <v>20.16</v>
          </cell>
          <cell r="I174">
            <v>0.17</v>
          </cell>
          <cell r="J174">
            <v>29.700001</v>
          </cell>
          <cell r="K174">
            <v>8.625</v>
          </cell>
          <cell r="L174">
            <v>11.25</v>
          </cell>
          <cell r="M174" t="str">
            <v/>
          </cell>
          <cell r="N174">
            <v>74.150002000000001</v>
          </cell>
          <cell r="O174">
            <v>875</v>
          </cell>
          <cell r="P174">
            <v>52.02</v>
          </cell>
          <cell r="Q174">
            <v>21.01</v>
          </cell>
          <cell r="R174">
            <v>44.419998</v>
          </cell>
          <cell r="S174">
            <v>36.889999000000003</v>
          </cell>
          <cell r="T174">
            <v>3.085</v>
          </cell>
          <cell r="U174">
            <v>36.540000999999997</v>
          </cell>
          <cell r="V174">
            <v>22.23</v>
          </cell>
          <cell r="W174">
            <v>382</v>
          </cell>
          <cell r="X174">
            <v>57.18</v>
          </cell>
          <cell r="Y174">
            <v>26.5</v>
          </cell>
          <cell r="Z174">
            <v>51.369999</v>
          </cell>
          <cell r="AA174">
            <v>48.450001</v>
          </cell>
          <cell r="AB174">
            <v>137.69000199999999</v>
          </cell>
          <cell r="AC174">
            <v>4.2919999999999998</v>
          </cell>
          <cell r="AD174">
            <v>50.449997000000003</v>
          </cell>
          <cell r="AE174">
            <v>39.650002000000001</v>
          </cell>
          <cell r="AF174">
            <v>41.860000999999997</v>
          </cell>
          <cell r="AG174">
            <v>3552.169922</v>
          </cell>
        </row>
        <row r="175">
          <cell r="A175">
            <v>41855</v>
          </cell>
          <cell r="B175">
            <v>153</v>
          </cell>
          <cell r="C175">
            <v>51.27</v>
          </cell>
          <cell r="D175">
            <v>30.209999</v>
          </cell>
          <cell r="E175">
            <v>48.470001000000003</v>
          </cell>
          <cell r="F175">
            <v>66.050010999999998</v>
          </cell>
          <cell r="G175">
            <v>1.35</v>
          </cell>
          <cell r="H175">
            <v>19.940000999999999</v>
          </cell>
          <cell r="I175">
            <v>0.18</v>
          </cell>
          <cell r="J175">
            <v>28.709999</v>
          </cell>
          <cell r="K175">
            <v>9.125</v>
          </cell>
          <cell r="L175">
            <v>12.4</v>
          </cell>
          <cell r="M175" t="str">
            <v/>
          </cell>
          <cell r="N175">
            <v>71.290001000000004</v>
          </cell>
          <cell r="O175">
            <v>846</v>
          </cell>
          <cell r="P175">
            <v>50.849997999999999</v>
          </cell>
          <cell r="Q175">
            <v>20.082000000000001</v>
          </cell>
          <cell r="R175">
            <v>43.5</v>
          </cell>
          <cell r="S175">
            <v>35.560001</v>
          </cell>
          <cell r="T175">
            <v>2.9849999999999999</v>
          </cell>
          <cell r="U175">
            <v>35.340000000000003</v>
          </cell>
          <cell r="V175">
            <v>22.059999000000001</v>
          </cell>
          <cell r="W175">
            <v>410</v>
          </cell>
          <cell r="X175">
            <v>55.830002</v>
          </cell>
          <cell r="Y175">
            <v>26.450001</v>
          </cell>
          <cell r="Z175">
            <v>49.049999</v>
          </cell>
          <cell r="AA175">
            <v>47.349997999999999</v>
          </cell>
          <cell r="AB175">
            <v>131.570007</v>
          </cell>
          <cell r="AC175">
            <v>4.1580000000000004</v>
          </cell>
          <cell r="AD175">
            <v>49.02</v>
          </cell>
          <cell r="AE175">
            <v>38.520000000000003</v>
          </cell>
          <cell r="AF175">
            <v>41.080002</v>
          </cell>
          <cell r="AG175">
            <v>3507.209961</v>
          </cell>
        </row>
        <row r="176">
          <cell r="A176">
            <v>41848</v>
          </cell>
          <cell r="B176">
            <v>154</v>
          </cell>
          <cell r="C176">
            <v>51.610000999999997</v>
          </cell>
          <cell r="D176">
            <v>29.940000999999999</v>
          </cell>
          <cell r="E176">
            <v>48.16</v>
          </cell>
          <cell r="F176">
            <v>65.190002000000007</v>
          </cell>
          <cell r="G176">
            <v>1.35</v>
          </cell>
          <cell r="H176">
            <v>19.879999000000002</v>
          </cell>
          <cell r="I176">
            <v>0.16</v>
          </cell>
          <cell r="J176">
            <v>29.07</v>
          </cell>
          <cell r="K176">
            <v>9.25</v>
          </cell>
          <cell r="L176">
            <v>12.5</v>
          </cell>
          <cell r="M176" t="str">
            <v/>
          </cell>
          <cell r="N176">
            <v>69.529999000000004</v>
          </cell>
          <cell r="O176">
            <v>840</v>
          </cell>
          <cell r="P176">
            <v>50.759998000000003</v>
          </cell>
          <cell r="Q176">
            <v>17.79</v>
          </cell>
          <cell r="R176">
            <v>43.07</v>
          </cell>
          <cell r="S176">
            <v>35.770000000000003</v>
          </cell>
          <cell r="T176">
            <v>3.0819999999999999</v>
          </cell>
          <cell r="U176">
            <v>34.590000000000003</v>
          </cell>
          <cell r="V176">
            <v>22.219999000000001</v>
          </cell>
          <cell r="W176">
            <v>395.25</v>
          </cell>
          <cell r="X176">
            <v>53.560001</v>
          </cell>
          <cell r="Y176">
            <v>26.700001</v>
          </cell>
          <cell r="Z176">
            <v>49.41</v>
          </cell>
          <cell r="AA176">
            <v>46.759998000000003</v>
          </cell>
          <cell r="AB176">
            <v>129.46000699999999</v>
          </cell>
          <cell r="AC176">
            <v>4.2859999999999996</v>
          </cell>
          <cell r="AD176">
            <v>48.48</v>
          </cell>
          <cell r="AE176">
            <v>38.18</v>
          </cell>
          <cell r="AF176">
            <v>38.779998999999997</v>
          </cell>
          <cell r="AG176">
            <v>3493.179932</v>
          </cell>
        </row>
        <row r="177">
          <cell r="A177">
            <v>41841</v>
          </cell>
          <cell r="B177">
            <v>155</v>
          </cell>
          <cell r="C177">
            <v>53.540000999999997</v>
          </cell>
          <cell r="D177">
            <v>29.370000999999998</v>
          </cell>
          <cell r="E177">
            <v>50.200001</v>
          </cell>
          <cell r="F177">
            <v>67.290001000000004</v>
          </cell>
          <cell r="G177">
            <v>1.4</v>
          </cell>
          <cell r="H177">
            <v>22.02</v>
          </cell>
          <cell r="I177">
            <v>0.15</v>
          </cell>
          <cell r="J177">
            <v>31.42</v>
          </cell>
          <cell r="K177">
            <v>9.5</v>
          </cell>
          <cell r="L177">
            <v>12.64</v>
          </cell>
          <cell r="M177" t="str">
            <v/>
          </cell>
          <cell r="N177">
            <v>70.069999999999993</v>
          </cell>
          <cell r="O177">
            <v>871</v>
          </cell>
          <cell r="P177">
            <v>53.220001000000003</v>
          </cell>
          <cell r="Q177">
            <v>17.588999999999999</v>
          </cell>
          <cell r="R177">
            <v>45.119999</v>
          </cell>
          <cell r="S177">
            <v>37.610000999999997</v>
          </cell>
          <cell r="T177">
            <v>3.2</v>
          </cell>
          <cell r="U177">
            <v>35.310001</v>
          </cell>
          <cell r="V177">
            <v>23.299999</v>
          </cell>
          <cell r="W177">
            <v>395</v>
          </cell>
          <cell r="X177">
            <v>54.84</v>
          </cell>
          <cell r="Y177">
            <v>27.4</v>
          </cell>
          <cell r="Z177">
            <v>50.919998</v>
          </cell>
          <cell r="AA177">
            <v>48.139999000000003</v>
          </cell>
          <cell r="AB177">
            <v>133.199997</v>
          </cell>
          <cell r="AC177">
            <v>4.4379999999999997</v>
          </cell>
          <cell r="AD177">
            <v>49.600006</v>
          </cell>
          <cell r="AE177">
            <v>39.229999999999997</v>
          </cell>
          <cell r="AF177">
            <v>39.889999000000003</v>
          </cell>
          <cell r="AG177">
            <v>3588.679932</v>
          </cell>
        </row>
        <row r="178">
          <cell r="A178">
            <v>41834</v>
          </cell>
          <cell r="B178">
            <v>156</v>
          </cell>
          <cell r="C178">
            <v>54.77</v>
          </cell>
          <cell r="D178">
            <v>29.23</v>
          </cell>
          <cell r="E178">
            <v>51.349997999999999</v>
          </cell>
          <cell r="F178">
            <v>69.640006999999997</v>
          </cell>
          <cell r="G178">
            <v>1.45</v>
          </cell>
          <cell r="H178">
            <v>21.83</v>
          </cell>
          <cell r="I178">
            <v>0.15</v>
          </cell>
          <cell r="J178">
            <v>31.559999000000001</v>
          </cell>
          <cell r="K178">
            <v>9.375</v>
          </cell>
          <cell r="L178">
            <v>11.13</v>
          </cell>
          <cell r="M178" t="str">
            <v/>
          </cell>
          <cell r="N178">
            <v>72.930000000000007</v>
          </cell>
          <cell r="O178">
            <v>864</v>
          </cell>
          <cell r="P178">
            <v>55.970001000000003</v>
          </cell>
          <cell r="Q178">
            <v>17.585000000000001</v>
          </cell>
          <cell r="R178">
            <v>46.34</v>
          </cell>
          <cell r="S178">
            <v>37.720001000000003</v>
          </cell>
          <cell r="T178">
            <v>3.1389999999999998</v>
          </cell>
          <cell r="U178">
            <v>36.189999</v>
          </cell>
          <cell r="V178">
            <v>23.700001</v>
          </cell>
          <cell r="W178">
            <v>375.25</v>
          </cell>
          <cell r="X178">
            <v>57.380001</v>
          </cell>
          <cell r="Y178">
            <v>26.91</v>
          </cell>
          <cell r="Z178">
            <v>52.150002000000001</v>
          </cell>
          <cell r="AA178">
            <v>48.349997999999999</v>
          </cell>
          <cell r="AB178">
            <v>138.35000600000001</v>
          </cell>
          <cell r="AC178">
            <v>4.2949999999999999</v>
          </cell>
          <cell r="AD178">
            <v>50.689995000000003</v>
          </cell>
          <cell r="AE178">
            <v>40.200001</v>
          </cell>
          <cell r="AF178">
            <v>41.450001</v>
          </cell>
          <cell r="AG178">
            <v>3588.209961</v>
          </cell>
        </row>
        <row r="179">
          <cell r="A179">
            <v>41827</v>
          </cell>
          <cell r="B179">
            <v>157</v>
          </cell>
          <cell r="C179">
            <v>54.25</v>
          </cell>
          <cell r="D179">
            <v>27.9</v>
          </cell>
          <cell r="E179">
            <v>51.200001</v>
          </cell>
          <cell r="F179">
            <v>70.620002999999997</v>
          </cell>
          <cell r="G179">
            <v>1.4750000000000001</v>
          </cell>
          <cell r="H179">
            <v>21.690000999999999</v>
          </cell>
          <cell r="I179">
            <v>0.12</v>
          </cell>
          <cell r="J179">
            <v>32.080002</v>
          </cell>
          <cell r="K179">
            <v>8.75</v>
          </cell>
          <cell r="L179">
            <v>10.39</v>
          </cell>
          <cell r="M179" t="str">
            <v/>
          </cell>
          <cell r="N179">
            <v>75.589995999999999</v>
          </cell>
          <cell r="O179">
            <v>851</v>
          </cell>
          <cell r="P179">
            <v>55.950001</v>
          </cell>
          <cell r="Q179">
            <v>17.324000000000002</v>
          </cell>
          <cell r="R179">
            <v>46.560001</v>
          </cell>
          <cell r="S179">
            <v>36.939999</v>
          </cell>
          <cell r="T179">
            <v>3.05</v>
          </cell>
          <cell r="U179">
            <v>36.43</v>
          </cell>
          <cell r="V179">
            <v>24.129999000000002</v>
          </cell>
          <cell r="W179">
            <v>380.25</v>
          </cell>
          <cell r="X179">
            <v>58.009998000000003</v>
          </cell>
          <cell r="Y179">
            <v>27</v>
          </cell>
          <cell r="Z179">
            <v>51.990001999999997</v>
          </cell>
          <cell r="AA179">
            <v>47.669998</v>
          </cell>
          <cell r="AB179">
            <v>139.94000199999999</v>
          </cell>
          <cell r="AC179">
            <v>4.2290000000000001</v>
          </cell>
          <cell r="AD179">
            <v>50.689995000000003</v>
          </cell>
          <cell r="AE179">
            <v>40.790000999999997</v>
          </cell>
          <cell r="AF179">
            <v>41.439999</v>
          </cell>
          <cell r="AG179">
            <v>3568.080078</v>
          </cell>
        </row>
        <row r="180">
          <cell r="A180">
            <v>41820</v>
          </cell>
          <cell r="B180">
            <v>158</v>
          </cell>
          <cell r="C180">
            <v>53.66</v>
          </cell>
          <cell r="D180">
            <v>28.469999000000001</v>
          </cell>
          <cell r="E180">
            <v>51.450001</v>
          </cell>
          <cell r="F180">
            <v>71.440002000000007</v>
          </cell>
          <cell r="G180">
            <v>1.8</v>
          </cell>
          <cell r="H180">
            <v>22.33</v>
          </cell>
          <cell r="I180">
            <v>0.12</v>
          </cell>
          <cell r="J180">
            <v>31.33</v>
          </cell>
          <cell r="K180">
            <v>8.5</v>
          </cell>
          <cell r="L180">
            <v>10.39</v>
          </cell>
          <cell r="M180" t="str">
            <v/>
          </cell>
          <cell r="N180">
            <v>76.169998000000007</v>
          </cell>
          <cell r="O180">
            <v>850.5</v>
          </cell>
          <cell r="P180">
            <v>55.41</v>
          </cell>
          <cell r="Q180">
            <v>16.212</v>
          </cell>
          <cell r="R180">
            <v>46.029998999999997</v>
          </cell>
          <cell r="S180">
            <v>37.080002</v>
          </cell>
          <cell r="T180">
            <v>3.0459999999999998</v>
          </cell>
          <cell r="U180">
            <v>36.68</v>
          </cell>
          <cell r="V180">
            <v>24.040001</v>
          </cell>
          <cell r="W180">
            <v>395</v>
          </cell>
          <cell r="X180">
            <v>58.720001000000003</v>
          </cell>
          <cell r="Y180">
            <v>27.01</v>
          </cell>
          <cell r="Z180">
            <v>51.32</v>
          </cell>
          <cell r="AA180">
            <v>47.68</v>
          </cell>
          <cell r="AB180">
            <v>142.25</v>
          </cell>
          <cell r="AC180">
            <v>4.2160000000000002</v>
          </cell>
          <cell r="AD180">
            <v>50.230007000000001</v>
          </cell>
          <cell r="AE180">
            <v>40.599997999999999</v>
          </cell>
          <cell r="AF180">
            <v>41.939999</v>
          </cell>
          <cell r="AG180">
            <v>3598.7299800000001</v>
          </cell>
        </row>
        <row r="181">
          <cell r="A181">
            <v>41813</v>
          </cell>
          <cell r="B181">
            <v>159</v>
          </cell>
          <cell r="C181">
            <v>54.619999</v>
          </cell>
          <cell r="D181">
            <v>28.75</v>
          </cell>
          <cell r="E181">
            <v>52.709999000000003</v>
          </cell>
          <cell r="F181">
            <v>70.990004999999996</v>
          </cell>
          <cell r="G181">
            <v>1.875</v>
          </cell>
          <cell r="H181">
            <v>22</v>
          </cell>
          <cell r="I181">
            <v>0.11</v>
          </cell>
          <cell r="J181">
            <v>31.43</v>
          </cell>
          <cell r="K181">
            <v>7.75</v>
          </cell>
          <cell r="L181">
            <v>10.7</v>
          </cell>
          <cell r="M181" t="str">
            <v/>
          </cell>
          <cell r="N181">
            <v>76.910004000000001</v>
          </cell>
          <cell r="O181">
            <v>837</v>
          </cell>
          <cell r="P181">
            <v>57.32</v>
          </cell>
          <cell r="Q181">
            <v>16.309000000000001</v>
          </cell>
          <cell r="R181">
            <v>47.029998999999997</v>
          </cell>
          <cell r="S181">
            <v>37.759998000000003</v>
          </cell>
          <cell r="T181">
            <v>2.99</v>
          </cell>
          <cell r="U181">
            <v>37.119999</v>
          </cell>
          <cell r="V181">
            <v>24.65</v>
          </cell>
          <cell r="W181">
            <v>375.125</v>
          </cell>
          <cell r="X181">
            <v>60.130001</v>
          </cell>
          <cell r="Y181">
            <v>28</v>
          </cell>
          <cell r="Z181">
            <v>52.740001999999997</v>
          </cell>
          <cell r="AA181">
            <v>48.41</v>
          </cell>
          <cell r="AB181">
            <v>137.08000200000001</v>
          </cell>
          <cell r="AC181">
            <v>4.1440000000000001</v>
          </cell>
          <cell r="AD181">
            <v>50.110004000000004</v>
          </cell>
          <cell r="AE181">
            <v>41.779998999999997</v>
          </cell>
          <cell r="AF181">
            <v>42.68</v>
          </cell>
          <cell r="AG181">
            <v>3553.3500979999999</v>
          </cell>
        </row>
        <row r="182">
          <cell r="A182">
            <v>41806</v>
          </cell>
          <cell r="B182">
            <v>160</v>
          </cell>
          <cell r="C182">
            <v>54.439999</v>
          </cell>
          <cell r="D182">
            <v>29.530000999999999</v>
          </cell>
          <cell r="E182">
            <v>52.669998</v>
          </cell>
          <cell r="F182">
            <v>70.009995000000004</v>
          </cell>
          <cell r="G182">
            <v>1.9</v>
          </cell>
          <cell r="H182">
            <v>21.85</v>
          </cell>
          <cell r="I182">
            <v>0.1</v>
          </cell>
          <cell r="J182">
            <v>30.24</v>
          </cell>
          <cell r="K182">
            <v>7.75</v>
          </cell>
          <cell r="L182">
            <v>10.32</v>
          </cell>
          <cell r="M182" t="str">
            <v/>
          </cell>
          <cell r="N182">
            <v>76.230002999999996</v>
          </cell>
          <cell r="O182">
            <v>843.5</v>
          </cell>
          <cell r="P182">
            <v>55.900002000000001</v>
          </cell>
          <cell r="Q182">
            <v>16.321000000000002</v>
          </cell>
          <cell r="R182">
            <v>46.189999</v>
          </cell>
          <cell r="S182">
            <v>38.029998999999997</v>
          </cell>
          <cell r="T182">
            <v>2.9670000000000001</v>
          </cell>
          <cell r="U182">
            <v>36.759998000000003</v>
          </cell>
          <cell r="V182">
            <v>23.870000999999998</v>
          </cell>
          <cell r="W182">
            <v>380</v>
          </cell>
          <cell r="X182">
            <v>59.099997999999999</v>
          </cell>
          <cell r="Y182">
            <v>27.6</v>
          </cell>
          <cell r="Z182">
            <v>52.060001</v>
          </cell>
          <cell r="AA182">
            <v>47.959999000000003</v>
          </cell>
          <cell r="AB182">
            <v>138.08999600000001</v>
          </cell>
          <cell r="AC182">
            <v>4.165</v>
          </cell>
          <cell r="AD182">
            <v>49.279991000000003</v>
          </cell>
          <cell r="AE182">
            <v>41.400002000000001</v>
          </cell>
          <cell r="AF182">
            <v>42.75</v>
          </cell>
          <cell r="AG182">
            <v>3555.6000979999999</v>
          </cell>
        </row>
        <row r="183">
          <cell r="A183">
            <v>41799</v>
          </cell>
          <cell r="B183">
            <v>161</v>
          </cell>
          <cell r="C183">
            <v>52.93</v>
          </cell>
          <cell r="D183">
            <v>29.01</v>
          </cell>
          <cell r="E183">
            <v>51.07</v>
          </cell>
          <cell r="F183">
            <v>68.260009999999994</v>
          </cell>
          <cell r="G183">
            <v>1.925</v>
          </cell>
          <cell r="H183">
            <v>21.200001</v>
          </cell>
          <cell r="I183">
            <v>0.11</v>
          </cell>
          <cell r="J183">
            <v>31.41</v>
          </cell>
          <cell r="K183">
            <v>7.75</v>
          </cell>
          <cell r="L183">
            <v>10.38</v>
          </cell>
          <cell r="M183" t="str">
            <v/>
          </cell>
          <cell r="N183">
            <v>74.639999000000003</v>
          </cell>
          <cell r="O183">
            <v>835</v>
          </cell>
          <cell r="P183">
            <v>54.630001</v>
          </cell>
          <cell r="Q183">
            <v>14.151</v>
          </cell>
          <cell r="R183">
            <v>45.09</v>
          </cell>
          <cell r="S183">
            <v>37.840000000000003</v>
          </cell>
          <cell r="T183">
            <v>2.9790000000000001</v>
          </cell>
          <cell r="U183">
            <v>36.299999</v>
          </cell>
          <cell r="V183">
            <v>23.92</v>
          </cell>
          <cell r="W183">
            <v>395</v>
          </cell>
          <cell r="X183">
            <v>57.580002</v>
          </cell>
          <cell r="Y183">
            <v>27.200001</v>
          </cell>
          <cell r="Z183">
            <v>51.639999000000003</v>
          </cell>
          <cell r="AA183">
            <v>47.389999000000003</v>
          </cell>
          <cell r="AB183">
            <v>119.43</v>
          </cell>
          <cell r="AC183">
            <v>4.1390000000000002</v>
          </cell>
          <cell r="AD183">
            <v>48.27</v>
          </cell>
          <cell r="AE183">
            <v>39.740001999999997</v>
          </cell>
          <cell r="AF183">
            <v>41.16</v>
          </cell>
          <cell r="AG183">
            <v>3506.580078</v>
          </cell>
        </row>
        <row r="184">
          <cell r="A184">
            <v>41792</v>
          </cell>
          <cell r="B184">
            <v>162</v>
          </cell>
          <cell r="C184">
            <v>53.57</v>
          </cell>
          <cell r="D184">
            <v>29.1</v>
          </cell>
          <cell r="E184">
            <v>51.169998</v>
          </cell>
          <cell r="F184">
            <v>68.729996</v>
          </cell>
          <cell r="G184">
            <v>1.95</v>
          </cell>
          <cell r="H184">
            <v>21.57</v>
          </cell>
          <cell r="I184">
            <v>0.1</v>
          </cell>
          <cell r="J184">
            <v>31.719999000000001</v>
          </cell>
          <cell r="K184">
            <v>7.75</v>
          </cell>
          <cell r="L184">
            <v>10.46</v>
          </cell>
          <cell r="M184" t="str">
            <v/>
          </cell>
          <cell r="N184">
            <v>75.669998000000007</v>
          </cell>
          <cell r="O184">
            <v>848.5</v>
          </cell>
          <cell r="P184">
            <v>55.330002</v>
          </cell>
          <cell r="Q184">
            <v>14.852</v>
          </cell>
          <cell r="R184">
            <v>45.93</v>
          </cell>
          <cell r="S184">
            <v>36.790000999999997</v>
          </cell>
          <cell r="T184">
            <v>2.9550000000000001</v>
          </cell>
          <cell r="U184">
            <v>36.490001999999997</v>
          </cell>
          <cell r="V184">
            <v>23.969999000000001</v>
          </cell>
          <cell r="W184">
            <v>380.25</v>
          </cell>
          <cell r="X184">
            <v>58.130001</v>
          </cell>
          <cell r="Y184">
            <v>28</v>
          </cell>
          <cell r="Z184">
            <v>52.950001</v>
          </cell>
          <cell r="AA184">
            <v>46.93</v>
          </cell>
          <cell r="AB184">
            <v>120.529999</v>
          </cell>
          <cell r="AC184">
            <v>3.9950000000000001</v>
          </cell>
          <cell r="AD184">
            <v>49.669998</v>
          </cell>
          <cell r="AE184">
            <v>40.07</v>
          </cell>
          <cell r="AF184">
            <v>41.310001</v>
          </cell>
          <cell r="AG184">
            <v>3528.9799800000001</v>
          </cell>
        </row>
        <row r="185">
          <cell r="A185">
            <v>41786</v>
          </cell>
          <cell r="B185">
            <v>163</v>
          </cell>
          <cell r="C185">
            <v>53.380001</v>
          </cell>
          <cell r="D185">
            <v>29.57</v>
          </cell>
          <cell r="E185">
            <v>50.099997999999999</v>
          </cell>
          <cell r="F185">
            <v>65.410004000000001</v>
          </cell>
          <cell r="G185">
            <v>1.95</v>
          </cell>
          <cell r="H185">
            <v>21.299999</v>
          </cell>
          <cell r="I185">
            <v>0.1</v>
          </cell>
          <cell r="J185">
            <v>30.469999000000001</v>
          </cell>
          <cell r="K185">
            <v>7.5</v>
          </cell>
          <cell r="L185">
            <v>10.49</v>
          </cell>
          <cell r="M185" t="str">
            <v/>
          </cell>
          <cell r="N185">
            <v>75</v>
          </cell>
          <cell r="O185">
            <v>890</v>
          </cell>
          <cell r="P185">
            <v>55.009998000000003</v>
          </cell>
          <cell r="Q185">
            <v>14.098000000000001</v>
          </cell>
          <cell r="R185">
            <v>45.27</v>
          </cell>
          <cell r="S185">
            <v>36.630001</v>
          </cell>
          <cell r="T185">
            <v>2.8809999999999998</v>
          </cell>
          <cell r="U185">
            <v>35.790000999999997</v>
          </cell>
          <cell r="V185">
            <v>24.07</v>
          </cell>
          <cell r="W185">
            <v>397.625</v>
          </cell>
          <cell r="X185">
            <v>57.52</v>
          </cell>
          <cell r="Y185">
            <v>28</v>
          </cell>
          <cell r="Z185">
            <v>52.360000999999997</v>
          </cell>
          <cell r="AA185">
            <v>46.68</v>
          </cell>
          <cell r="AB185">
            <v>114.959999</v>
          </cell>
          <cell r="AC185">
            <v>4.1210000000000004</v>
          </cell>
          <cell r="AD185">
            <v>48.670006000000001</v>
          </cell>
          <cell r="AE185">
            <v>39.880001</v>
          </cell>
          <cell r="AF185">
            <v>40.549999</v>
          </cell>
          <cell r="AG185">
            <v>3480.290039</v>
          </cell>
        </row>
        <row r="186">
          <cell r="A186">
            <v>41778</v>
          </cell>
          <cell r="B186">
            <v>164</v>
          </cell>
          <cell r="C186">
            <v>52.98</v>
          </cell>
          <cell r="D186">
            <v>27.73</v>
          </cell>
          <cell r="E186">
            <v>50.330002</v>
          </cell>
          <cell r="F186">
            <v>65.040001000000004</v>
          </cell>
          <cell r="G186">
            <v>2.15</v>
          </cell>
          <cell r="H186">
            <v>21.33</v>
          </cell>
          <cell r="I186">
            <v>0.1</v>
          </cell>
          <cell r="J186">
            <v>30.77</v>
          </cell>
          <cell r="K186">
            <v>7.5</v>
          </cell>
          <cell r="L186">
            <v>10.56</v>
          </cell>
          <cell r="M186" t="str">
            <v/>
          </cell>
          <cell r="N186">
            <v>74.169998000000007</v>
          </cell>
          <cell r="O186">
            <v>880.46</v>
          </cell>
          <cell r="P186">
            <v>53.369999</v>
          </cell>
          <cell r="Q186">
            <v>13.151999999999999</v>
          </cell>
          <cell r="R186">
            <v>44.52</v>
          </cell>
          <cell r="S186">
            <v>36.209999000000003</v>
          </cell>
          <cell r="T186">
            <v>2.8250000000000002</v>
          </cell>
          <cell r="U186">
            <v>35.18</v>
          </cell>
          <cell r="V186">
            <v>23.620000999999998</v>
          </cell>
          <cell r="W186">
            <v>401.625</v>
          </cell>
          <cell r="X186">
            <v>56.779998999999997</v>
          </cell>
          <cell r="Y186">
            <v>27.5</v>
          </cell>
          <cell r="Z186">
            <v>52.110000999999997</v>
          </cell>
          <cell r="AA186">
            <v>45.599997999999999</v>
          </cell>
          <cell r="AB186">
            <v>115.510002</v>
          </cell>
          <cell r="AC186">
            <v>4.0380000000000003</v>
          </cell>
          <cell r="AD186">
            <v>47.959994999999999</v>
          </cell>
          <cell r="AE186">
            <v>38.979999999999997</v>
          </cell>
          <cell r="AF186">
            <v>39.799999</v>
          </cell>
          <cell r="AG186">
            <v>3437.580078</v>
          </cell>
        </row>
        <row r="187">
          <cell r="A187">
            <v>41771</v>
          </cell>
          <cell r="B187">
            <v>165</v>
          </cell>
          <cell r="C187">
            <v>52.799999</v>
          </cell>
          <cell r="D187">
            <v>27.5</v>
          </cell>
          <cell r="E187">
            <v>50.580002</v>
          </cell>
          <cell r="F187">
            <v>64.559997999999993</v>
          </cell>
          <cell r="G187">
            <v>2.1749999999999998</v>
          </cell>
          <cell r="H187">
            <v>20.950001</v>
          </cell>
          <cell r="I187">
            <v>0.09</v>
          </cell>
          <cell r="J187">
            <v>31.049999</v>
          </cell>
          <cell r="K187">
            <v>7.375</v>
          </cell>
          <cell r="L187">
            <v>10.27</v>
          </cell>
          <cell r="M187" t="str">
            <v/>
          </cell>
          <cell r="N187">
            <v>74.680000000000007</v>
          </cell>
          <cell r="O187">
            <v>876.5</v>
          </cell>
          <cell r="P187">
            <v>52.48</v>
          </cell>
          <cell r="Q187">
            <v>11.808</v>
          </cell>
          <cell r="R187">
            <v>44.580002</v>
          </cell>
          <cell r="S187">
            <v>36.340000000000003</v>
          </cell>
          <cell r="T187">
            <v>2.6829999999999998</v>
          </cell>
          <cell r="U187">
            <v>35.150002000000001</v>
          </cell>
          <cell r="V187">
            <v>23.6</v>
          </cell>
          <cell r="W187">
            <v>402</v>
          </cell>
          <cell r="X187">
            <v>56.759998000000003</v>
          </cell>
          <cell r="Y187">
            <v>27.700001</v>
          </cell>
          <cell r="Z187">
            <v>52.939999</v>
          </cell>
          <cell r="AA187">
            <v>46.080002</v>
          </cell>
          <cell r="AB187">
            <v>112.349998</v>
          </cell>
          <cell r="AC187">
            <v>3.9049999999999998</v>
          </cell>
          <cell r="AD187">
            <v>47.890006999999997</v>
          </cell>
          <cell r="AE187">
            <v>38.970001000000003</v>
          </cell>
          <cell r="AF187">
            <v>40.110000999999997</v>
          </cell>
          <cell r="AG187">
            <v>3395.209961</v>
          </cell>
        </row>
        <row r="188">
          <cell r="A188">
            <v>41764</v>
          </cell>
          <cell r="B188">
            <v>166</v>
          </cell>
          <cell r="C188">
            <v>52.389999000000003</v>
          </cell>
          <cell r="D188">
            <v>27.43</v>
          </cell>
          <cell r="E188">
            <v>50.41</v>
          </cell>
          <cell r="F188">
            <v>63.840004</v>
          </cell>
          <cell r="G188">
            <v>2.3250000000000002</v>
          </cell>
          <cell r="H188">
            <v>20.74</v>
          </cell>
          <cell r="I188">
            <v>0.1</v>
          </cell>
          <cell r="J188">
            <v>29.950001</v>
          </cell>
          <cell r="K188">
            <v>7.875</v>
          </cell>
          <cell r="L188">
            <v>10.9</v>
          </cell>
          <cell r="M188" t="str">
            <v/>
          </cell>
          <cell r="N188">
            <v>74.440002000000007</v>
          </cell>
          <cell r="O188">
            <v>855</v>
          </cell>
          <cell r="P188">
            <v>49.419998</v>
          </cell>
          <cell r="Q188">
            <v>12.022</v>
          </cell>
          <cell r="R188">
            <v>44.02</v>
          </cell>
          <cell r="S188">
            <v>35.939999</v>
          </cell>
          <cell r="T188">
            <v>2.613</v>
          </cell>
          <cell r="U188">
            <v>34.639999000000003</v>
          </cell>
          <cell r="V188">
            <v>23.4</v>
          </cell>
          <cell r="W188">
            <v>421.25</v>
          </cell>
          <cell r="X188">
            <v>56.599997999999999</v>
          </cell>
          <cell r="Y188">
            <v>28.15</v>
          </cell>
          <cell r="Z188">
            <v>53.650002000000001</v>
          </cell>
          <cell r="AA188">
            <v>46.580002</v>
          </cell>
          <cell r="AB188">
            <v>109.519997</v>
          </cell>
          <cell r="AC188">
            <v>3.8159999999999998</v>
          </cell>
          <cell r="AD188">
            <v>46.709999000000003</v>
          </cell>
          <cell r="AE188">
            <v>39.889999000000003</v>
          </cell>
          <cell r="AF188">
            <v>38.720001000000003</v>
          </cell>
          <cell r="AG188">
            <v>3394.0500489999999</v>
          </cell>
        </row>
        <row r="189">
          <cell r="A189">
            <v>41757</v>
          </cell>
          <cell r="B189">
            <v>167</v>
          </cell>
          <cell r="C189">
            <v>52.84</v>
          </cell>
          <cell r="D189">
            <v>27.120000999999998</v>
          </cell>
          <cell r="E189">
            <v>50.560001</v>
          </cell>
          <cell r="F189">
            <v>61.159996</v>
          </cell>
          <cell r="G189">
            <v>2.5</v>
          </cell>
          <cell r="H189">
            <v>20.99</v>
          </cell>
          <cell r="I189">
            <v>0.1</v>
          </cell>
          <cell r="J189">
            <v>29.379999000000002</v>
          </cell>
          <cell r="K189">
            <v>7.875</v>
          </cell>
          <cell r="L189">
            <v>10.67</v>
          </cell>
          <cell r="M189" t="str">
            <v/>
          </cell>
          <cell r="N189">
            <v>73.25</v>
          </cell>
          <cell r="O189">
            <v>838.5</v>
          </cell>
          <cell r="P189">
            <v>48.66</v>
          </cell>
          <cell r="Q189">
            <v>11.754</v>
          </cell>
          <cell r="R189">
            <v>43.130001</v>
          </cell>
          <cell r="S189">
            <v>36.389999000000003</v>
          </cell>
          <cell r="T189">
            <v>2.6179999999999999</v>
          </cell>
          <cell r="U189">
            <v>34.939999</v>
          </cell>
          <cell r="V189">
            <v>23.549999</v>
          </cell>
          <cell r="W189">
            <v>425</v>
          </cell>
          <cell r="X189">
            <v>56.34</v>
          </cell>
          <cell r="Y189">
            <v>27.98</v>
          </cell>
          <cell r="Z189">
            <v>54.27</v>
          </cell>
          <cell r="AA189">
            <v>46.459999000000003</v>
          </cell>
          <cell r="AB189">
            <v>106.400002</v>
          </cell>
          <cell r="AC189">
            <v>3.7330000000000001</v>
          </cell>
          <cell r="AD189">
            <v>46.32</v>
          </cell>
          <cell r="AE189">
            <v>40.259998000000003</v>
          </cell>
          <cell r="AF189">
            <v>38.729999999999997</v>
          </cell>
          <cell r="AG189">
            <v>3395.610107</v>
          </cell>
        </row>
        <row r="190">
          <cell r="A190">
            <v>41750</v>
          </cell>
          <cell r="B190">
            <v>168</v>
          </cell>
          <cell r="C190">
            <v>52.470001000000003</v>
          </cell>
          <cell r="D190">
            <v>27.15</v>
          </cell>
          <cell r="E190">
            <v>51.27</v>
          </cell>
          <cell r="F190">
            <v>64.000007999999994</v>
          </cell>
          <cell r="G190">
            <v>2.8</v>
          </cell>
          <cell r="H190">
            <v>20.74</v>
          </cell>
          <cell r="I190">
            <v>0.1</v>
          </cell>
          <cell r="J190">
            <v>29.35</v>
          </cell>
          <cell r="K190">
            <v>8</v>
          </cell>
          <cell r="L190">
            <v>11.28</v>
          </cell>
          <cell r="M190" t="str">
            <v/>
          </cell>
          <cell r="N190">
            <v>72.580001999999993</v>
          </cell>
          <cell r="O190">
            <v>823.5</v>
          </cell>
          <cell r="P190">
            <v>49.07</v>
          </cell>
          <cell r="Q190">
            <v>11.042999999999999</v>
          </cell>
          <cell r="R190">
            <v>44.669998</v>
          </cell>
          <cell r="S190">
            <v>36.540000999999997</v>
          </cell>
          <cell r="T190">
            <v>2.67</v>
          </cell>
          <cell r="U190">
            <v>35.840000000000003</v>
          </cell>
          <cell r="V190">
            <v>23.629999000000002</v>
          </cell>
          <cell r="W190">
            <v>390</v>
          </cell>
          <cell r="X190">
            <v>56.57</v>
          </cell>
          <cell r="Y190">
            <v>26.879999000000002</v>
          </cell>
          <cell r="Z190">
            <v>54.779998999999997</v>
          </cell>
          <cell r="AA190">
            <v>46.450001</v>
          </cell>
          <cell r="AB190">
            <v>105.58000199999999</v>
          </cell>
          <cell r="AC190">
            <v>3.6619999999999999</v>
          </cell>
          <cell r="AD190">
            <v>46.349997999999999</v>
          </cell>
          <cell r="AE190">
            <v>40.610000999999997</v>
          </cell>
          <cell r="AF190">
            <v>39.729999999999997</v>
          </cell>
          <cell r="AG190">
            <v>3362.9499510000001</v>
          </cell>
        </row>
        <row r="191">
          <cell r="A191">
            <v>41743</v>
          </cell>
          <cell r="B191">
            <v>169</v>
          </cell>
          <cell r="C191">
            <v>51.75</v>
          </cell>
          <cell r="D191">
            <v>26.809999000000001</v>
          </cell>
          <cell r="E191">
            <v>49.900002000000001</v>
          </cell>
          <cell r="F191">
            <v>60.979996</v>
          </cell>
          <cell r="G191">
            <v>2.85</v>
          </cell>
          <cell r="H191">
            <v>21.040001</v>
          </cell>
          <cell r="I191">
            <v>0.09</v>
          </cell>
          <cell r="J191">
            <v>30.5</v>
          </cell>
          <cell r="K191">
            <v>8</v>
          </cell>
          <cell r="L191">
            <v>10.52</v>
          </cell>
          <cell r="M191" t="str">
            <v/>
          </cell>
          <cell r="N191">
            <v>69.980002999999996</v>
          </cell>
          <cell r="O191">
            <v>824</v>
          </cell>
          <cell r="P191">
            <v>48.709999000000003</v>
          </cell>
          <cell r="Q191">
            <v>10.303000000000001</v>
          </cell>
          <cell r="R191">
            <v>44.529998999999997</v>
          </cell>
          <cell r="S191">
            <v>35.880001</v>
          </cell>
          <cell r="T191">
            <v>2.67</v>
          </cell>
          <cell r="U191">
            <v>35.790000999999997</v>
          </cell>
          <cell r="V191">
            <v>23.5</v>
          </cell>
          <cell r="W191">
            <v>402.25</v>
          </cell>
          <cell r="X191">
            <v>56.029998999999997</v>
          </cell>
          <cell r="Y191">
            <v>26.85</v>
          </cell>
          <cell r="Z191">
            <v>54.150002000000001</v>
          </cell>
          <cell r="AA191">
            <v>46.860000999999997</v>
          </cell>
          <cell r="AB191">
            <v>106.769997</v>
          </cell>
          <cell r="AC191">
            <v>3.5859999999999999</v>
          </cell>
          <cell r="AD191">
            <v>45.709994999999999</v>
          </cell>
          <cell r="AE191">
            <v>40.189999</v>
          </cell>
          <cell r="AF191">
            <v>39.409999999999997</v>
          </cell>
          <cell r="AG191">
            <v>3365</v>
          </cell>
        </row>
        <row r="192">
          <cell r="A192">
            <v>41736</v>
          </cell>
          <cell r="B192">
            <v>170</v>
          </cell>
          <cell r="C192">
            <v>49.93</v>
          </cell>
          <cell r="D192">
            <v>26.48</v>
          </cell>
          <cell r="E192">
            <v>48.52</v>
          </cell>
          <cell r="F192">
            <v>59.959999000000003</v>
          </cell>
          <cell r="G192">
            <v>3.1</v>
          </cell>
          <cell r="H192">
            <v>20.379999000000002</v>
          </cell>
          <cell r="I192">
            <v>0.08</v>
          </cell>
          <cell r="J192">
            <v>30.32</v>
          </cell>
          <cell r="K192">
            <v>8</v>
          </cell>
          <cell r="L192">
            <v>10.07</v>
          </cell>
          <cell r="M192" t="str">
            <v/>
          </cell>
          <cell r="N192">
            <v>68.769997000000004</v>
          </cell>
          <cell r="O192">
            <v>809.5</v>
          </cell>
          <cell r="P192">
            <v>47.98</v>
          </cell>
          <cell r="Q192">
            <v>10.231</v>
          </cell>
          <cell r="R192">
            <v>44</v>
          </cell>
          <cell r="S192">
            <v>35.029998999999997</v>
          </cell>
          <cell r="T192">
            <v>2.6509999999999998</v>
          </cell>
          <cell r="U192">
            <v>35.330002</v>
          </cell>
          <cell r="V192">
            <v>23.030000999999999</v>
          </cell>
          <cell r="W192">
            <v>410</v>
          </cell>
          <cell r="X192">
            <v>54.610000999999997</v>
          </cell>
          <cell r="Y192">
            <v>26.6</v>
          </cell>
          <cell r="Z192">
            <v>52.459999000000003</v>
          </cell>
          <cell r="AA192">
            <v>46.360000999999997</v>
          </cell>
          <cell r="AB192">
            <v>104.510002</v>
          </cell>
          <cell r="AC192">
            <v>3.4820000000000002</v>
          </cell>
          <cell r="AD192">
            <v>44.749996000000003</v>
          </cell>
          <cell r="AE192">
            <v>38.849997999999999</v>
          </cell>
          <cell r="AF192">
            <v>38.529998999999997</v>
          </cell>
          <cell r="AG192">
            <v>3276.040039</v>
          </cell>
        </row>
        <row r="193">
          <cell r="A193">
            <v>41729</v>
          </cell>
          <cell r="B193">
            <v>171</v>
          </cell>
          <cell r="C193">
            <v>49.130001</v>
          </cell>
          <cell r="D193">
            <v>26.1</v>
          </cell>
          <cell r="E193">
            <v>47.650002000000001</v>
          </cell>
          <cell r="F193">
            <v>61.949997000000003</v>
          </cell>
          <cell r="G193">
            <v>3.05</v>
          </cell>
          <cell r="H193">
            <v>21.35</v>
          </cell>
          <cell r="I193">
            <v>0.09</v>
          </cell>
          <cell r="J193">
            <v>30.969999000000001</v>
          </cell>
          <cell r="K193">
            <v>7.875</v>
          </cell>
          <cell r="L193">
            <v>10.050000000000001</v>
          </cell>
          <cell r="M193" t="str">
            <v/>
          </cell>
          <cell r="N193">
            <v>69.889999000000003</v>
          </cell>
          <cell r="O193">
            <v>820.5</v>
          </cell>
          <cell r="P193">
            <v>49.07</v>
          </cell>
          <cell r="Q193">
            <v>10.643000000000001</v>
          </cell>
          <cell r="R193">
            <v>43.900002000000001</v>
          </cell>
          <cell r="S193">
            <v>36.590000000000003</v>
          </cell>
          <cell r="T193">
            <v>2.6819999999999999</v>
          </cell>
          <cell r="U193">
            <v>35.590000000000003</v>
          </cell>
          <cell r="V193">
            <v>23.75</v>
          </cell>
          <cell r="W193">
            <v>379.75</v>
          </cell>
          <cell r="X193">
            <v>55.669998</v>
          </cell>
          <cell r="Y193">
            <v>26.15</v>
          </cell>
          <cell r="Z193">
            <v>53.130001</v>
          </cell>
          <cell r="AA193">
            <v>46.23</v>
          </cell>
          <cell r="AB193">
            <v>103.839996</v>
          </cell>
          <cell r="AC193">
            <v>3.5550000000000002</v>
          </cell>
          <cell r="AD193">
            <v>45.280006</v>
          </cell>
          <cell r="AE193">
            <v>39.229999999999997</v>
          </cell>
          <cell r="AF193">
            <v>39.560001</v>
          </cell>
          <cell r="AG193">
            <v>3363.4099120000001</v>
          </cell>
        </row>
        <row r="194">
          <cell r="A194">
            <v>41722</v>
          </cell>
          <cell r="B194">
            <v>172</v>
          </cell>
          <cell r="C194">
            <v>48.330002</v>
          </cell>
          <cell r="D194">
            <v>25.25</v>
          </cell>
          <cell r="E194">
            <v>46.07</v>
          </cell>
          <cell r="F194">
            <v>62.860004000000004</v>
          </cell>
          <cell r="G194">
            <v>3.2749999999999999</v>
          </cell>
          <cell r="H194">
            <v>20.610001</v>
          </cell>
          <cell r="I194">
            <v>0.08</v>
          </cell>
          <cell r="J194">
            <v>29.77</v>
          </cell>
          <cell r="K194">
            <v>7.125</v>
          </cell>
          <cell r="L194">
            <v>9.99</v>
          </cell>
          <cell r="M194" t="str">
            <v/>
          </cell>
          <cell r="N194">
            <v>69.059997999999993</v>
          </cell>
          <cell r="O194">
            <v>830</v>
          </cell>
          <cell r="P194">
            <v>49.240001999999997</v>
          </cell>
          <cell r="Q194">
            <v>11.048999999999999</v>
          </cell>
          <cell r="R194">
            <v>43.68</v>
          </cell>
          <cell r="S194">
            <v>35.099997999999999</v>
          </cell>
          <cell r="T194">
            <v>2.72</v>
          </cell>
          <cell r="U194">
            <v>34.840000000000003</v>
          </cell>
          <cell r="V194">
            <v>23.540001</v>
          </cell>
          <cell r="W194">
            <v>372.5</v>
          </cell>
          <cell r="X194">
            <v>55.209999000000003</v>
          </cell>
          <cell r="Y194">
            <v>26.4</v>
          </cell>
          <cell r="Z194">
            <v>52.869999</v>
          </cell>
          <cell r="AA194">
            <v>46.439999</v>
          </cell>
          <cell r="AB194">
            <v>97.459998999999996</v>
          </cell>
          <cell r="AC194">
            <v>3.7130000000000001</v>
          </cell>
          <cell r="AD194">
            <v>44.800007000000001</v>
          </cell>
          <cell r="AE194">
            <v>38.770000000000003</v>
          </cell>
          <cell r="AF194">
            <v>39.25</v>
          </cell>
          <cell r="AG194">
            <v>3348.830078</v>
          </cell>
        </row>
        <row r="195">
          <cell r="A195">
            <v>41715</v>
          </cell>
          <cell r="B195">
            <v>173</v>
          </cell>
          <cell r="C195">
            <v>47.740001999999997</v>
          </cell>
          <cell r="D195">
            <v>25.25</v>
          </cell>
          <cell r="E195">
            <v>46.119999</v>
          </cell>
          <cell r="F195">
            <v>63.370002999999997</v>
          </cell>
          <cell r="G195">
            <v>3.75</v>
          </cell>
          <cell r="H195">
            <v>19.52</v>
          </cell>
          <cell r="I195">
            <v>0.09</v>
          </cell>
          <cell r="J195">
            <v>30.4</v>
          </cell>
          <cell r="K195">
            <v>7</v>
          </cell>
          <cell r="L195">
            <v>9.9499999999999993</v>
          </cell>
          <cell r="M195" t="str">
            <v/>
          </cell>
          <cell r="N195">
            <v>69.449996999999996</v>
          </cell>
          <cell r="O195">
            <v>822.5</v>
          </cell>
          <cell r="P195">
            <v>47.73</v>
          </cell>
          <cell r="Q195">
            <v>8.6189999999999998</v>
          </cell>
          <cell r="R195">
            <v>42.91</v>
          </cell>
          <cell r="S195">
            <v>36.229999999999997</v>
          </cell>
          <cell r="T195">
            <v>2.7690000000000001</v>
          </cell>
          <cell r="U195">
            <v>34.689999</v>
          </cell>
          <cell r="V195">
            <v>23.450001</v>
          </cell>
          <cell r="W195">
            <v>323</v>
          </cell>
          <cell r="X195">
            <v>54.700001</v>
          </cell>
          <cell r="Y195">
            <v>26.299999</v>
          </cell>
          <cell r="Z195">
            <v>53.009998000000003</v>
          </cell>
          <cell r="AA195">
            <v>46.529998999999997</v>
          </cell>
          <cell r="AB195">
            <v>98.540001000000004</v>
          </cell>
          <cell r="AC195">
            <v>3.5830000000000002</v>
          </cell>
          <cell r="AD195">
            <v>44.509995000000004</v>
          </cell>
          <cell r="AE195">
            <v>38.049999</v>
          </cell>
          <cell r="AF195">
            <v>39.209999000000003</v>
          </cell>
          <cell r="AG195">
            <v>3363.719971</v>
          </cell>
        </row>
        <row r="196">
          <cell r="A196">
            <v>41708</v>
          </cell>
          <cell r="B196">
            <v>174</v>
          </cell>
          <cell r="C196">
            <v>48.950001</v>
          </cell>
          <cell r="D196">
            <v>25.290001</v>
          </cell>
          <cell r="E196">
            <v>46.299999</v>
          </cell>
          <cell r="F196">
            <v>61.919998</v>
          </cell>
          <cell r="G196">
            <v>4.05</v>
          </cell>
          <cell r="H196">
            <v>18.870000999999998</v>
          </cell>
          <cell r="I196">
            <v>7.0000000000000007E-2</v>
          </cell>
          <cell r="J196">
            <v>34.900002000000001</v>
          </cell>
          <cell r="K196">
            <v>7</v>
          </cell>
          <cell r="L196">
            <v>9.6999999999999993</v>
          </cell>
          <cell r="M196" t="str">
            <v/>
          </cell>
          <cell r="N196">
            <v>75.319999999999993</v>
          </cell>
          <cell r="O196">
            <v>824.5</v>
          </cell>
          <cell r="P196">
            <v>48.619999</v>
          </cell>
          <cell r="Q196">
            <v>8.4149999999999991</v>
          </cell>
          <cell r="R196">
            <v>43.18</v>
          </cell>
          <cell r="S196">
            <v>36.090000000000003</v>
          </cell>
          <cell r="T196">
            <v>2.8130000000000002</v>
          </cell>
          <cell r="U196">
            <v>34.950001</v>
          </cell>
          <cell r="V196">
            <v>23.74</v>
          </cell>
          <cell r="W196">
            <v>341.5</v>
          </cell>
          <cell r="X196">
            <v>55.720001000000003</v>
          </cell>
          <cell r="Y196">
            <v>26.4</v>
          </cell>
          <cell r="Z196">
            <v>53.720001000000003</v>
          </cell>
          <cell r="AA196">
            <v>46.650002000000001</v>
          </cell>
          <cell r="AB196">
            <v>97.870002999999997</v>
          </cell>
          <cell r="AC196">
            <v>3.6110000000000002</v>
          </cell>
          <cell r="AD196">
            <v>44.809994000000003</v>
          </cell>
          <cell r="AE196">
            <v>38.07</v>
          </cell>
          <cell r="AF196">
            <v>39.650002000000001</v>
          </cell>
          <cell r="AG196">
            <v>3317.8100589999999</v>
          </cell>
        </row>
        <row r="197">
          <cell r="A197">
            <v>41701</v>
          </cell>
          <cell r="B197">
            <v>175</v>
          </cell>
          <cell r="C197">
            <v>47.040000999999997</v>
          </cell>
          <cell r="D197">
            <v>25.1</v>
          </cell>
          <cell r="E197">
            <v>45.470001000000003</v>
          </cell>
          <cell r="F197">
            <v>59.059994000000003</v>
          </cell>
          <cell r="G197">
            <v>3.7250000000000001</v>
          </cell>
          <cell r="H197">
            <v>19.639999</v>
          </cell>
          <cell r="I197">
            <v>0.09</v>
          </cell>
          <cell r="J197">
            <v>30.51</v>
          </cell>
          <cell r="K197">
            <v>7.125</v>
          </cell>
          <cell r="L197">
            <v>9.6</v>
          </cell>
          <cell r="M197" t="str">
            <v/>
          </cell>
          <cell r="N197">
            <v>73.440002000000007</v>
          </cell>
          <cell r="O197">
            <v>822</v>
          </cell>
          <cell r="P197">
            <v>44.759998000000003</v>
          </cell>
          <cell r="Q197">
            <v>9.0719999999999992</v>
          </cell>
          <cell r="R197">
            <v>42.099997999999999</v>
          </cell>
          <cell r="S197">
            <v>35.639999000000003</v>
          </cell>
          <cell r="T197">
            <v>2.907</v>
          </cell>
          <cell r="U197">
            <v>34.25</v>
          </cell>
          <cell r="V197">
            <v>23.620000999999998</v>
          </cell>
          <cell r="W197">
            <v>330</v>
          </cell>
          <cell r="X197">
            <v>54.509998000000003</v>
          </cell>
          <cell r="Y197">
            <v>26.15</v>
          </cell>
          <cell r="Z197">
            <v>53.389999000000003</v>
          </cell>
          <cell r="AA197">
            <v>45.580002</v>
          </cell>
          <cell r="AB197">
            <v>98.370002999999997</v>
          </cell>
          <cell r="AC197">
            <v>3.5550000000000002</v>
          </cell>
          <cell r="AD197">
            <v>44.560004999999997</v>
          </cell>
          <cell r="AE197">
            <v>37.159999999999997</v>
          </cell>
          <cell r="AF197">
            <v>39.200001</v>
          </cell>
          <cell r="AG197">
            <v>3382.570068</v>
          </cell>
        </row>
        <row r="198">
          <cell r="A198">
            <v>41694</v>
          </cell>
          <cell r="B198">
            <v>176</v>
          </cell>
          <cell r="C198">
            <v>47.040000999999997</v>
          </cell>
          <cell r="D198">
            <v>23.52</v>
          </cell>
          <cell r="E198">
            <v>46.099997999999999</v>
          </cell>
          <cell r="F198">
            <v>59.239989999999999</v>
          </cell>
          <cell r="G198">
            <v>4.25</v>
          </cell>
          <cell r="H198">
            <v>19.27</v>
          </cell>
          <cell r="I198">
            <v>0.08</v>
          </cell>
          <cell r="J198">
            <v>30.889999</v>
          </cell>
          <cell r="K198">
            <v>7.125</v>
          </cell>
          <cell r="L198">
            <v>9.36</v>
          </cell>
          <cell r="M198" t="str">
            <v/>
          </cell>
          <cell r="N198">
            <v>75.120002999999997</v>
          </cell>
          <cell r="O198">
            <v>834.5</v>
          </cell>
          <cell r="P198">
            <v>45.009998000000003</v>
          </cell>
          <cell r="Q198" t="str">
            <v/>
          </cell>
          <cell r="R198">
            <v>42.869999</v>
          </cell>
          <cell r="S198">
            <v>33.979999999999997</v>
          </cell>
          <cell r="T198">
            <v>2.9809999999999999</v>
          </cell>
          <cell r="U198">
            <v>33.82</v>
          </cell>
          <cell r="V198">
            <v>23.75</v>
          </cell>
          <cell r="W198">
            <v>327.5</v>
          </cell>
          <cell r="X198">
            <v>57.18</v>
          </cell>
          <cell r="Y198">
            <v>25.959999</v>
          </cell>
          <cell r="Z198">
            <v>54.02</v>
          </cell>
          <cell r="AA198">
            <v>45.849997999999999</v>
          </cell>
          <cell r="AB198">
            <v>96.760002</v>
          </cell>
          <cell r="AC198">
            <v>3.6150000000000002</v>
          </cell>
          <cell r="AD198">
            <v>44.689995000000003</v>
          </cell>
          <cell r="AE198">
            <v>38.470001000000003</v>
          </cell>
          <cell r="AF198">
            <v>40.189999</v>
          </cell>
          <cell r="AG198">
            <v>3347.3798830000001</v>
          </cell>
        </row>
        <row r="199">
          <cell r="A199">
            <v>41688</v>
          </cell>
          <cell r="B199">
            <v>177</v>
          </cell>
          <cell r="C199">
            <v>46.790000999999997</v>
          </cell>
          <cell r="D199">
            <v>23.889999</v>
          </cell>
          <cell r="E199">
            <v>45.560001</v>
          </cell>
          <cell r="F199">
            <v>60.149997999999997</v>
          </cell>
          <cell r="G199">
            <v>4.4000000000000004</v>
          </cell>
          <cell r="H199">
            <v>19.07</v>
          </cell>
          <cell r="I199">
            <v>7.0000000000000007E-2</v>
          </cell>
          <cell r="J199">
            <v>30.030000999999999</v>
          </cell>
          <cell r="K199">
            <v>7.125</v>
          </cell>
          <cell r="L199">
            <v>9.77</v>
          </cell>
          <cell r="M199" t="str">
            <v/>
          </cell>
          <cell r="N199">
            <v>75.839995999999999</v>
          </cell>
          <cell r="O199">
            <v>833.5</v>
          </cell>
          <cell r="P199">
            <v>45.380001</v>
          </cell>
          <cell r="Q199" t="str">
            <v/>
          </cell>
          <cell r="R199">
            <v>41.939999</v>
          </cell>
          <cell r="S199">
            <v>33.240001999999997</v>
          </cell>
          <cell r="T199">
            <v>2.8639999999999999</v>
          </cell>
          <cell r="U199">
            <v>33.590000000000003</v>
          </cell>
          <cell r="V199">
            <v>23.690000999999999</v>
          </cell>
          <cell r="W199">
            <v>315.25</v>
          </cell>
          <cell r="X199">
            <v>55.450001</v>
          </cell>
          <cell r="Y199">
            <v>26.5</v>
          </cell>
          <cell r="Z199">
            <v>54.48</v>
          </cell>
          <cell r="AA199">
            <v>45.310001</v>
          </cell>
          <cell r="AB199">
            <v>95.989998</v>
          </cell>
          <cell r="AC199">
            <v>3.4710000000000001</v>
          </cell>
          <cell r="AD199">
            <v>43.870002999999997</v>
          </cell>
          <cell r="AE199">
            <v>37.959999000000003</v>
          </cell>
          <cell r="AF199">
            <v>38.650002000000001</v>
          </cell>
          <cell r="AG199">
            <v>3304.360107</v>
          </cell>
        </row>
        <row r="200">
          <cell r="A200">
            <v>41680</v>
          </cell>
          <cell r="B200">
            <v>178</v>
          </cell>
          <cell r="C200">
            <v>46.349997999999999</v>
          </cell>
          <cell r="D200">
            <v>24.9</v>
          </cell>
          <cell r="E200">
            <v>45.529998999999997</v>
          </cell>
          <cell r="F200">
            <v>59.170006000000001</v>
          </cell>
          <cell r="G200">
            <v>4.4000000000000004</v>
          </cell>
          <cell r="H200">
            <v>19.110001</v>
          </cell>
          <cell r="I200">
            <v>0.08</v>
          </cell>
          <cell r="J200">
            <v>31.02</v>
          </cell>
          <cell r="K200">
            <v>7.125</v>
          </cell>
          <cell r="L200">
            <v>9.8800000000000008</v>
          </cell>
          <cell r="M200" t="str">
            <v/>
          </cell>
          <cell r="N200">
            <v>75.430000000000007</v>
          </cell>
          <cell r="O200">
            <v>812.5</v>
          </cell>
          <cell r="P200">
            <v>45.07</v>
          </cell>
          <cell r="Q200" t="str">
            <v/>
          </cell>
          <cell r="R200">
            <v>42.389999000000003</v>
          </cell>
          <cell r="S200">
            <v>33.110000999999997</v>
          </cell>
          <cell r="T200">
            <v>2.7570000000000001</v>
          </cell>
          <cell r="U200">
            <v>33.349997999999999</v>
          </cell>
          <cell r="V200">
            <v>23.959999</v>
          </cell>
          <cell r="W200">
            <v>308.5</v>
          </cell>
          <cell r="X200">
            <v>55.34</v>
          </cell>
          <cell r="Y200">
            <v>26.200001</v>
          </cell>
          <cell r="Z200">
            <v>54.130001</v>
          </cell>
          <cell r="AA200">
            <v>44.98</v>
          </cell>
          <cell r="AB200">
            <v>96.519997000000004</v>
          </cell>
          <cell r="AC200">
            <v>3.3780000000000001</v>
          </cell>
          <cell r="AD200">
            <v>43.660004000000001</v>
          </cell>
          <cell r="AE200">
            <v>37.290000999999997</v>
          </cell>
          <cell r="AF200">
            <v>37.380001</v>
          </cell>
          <cell r="AG200">
            <v>3306.919922</v>
          </cell>
        </row>
        <row r="201">
          <cell r="A201">
            <v>41673</v>
          </cell>
          <cell r="B201">
            <v>179</v>
          </cell>
          <cell r="C201">
            <v>46.009998000000003</v>
          </cell>
          <cell r="D201">
            <v>26.450001</v>
          </cell>
          <cell r="E201">
            <v>47.189999</v>
          </cell>
          <cell r="F201">
            <v>57.349995</v>
          </cell>
          <cell r="G201">
            <v>4.4000000000000004</v>
          </cell>
          <cell r="H201">
            <v>18.360001</v>
          </cell>
          <cell r="I201">
            <v>7.0000000000000007E-2</v>
          </cell>
          <cell r="J201">
            <v>27.42</v>
          </cell>
          <cell r="K201">
            <v>7</v>
          </cell>
          <cell r="L201">
            <v>9.23</v>
          </cell>
          <cell r="M201" t="str">
            <v/>
          </cell>
          <cell r="N201">
            <v>74.949996999999996</v>
          </cell>
          <cell r="O201">
            <v>792</v>
          </cell>
          <cell r="P201">
            <v>44.650002000000001</v>
          </cell>
          <cell r="Q201" t="str">
            <v/>
          </cell>
          <cell r="R201">
            <v>40.540000999999997</v>
          </cell>
          <cell r="S201">
            <v>32.979999999999997</v>
          </cell>
          <cell r="T201">
            <v>2.7869999999999999</v>
          </cell>
          <cell r="U201">
            <v>32.580002</v>
          </cell>
          <cell r="V201">
            <v>23.379999000000002</v>
          </cell>
          <cell r="W201">
            <v>303.5</v>
          </cell>
          <cell r="X201">
            <v>52.860000999999997</v>
          </cell>
          <cell r="Y201">
            <v>25.85</v>
          </cell>
          <cell r="Z201">
            <v>51.889999000000003</v>
          </cell>
          <cell r="AA201">
            <v>44.279998999999997</v>
          </cell>
          <cell r="AB201">
            <v>92.940002000000007</v>
          </cell>
          <cell r="AC201">
            <v>3.4169999999999998</v>
          </cell>
          <cell r="AD201">
            <v>42.619995000000003</v>
          </cell>
          <cell r="AE201">
            <v>36.330002</v>
          </cell>
          <cell r="AF201">
            <v>36.560001</v>
          </cell>
          <cell r="AG201">
            <v>3229.6499020000001</v>
          </cell>
        </row>
        <row r="202">
          <cell r="A202">
            <v>41666</v>
          </cell>
          <cell r="B202">
            <v>180</v>
          </cell>
          <cell r="C202">
            <v>47.779998999999997</v>
          </cell>
          <cell r="D202">
            <v>26.51</v>
          </cell>
          <cell r="E202">
            <v>48.009998000000003</v>
          </cell>
          <cell r="F202">
            <v>58.849995</v>
          </cell>
          <cell r="G202">
            <v>4.4000000000000004</v>
          </cell>
          <cell r="H202">
            <v>17.209999</v>
          </cell>
          <cell r="I202">
            <v>0.08</v>
          </cell>
          <cell r="J202">
            <v>27.48</v>
          </cell>
          <cell r="K202">
            <v>7</v>
          </cell>
          <cell r="L202">
            <v>9.17</v>
          </cell>
          <cell r="M202" t="str">
            <v/>
          </cell>
          <cell r="N202">
            <v>75.360000999999997</v>
          </cell>
          <cell r="O202">
            <v>789</v>
          </cell>
          <cell r="P202">
            <v>45.599997999999999</v>
          </cell>
          <cell r="Q202" t="str">
            <v/>
          </cell>
          <cell r="R202">
            <v>41.560001</v>
          </cell>
          <cell r="S202">
            <v>34.119999</v>
          </cell>
          <cell r="T202">
            <v>2.9329999999999998</v>
          </cell>
          <cell r="U202">
            <v>33.020000000000003</v>
          </cell>
          <cell r="V202">
            <v>23.32</v>
          </cell>
          <cell r="W202">
            <v>307.5</v>
          </cell>
          <cell r="X202">
            <v>53.34</v>
          </cell>
          <cell r="Y202">
            <v>25.5</v>
          </cell>
          <cell r="Z202">
            <v>53.73</v>
          </cell>
          <cell r="AA202">
            <v>45.889999000000003</v>
          </cell>
          <cell r="AB202">
            <v>90.290001000000004</v>
          </cell>
          <cell r="AC202">
            <v>3.601</v>
          </cell>
          <cell r="AD202">
            <v>43.390006999999997</v>
          </cell>
          <cell r="AE202">
            <v>36.520000000000003</v>
          </cell>
          <cell r="AF202">
            <v>37.779998999999997</v>
          </cell>
          <cell r="AG202">
            <v>3200.9499510000001</v>
          </cell>
        </row>
        <row r="203">
          <cell r="A203">
            <v>41660</v>
          </cell>
          <cell r="B203">
            <v>181</v>
          </cell>
          <cell r="C203">
            <v>47.139999000000003</v>
          </cell>
          <cell r="D203">
            <v>26.15</v>
          </cell>
          <cell r="E203">
            <v>46.889999000000003</v>
          </cell>
          <cell r="F203">
            <v>59.389995999999996</v>
          </cell>
          <cell r="G203">
            <v>4.4000000000000004</v>
          </cell>
          <cell r="H203">
            <v>18.209999</v>
          </cell>
          <cell r="I203">
            <v>0.06</v>
          </cell>
          <cell r="J203">
            <v>28.200001</v>
          </cell>
          <cell r="K203">
            <v>7</v>
          </cell>
          <cell r="L203">
            <v>9.57</v>
          </cell>
          <cell r="M203" t="str">
            <v/>
          </cell>
          <cell r="N203">
            <v>72.220000999999996</v>
          </cell>
          <cell r="O203">
            <v>790</v>
          </cell>
          <cell r="P203">
            <v>46.009998000000003</v>
          </cell>
          <cell r="Q203" t="str">
            <v/>
          </cell>
          <cell r="R203">
            <v>42.34</v>
          </cell>
          <cell r="S203">
            <v>33.340000000000003</v>
          </cell>
          <cell r="T203">
            <v>2.968</v>
          </cell>
          <cell r="U203">
            <v>32.909999999999997</v>
          </cell>
          <cell r="V203">
            <v>22.91</v>
          </cell>
          <cell r="W203">
            <v>321</v>
          </cell>
          <cell r="X203">
            <v>54.450001</v>
          </cell>
          <cell r="Y203">
            <v>25.690000999999999</v>
          </cell>
          <cell r="Z203">
            <v>53.869999</v>
          </cell>
          <cell r="AA203">
            <v>45.029998999999997</v>
          </cell>
          <cell r="AB203">
            <v>88.129997000000003</v>
          </cell>
          <cell r="AC203">
            <v>3.621</v>
          </cell>
          <cell r="AD203">
            <v>41.770004</v>
          </cell>
          <cell r="AE203">
            <v>36.150002000000001</v>
          </cell>
          <cell r="AF203">
            <v>38.439999</v>
          </cell>
          <cell r="AG203">
            <v>3214.139893</v>
          </cell>
        </row>
        <row r="204">
          <cell r="A204">
            <v>41652</v>
          </cell>
          <cell r="B204">
            <v>182</v>
          </cell>
          <cell r="C204">
            <v>46.869999</v>
          </cell>
          <cell r="D204">
            <v>26.709999</v>
          </cell>
          <cell r="E204">
            <v>46.23</v>
          </cell>
          <cell r="F204">
            <v>60.209999000000003</v>
          </cell>
          <cell r="G204">
            <v>4.4000000000000004</v>
          </cell>
          <cell r="H204">
            <v>18.77</v>
          </cell>
          <cell r="I204">
            <v>7.0000000000000007E-2</v>
          </cell>
          <cell r="J204">
            <v>27.48</v>
          </cell>
          <cell r="K204">
            <v>7</v>
          </cell>
          <cell r="L204">
            <v>9.4</v>
          </cell>
          <cell r="M204" t="str">
            <v/>
          </cell>
          <cell r="N204">
            <v>71.720000999999996</v>
          </cell>
          <cell r="O204">
            <v>788</v>
          </cell>
          <cell r="P204">
            <v>45.849997999999999</v>
          </cell>
          <cell r="Q204" t="str">
            <v/>
          </cell>
          <cell r="R204">
            <v>42.119999</v>
          </cell>
          <cell r="S204">
            <v>33.290000999999997</v>
          </cell>
          <cell r="T204">
            <v>2.9470000000000001</v>
          </cell>
          <cell r="U204">
            <v>32.470001000000003</v>
          </cell>
          <cell r="V204">
            <v>22.85</v>
          </cell>
          <cell r="W204">
            <v>329.75</v>
          </cell>
          <cell r="X204">
            <v>55.080002</v>
          </cell>
          <cell r="Y204">
            <v>25.299999</v>
          </cell>
          <cell r="Z204">
            <v>54.330002</v>
          </cell>
          <cell r="AA204">
            <v>44.630001</v>
          </cell>
          <cell r="AB204">
            <v>88.25</v>
          </cell>
          <cell r="AC204">
            <v>3.569</v>
          </cell>
          <cell r="AD204">
            <v>41.699997000000003</v>
          </cell>
          <cell r="AE204">
            <v>36.290000999999997</v>
          </cell>
          <cell r="AF204">
            <v>38.360000999999997</v>
          </cell>
          <cell r="AG204">
            <v>3300.51001</v>
          </cell>
        </row>
        <row r="205">
          <cell r="A205">
            <v>41645</v>
          </cell>
          <cell r="B205">
            <v>183</v>
          </cell>
          <cell r="C205">
            <v>47.049999</v>
          </cell>
          <cell r="D205">
            <v>26.450001</v>
          </cell>
          <cell r="E205">
            <v>45.810001</v>
          </cell>
          <cell r="F205">
            <v>59.699997000000003</v>
          </cell>
          <cell r="G205">
            <v>4.4000000000000004</v>
          </cell>
          <cell r="H205">
            <v>18.290001</v>
          </cell>
          <cell r="I205">
            <v>0.08</v>
          </cell>
          <cell r="J205">
            <v>26.92</v>
          </cell>
          <cell r="K205">
            <v>6.875</v>
          </cell>
          <cell r="L205">
            <v>9.2200000000000006</v>
          </cell>
          <cell r="M205" t="str">
            <v/>
          </cell>
          <cell r="N205">
            <v>72.169998000000007</v>
          </cell>
          <cell r="O205">
            <v>781.5</v>
          </cell>
          <cell r="P205">
            <v>45.970001000000003</v>
          </cell>
          <cell r="Q205" t="str">
            <v/>
          </cell>
          <cell r="R205">
            <v>42.099997999999999</v>
          </cell>
          <cell r="S205" t="str">
            <v/>
          </cell>
          <cell r="T205">
            <v>2.798</v>
          </cell>
          <cell r="U205">
            <v>32.520000000000003</v>
          </cell>
          <cell r="V205">
            <v>22.68</v>
          </cell>
          <cell r="W205">
            <v>337.5</v>
          </cell>
          <cell r="X205">
            <v>55.360000999999997</v>
          </cell>
          <cell r="Y205">
            <v>26.4</v>
          </cell>
          <cell r="Z205">
            <v>54.959999000000003</v>
          </cell>
          <cell r="AA205">
            <v>45.549999</v>
          </cell>
          <cell r="AB205">
            <v>87.839995999999999</v>
          </cell>
          <cell r="AC205">
            <v>3.48</v>
          </cell>
          <cell r="AD205">
            <v>41.530006</v>
          </cell>
          <cell r="AE205">
            <v>35.830002</v>
          </cell>
          <cell r="AF205">
            <v>38.889999000000003</v>
          </cell>
          <cell r="AG205">
            <v>3306.48999</v>
          </cell>
        </row>
        <row r="206">
          <cell r="A206">
            <v>41638</v>
          </cell>
          <cell r="B206">
            <v>184</v>
          </cell>
          <cell r="C206">
            <v>45.689999</v>
          </cell>
          <cell r="D206">
            <v>25.49</v>
          </cell>
          <cell r="E206">
            <v>44.740001999999997</v>
          </cell>
          <cell r="F206">
            <v>59.669998</v>
          </cell>
          <cell r="G206">
            <v>4.4000000000000004</v>
          </cell>
          <cell r="H206">
            <v>17.889999</v>
          </cell>
          <cell r="I206">
            <v>7.0000000000000007E-2</v>
          </cell>
          <cell r="J206">
            <v>27.360001</v>
          </cell>
          <cell r="K206">
            <v>6.875</v>
          </cell>
          <cell r="L206">
            <v>8.18</v>
          </cell>
          <cell r="M206" t="str">
            <v/>
          </cell>
          <cell r="N206">
            <v>70.300003000000004</v>
          </cell>
          <cell r="O206">
            <v>790.5</v>
          </cell>
          <cell r="P206">
            <v>45.099997999999999</v>
          </cell>
          <cell r="Q206" t="str">
            <v/>
          </cell>
          <cell r="R206">
            <v>42.18</v>
          </cell>
          <cell r="S206" t="str">
            <v/>
          </cell>
          <cell r="T206">
            <v>2.8079999999999998</v>
          </cell>
          <cell r="U206">
            <v>32.380001</v>
          </cell>
          <cell r="V206">
            <v>22.73</v>
          </cell>
          <cell r="W206">
            <v>307.5</v>
          </cell>
          <cell r="X206">
            <v>54.509998000000003</v>
          </cell>
          <cell r="Y206">
            <v>25.5</v>
          </cell>
          <cell r="Z206">
            <v>54.860000999999997</v>
          </cell>
          <cell r="AA206">
            <v>44.560001</v>
          </cell>
          <cell r="AB206">
            <v>86.629997000000003</v>
          </cell>
          <cell r="AC206">
            <v>3.548</v>
          </cell>
          <cell r="AD206">
            <v>40.630004999999997</v>
          </cell>
          <cell r="AE206">
            <v>34.889999000000003</v>
          </cell>
          <cell r="AF206">
            <v>39.57</v>
          </cell>
          <cell r="AG206">
            <v>3285.679932</v>
          </cell>
        </row>
        <row r="207">
          <cell r="A207">
            <v>41631</v>
          </cell>
          <cell r="B207">
            <v>185</v>
          </cell>
          <cell r="C207">
            <v>47.23</v>
          </cell>
          <cell r="D207">
            <v>26.799999</v>
          </cell>
          <cell r="E207">
            <v>45.169998</v>
          </cell>
          <cell r="F207">
            <v>60.419998</v>
          </cell>
          <cell r="G207">
            <v>4.4000000000000004</v>
          </cell>
          <cell r="H207">
            <v>17.77</v>
          </cell>
          <cell r="I207">
            <v>7.0000000000000007E-2</v>
          </cell>
          <cell r="J207">
            <v>27.15</v>
          </cell>
          <cell r="K207">
            <v>7.125</v>
          </cell>
          <cell r="L207">
            <v>8.2799999999999994</v>
          </cell>
          <cell r="M207" t="str">
            <v/>
          </cell>
          <cell r="N207">
            <v>71.459998999999996</v>
          </cell>
          <cell r="O207">
            <v>790.5</v>
          </cell>
          <cell r="P207">
            <v>46.540000999999997</v>
          </cell>
          <cell r="Q207" t="str">
            <v/>
          </cell>
          <cell r="R207">
            <v>42.98</v>
          </cell>
          <cell r="S207" t="str">
            <v/>
          </cell>
          <cell r="T207">
            <v>2.8069999999999999</v>
          </cell>
          <cell r="U207">
            <v>32.880001</v>
          </cell>
          <cell r="V207">
            <v>22.98</v>
          </cell>
          <cell r="W207">
            <v>301.125</v>
          </cell>
          <cell r="X207">
            <v>55.48</v>
          </cell>
          <cell r="Y207">
            <v>25.75</v>
          </cell>
          <cell r="Z207">
            <v>55.860000999999997</v>
          </cell>
          <cell r="AA207">
            <v>45.580002</v>
          </cell>
          <cell r="AB207">
            <v>87.82</v>
          </cell>
          <cell r="AC207">
            <v>3.5110000000000001</v>
          </cell>
          <cell r="AD207">
            <v>41.260005999999997</v>
          </cell>
          <cell r="AE207">
            <v>35.349997999999999</v>
          </cell>
          <cell r="AF207">
            <v>39.450001</v>
          </cell>
          <cell r="AG207">
            <v>3302.6599120000001</v>
          </cell>
        </row>
        <row r="208">
          <cell r="A208">
            <v>41624</v>
          </cell>
          <cell r="B208">
            <v>186</v>
          </cell>
          <cell r="C208">
            <v>47.080002</v>
          </cell>
          <cell r="D208">
            <v>26.120000999999998</v>
          </cell>
          <cell r="E208">
            <v>45.209999000000003</v>
          </cell>
          <cell r="F208">
            <v>60.720001000000003</v>
          </cell>
          <cell r="G208">
            <v>4.4000000000000004</v>
          </cell>
          <cell r="H208">
            <v>17.43</v>
          </cell>
          <cell r="I208">
            <v>7.0000000000000007E-2</v>
          </cell>
          <cell r="J208">
            <v>26.09</v>
          </cell>
          <cell r="K208">
            <v>7</v>
          </cell>
          <cell r="L208">
            <v>8.2799999999999994</v>
          </cell>
          <cell r="M208" t="str">
            <v/>
          </cell>
          <cell r="N208">
            <v>71.599997999999999</v>
          </cell>
          <cell r="O208">
            <v>787</v>
          </cell>
          <cell r="P208">
            <v>45.919998</v>
          </cell>
          <cell r="Q208" t="str">
            <v/>
          </cell>
          <cell r="R208">
            <v>43.389999000000003</v>
          </cell>
          <cell r="S208" t="str">
            <v/>
          </cell>
          <cell r="T208">
            <v>2.8359999999999999</v>
          </cell>
          <cell r="U208">
            <v>33.349997999999999</v>
          </cell>
          <cell r="V208">
            <v>22.99</v>
          </cell>
          <cell r="W208">
            <v>293.625</v>
          </cell>
          <cell r="X208">
            <v>55.169998</v>
          </cell>
          <cell r="Y208">
            <v>25.700001</v>
          </cell>
          <cell r="Z208">
            <v>55.400002000000001</v>
          </cell>
          <cell r="AA208">
            <v>45.889999000000003</v>
          </cell>
          <cell r="AB208">
            <v>84.839995999999999</v>
          </cell>
          <cell r="AC208">
            <v>3.5110000000000001</v>
          </cell>
          <cell r="AD208">
            <v>40.999996000000003</v>
          </cell>
          <cell r="AE208">
            <v>35.290000999999997</v>
          </cell>
          <cell r="AF208">
            <v>39.360000999999997</v>
          </cell>
          <cell r="AG208">
            <v>3259.790039</v>
          </cell>
        </row>
        <row r="209">
          <cell r="A209">
            <v>41617</v>
          </cell>
          <cell r="B209">
            <v>187</v>
          </cell>
          <cell r="C209">
            <v>45.59</v>
          </cell>
          <cell r="D209">
            <v>23.18</v>
          </cell>
          <cell r="E209">
            <v>44.049999</v>
          </cell>
          <cell r="F209">
            <v>58.050002999999997</v>
          </cell>
          <cell r="G209">
            <v>3.9249999999999998</v>
          </cell>
          <cell r="H209">
            <v>16.879999000000002</v>
          </cell>
          <cell r="I209">
            <v>7.0000000000000007E-2</v>
          </cell>
          <cell r="J209">
            <v>25.92</v>
          </cell>
          <cell r="K209">
            <v>6.625</v>
          </cell>
          <cell r="L209">
            <v>8.0500000000000007</v>
          </cell>
          <cell r="M209" t="str">
            <v/>
          </cell>
          <cell r="N209">
            <v>69.180000000000007</v>
          </cell>
          <cell r="O209">
            <v>756.5</v>
          </cell>
          <cell r="P209">
            <v>43.720001000000003</v>
          </cell>
          <cell r="Q209" t="str">
            <v/>
          </cell>
          <cell r="R209">
            <v>42.5</v>
          </cell>
          <cell r="S209" t="str">
            <v/>
          </cell>
          <cell r="T209">
            <v>2.8250000000000002</v>
          </cell>
          <cell r="U209">
            <v>32.270000000000003</v>
          </cell>
          <cell r="V209">
            <v>22.5</v>
          </cell>
          <cell r="W209">
            <v>310</v>
          </cell>
          <cell r="X209">
            <v>55</v>
          </cell>
          <cell r="Y209">
            <v>25.5</v>
          </cell>
          <cell r="Z209">
            <v>52.419998</v>
          </cell>
          <cell r="AA209">
            <v>44.830002</v>
          </cell>
          <cell r="AB209">
            <v>80.910004000000001</v>
          </cell>
          <cell r="AC209">
            <v>3.46</v>
          </cell>
          <cell r="AD209">
            <v>39.75</v>
          </cell>
          <cell r="AE209">
            <v>34.279998999999997</v>
          </cell>
          <cell r="AF209">
            <v>38.790000999999997</v>
          </cell>
          <cell r="AG209">
            <v>3182.070068</v>
          </cell>
        </row>
        <row r="210">
          <cell r="A210">
            <v>41610</v>
          </cell>
          <cell r="B210">
            <v>188</v>
          </cell>
          <cell r="C210">
            <v>45.84</v>
          </cell>
          <cell r="D210">
            <v>24</v>
          </cell>
          <cell r="E210">
            <v>45.130001</v>
          </cell>
          <cell r="F210">
            <v>57.93</v>
          </cell>
          <cell r="G210">
            <v>4.3</v>
          </cell>
          <cell r="H210">
            <v>17.110001</v>
          </cell>
          <cell r="I210">
            <v>0.09</v>
          </cell>
          <cell r="J210">
            <v>26.379999000000002</v>
          </cell>
          <cell r="K210">
            <v>6.625</v>
          </cell>
          <cell r="L210">
            <v>8.09</v>
          </cell>
          <cell r="M210" t="str">
            <v/>
          </cell>
          <cell r="N210">
            <v>69.209998999999996</v>
          </cell>
          <cell r="O210">
            <v>750.5</v>
          </cell>
          <cell r="P210">
            <v>45.560001</v>
          </cell>
          <cell r="Q210" t="str">
            <v/>
          </cell>
          <cell r="R210">
            <v>41.779998999999997</v>
          </cell>
          <cell r="S210" t="str">
            <v/>
          </cell>
          <cell r="T210">
            <v>2.8580000000000001</v>
          </cell>
          <cell r="U210">
            <v>32.759998000000003</v>
          </cell>
          <cell r="V210">
            <v>22.940000999999999</v>
          </cell>
          <cell r="W210">
            <v>322.5</v>
          </cell>
          <cell r="X210">
            <v>56.189999</v>
          </cell>
          <cell r="Y210">
            <v>26.549999</v>
          </cell>
          <cell r="Z210">
            <v>53.150002000000001</v>
          </cell>
          <cell r="AA210">
            <v>45.48</v>
          </cell>
          <cell r="AB210">
            <v>80.010002</v>
          </cell>
          <cell r="AC210">
            <v>3.556</v>
          </cell>
          <cell r="AD210">
            <v>40.619999</v>
          </cell>
          <cell r="AE210">
            <v>34.979999999999997</v>
          </cell>
          <cell r="AF210">
            <v>39.82</v>
          </cell>
          <cell r="AG210">
            <v>3233.98999</v>
          </cell>
        </row>
        <row r="211">
          <cell r="A211">
            <v>41603</v>
          </cell>
          <cell r="B211">
            <v>189</v>
          </cell>
          <cell r="C211">
            <v>46.540000999999997</v>
          </cell>
          <cell r="D211">
            <v>23.620000999999998</v>
          </cell>
          <cell r="E211">
            <v>44.450001</v>
          </cell>
          <cell r="F211">
            <v>58.180008000000001</v>
          </cell>
          <cell r="G211">
            <v>4.7750000000000004</v>
          </cell>
          <cell r="H211">
            <v>17.079999999999998</v>
          </cell>
          <cell r="I211">
            <v>0.09</v>
          </cell>
          <cell r="J211">
            <v>26.639999</v>
          </cell>
          <cell r="K211">
            <v>6.5</v>
          </cell>
          <cell r="L211">
            <v>8.58</v>
          </cell>
          <cell r="M211" t="str">
            <v/>
          </cell>
          <cell r="N211">
            <v>67.480002999999996</v>
          </cell>
          <cell r="O211">
            <v>775</v>
          </cell>
          <cell r="P211">
            <v>45.689999</v>
          </cell>
          <cell r="Q211" t="str">
            <v/>
          </cell>
          <cell r="R211">
            <v>42.529998999999997</v>
          </cell>
          <cell r="S211" t="str">
            <v/>
          </cell>
          <cell r="T211">
            <v>2.923</v>
          </cell>
          <cell r="U211">
            <v>33.150002000000001</v>
          </cell>
          <cell r="V211">
            <v>22.52</v>
          </cell>
          <cell r="W211">
            <v>316.625</v>
          </cell>
          <cell r="X211">
            <v>56.700001</v>
          </cell>
          <cell r="Y211">
            <v>26.389999</v>
          </cell>
          <cell r="Z211">
            <v>53.060001</v>
          </cell>
          <cell r="AA211">
            <v>46.110000999999997</v>
          </cell>
          <cell r="AB211">
            <v>81.089995999999999</v>
          </cell>
          <cell r="AC211">
            <v>3.617</v>
          </cell>
          <cell r="AD211">
            <v>40.260002</v>
          </cell>
          <cell r="AE211">
            <v>34.68</v>
          </cell>
          <cell r="AF211">
            <v>39.849997999999999</v>
          </cell>
          <cell r="AG211">
            <v>3233.719971</v>
          </cell>
        </row>
        <row r="212">
          <cell r="A212">
            <v>41596</v>
          </cell>
          <cell r="B212">
            <v>190</v>
          </cell>
          <cell r="C212">
            <v>47.290000999999997</v>
          </cell>
          <cell r="D212">
            <v>24</v>
          </cell>
          <cell r="E212">
            <v>45.040000999999997</v>
          </cell>
          <cell r="F212">
            <v>56.989989999999999</v>
          </cell>
          <cell r="G212">
            <v>4.5750000000000002</v>
          </cell>
          <cell r="H212">
            <v>17.260000000000002</v>
          </cell>
          <cell r="I212">
            <v>0.09</v>
          </cell>
          <cell r="J212">
            <v>26.84</v>
          </cell>
          <cell r="K212">
            <v>6</v>
          </cell>
          <cell r="L212">
            <v>9.23</v>
          </cell>
          <cell r="M212" t="str">
            <v/>
          </cell>
          <cell r="N212">
            <v>68.019997000000004</v>
          </cell>
          <cell r="O212">
            <v>780</v>
          </cell>
          <cell r="P212">
            <v>45.400002000000001</v>
          </cell>
          <cell r="Q212" t="str">
            <v/>
          </cell>
          <cell r="R212">
            <v>42.68</v>
          </cell>
          <cell r="S212" t="str">
            <v/>
          </cell>
          <cell r="T212">
            <v>3.0459999999999998</v>
          </cell>
          <cell r="U212">
            <v>33.340000000000003</v>
          </cell>
          <cell r="V212">
            <v>22.690000999999999</v>
          </cell>
          <cell r="W212">
            <v>310.25</v>
          </cell>
          <cell r="X212">
            <v>56.139999000000003</v>
          </cell>
          <cell r="Y212">
            <v>25.5</v>
          </cell>
          <cell r="Z212">
            <v>52.91</v>
          </cell>
          <cell r="AA212">
            <v>46.889999000000003</v>
          </cell>
          <cell r="AB212">
            <v>81.559997999999993</v>
          </cell>
          <cell r="AC212">
            <v>3.726</v>
          </cell>
          <cell r="AD212">
            <v>40.860000999999997</v>
          </cell>
          <cell r="AE212">
            <v>35.450001</v>
          </cell>
          <cell r="AF212">
            <v>40.220001000000003</v>
          </cell>
          <cell r="AG212">
            <v>3230.540039</v>
          </cell>
        </row>
        <row r="213">
          <cell r="A213">
            <v>41589</v>
          </cell>
          <cell r="B213">
            <v>191</v>
          </cell>
          <cell r="C213">
            <v>47.48</v>
          </cell>
          <cell r="D213">
            <v>24.5</v>
          </cell>
          <cell r="E213">
            <v>46.799999</v>
          </cell>
          <cell r="F213">
            <v>55.930008000000001</v>
          </cell>
          <cell r="G213">
            <v>2.4750000000000001</v>
          </cell>
          <cell r="H213">
            <v>17.010000000000002</v>
          </cell>
          <cell r="I213">
            <v>0.08</v>
          </cell>
          <cell r="J213">
            <v>26.860001</v>
          </cell>
          <cell r="K213">
            <v>6</v>
          </cell>
          <cell r="L213">
            <v>9.94</v>
          </cell>
          <cell r="M213" t="str">
            <v/>
          </cell>
          <cell r="N213">
            <v>72.089995999999999</v>
          </cell>
          <cell r="O213">
            <v>774</v>
          </cell>
          <cell r="P213">
            <v>45.439999</v>
          </cell>
          <cell r="Q213" t="str">
            <v/>
          </cell>
          <cell r="R213">
            <v>42.290000999999997</v>
          </cell>
          <cell r="S213" t="str">
            <v/>
          </cell>
          <cell r="T213">
            <v>2.9860000000000002</v>
          </cell>
          <cell r="U213">
            <v>33.209999000000003</v>
          </cell>
          <cell r="V213">
            <v>22.959999</v>
          </cell>
          <cell r="W213">
            <v>315.25</v>
          </cell>
          <cell r="X213">
            <v>56.639999000000003</v>
          </cell>
          <cell r="Y213">
            <v>26.049999</v>
          </cell>
          <cell r="Z213">
            <v>53.290000999999997</v>
          </cell>
          <cell r="AA213">
            <v>46.860000999999997</v>
          </cell>
          <cell r="AB213">
            <v>79.379997000000003</v>
          </cell>
          <cell r="AC213">
            <v>3.7829999999999999</v>
          </cell>
          <cell r="AD213">
            <v>41.179993000000003</v>
          </cell>
          <cell r="AE213">
            <v>35.099997999999999</v>
          </cell>
          <cell r="AF213">
            <v>39.5</v>
          </cell>
          <cell r="AG213">
            <v>3217.1999510000001</v>
          </cell>
        </row>
        <row r="214">
          <cell r="A214">
            <v>41582</v>
          </cell>
          <cell r="B214">
            <v>192</v>
          </cell>
          <cell r="C214">
            <v>47.580002</v>
          </cell>
          <cell r="D214">
            <v>23.07</v>
          </cell>
          <cell r="E214">
            <v>45.48</v>
          </cell>
          <cell r="F214">
            <v>54.079993999999999</v>
          </cell>
          <cell r="G214">
            <v>2.5499999999999998</v>
          </cell>
          <cell r="H214">
            <v>16.579999999999998</v>
          </cell>
          <cell r="I214">
            <v>0.09</v>
          </cell>
          <cell r="J214">
            <v>24.27</v>
          </cell>
          <cell r="K214">
            <v>6.25</v>
          </cell>
          <cell r="L214">
            <v>9.86</v>
          </cell>
          <cell r="M214" t="str">
            <v/>
          </cell>
          <cell r="N214">
            <v>69.970000999999996</v>
          </cell>
          <cell r="O214">
            <v>774</v>
          </cell>
          <cell r="P214">
            <v>45.419998</v>
          </cell>
          <cell r="Q214" t="str">
            <v/>
          </cell>
          <cell r="R214">
            <v>42.66</v>
          </cell>
          <cell r="S214" t="str">
            <v/>
          </cell>
          <cell r="T214">
            <v>2.952</v>
          </cell>
          <cell r="U214">
            <v>33.270000000000003</v>
          </cell>
          <cell r="V214">
            <v>22.85</v>
          </cell>
          <cell r="W214">
            <v>321.5</v>
          </cell>
          <cell r="X214">
            <v>59.099997999999999</v>
          </cell>
          <cell r="Y214">
            <v>26.9</v>
          </cell>
          <cell r="Z214">
            <v>54.110000999999997</v>
          </cell>
          <cell r="AA214">
            <v>46.860000999999997</v>
          </cell>
          <cell r="AB214">
            <v>78.510002</v>
          </cell>
          <cell r="AC214">
            <v>3.7909999999999999</v>
          </cell>
          <cell r="AD214">
            <v>41.119995000000003</v>
          </cell>
          <cell r="AE214">
            <v>34.82</v>
          </cell>
          <cell r="AF214">
            <v>44.830002</v>
          </cell>
          <cell r="AG214">
            <v>3166.110107</v>
          </cell>
        </row>
        <row r="215">
          <cell r="A215">
            <v>41575</v>
          </cell>
          <cell r="B215">
            <v>193</v>
          </cell>
          <cell r="C215">
            <v>47.919998</v>
          </cell>
          <cell r="D215">
            <v>23.9</v>
          </cell>
          <cell r="E215">
            <v>44.57</v>
          </cell>
          <cell r="F215">
            <v>54.379997000000003</v>
          </cell>
          <cell r="G215">
            <v>3.25</v>
          </cell>
          <cell r="H215">
            <v>17.129999000000002</v>
          </cell>
          <cell r="I215">
            <v>0.08</v>
          </cell>
          <cell r="J215">
            <v>25.16</v>
          </cell>
          <cell r="K215">
            <v>6.25</v>
          </cell>
          <cell r="L215">
            <v>10.039999999999999</v>
          </cell>
          <cell r="M215" t="str">
            <v/>
          </cell>
          <cell r="N215">
            <v>71.650002000000001</v>
          </cell>
          <cell r="O215">
            <v>780.5</v>
          </cell>
          <cell r="P215">
            <v>45.990001999999997</v>
          </cell>
          <cell r="Q215" t="str">
            <v/>
          </cell>
          <cell r="R215">
            <v>43.23</v>
          </cell>
          <cell r="S215" t="str">
            <v/>
          </cell>
          <cell r="T215">
            <v>2.9910000000000001</v>
          </cell>
          <cell r="U215">
            <v>33.659999999999997</v>
          </cell>
          <cell r="V215">
            <v>23.860001</v>
          </cell>
          <cell r="W215">
            <v>323.5</v>
          </cell>
          <cell r="X215">
            <v>59.369999</v>
          </cell>
          <cell r="Y215">
            <v>26.73</v>
          </cell>
          <cell r="Z215">
            <v>54.349997999999999</v>
          </cell>
          <cell r="AA215">
            <v>46.990001999999997</v>
          </cell>
          <cell r="AB215">
            <v>76.680000000000007</v>
          </cell>
          <cell r="AC215">
            <v>3.867</v>
          </cell>
          <cell r="AD215">
            <v>41.410004000000001</v>
          </cell>
          <cell r="AE215">
            <v>34.970001000000003</v>
          </cell>
          <cell r="AF215">
            <v>45.18</v>
          </cell>
          <cell r="AG215">
            <v>3147.209961</v>
          </cell>
        </row>
        <row r="216">
          <cell r="A216">
            <v>41568</v>
          </cell>
          <cell r="B216">
            <v>194</v>
          </cell>
          <cell r="C216">
            <v>48</v>
          </cell>
          <cell r="D216">
            <v>22.49</v>
          </cell>
          <cell r="E216">
            <v>44.330002</v>
          </cell>
          <cell r="F216">
            <v>55.110000999999997</v>
          </cell>
          <cell r="G216">
            <v>0.625</v>
          </cell>
          <cell r="H216">
            <v>17.350000000000001</v>
          </cell>
          <cell r="I216">
            <v>0.09</v>
          </cell>
          <cell r="J216">
            <v>26.07</v>
          </cell>
          <cell r="K216">
            <v>6.375</v>
          </cell>
          <cell r="L216">
            <v>10.45</v>
          </cell>
          <cell r="M216" t="str">
            <v/>
          </cell>
          <cell r="N216">
            <v>71.930000000000007</v>
          </cell>
          <cell r="O216">
            <v>782</v>
          </cell>
          <cell r="P216">
            <v>46.27</v>
          </cell>
          <cell r="Q216" t="str">
            <v/>
          </cell>
          <cell r="R216">
            <v>44.130001</v>
          </cell>
          <cell r="S216" t="str">
            <v/>
          </cell>
          <cell r="T216">
            <v>2.9390000000000001</v>
          </cell>
          <cell r="U216">
            <v>34.419998</v>
          </cell>
          <cell r="V216">
            <v>23.42</v>
          </cell>
          <cell r="W216">
            <v>325.5</v>
          </cell>
          <cell r="X216">
            <v>59.900002000000001</v>
          </cell>
          <cell r="Y216">
            <v>27</v>
          </cell>
          <cell r="Z216">
            <v>54.099997999999999</v>
          </cell>
          <cell r="AA216">
            <v>47.32</v>
          </cell>
          <cell r="AB216">
            <v>79.269997000000004</v>
          </cell>
          <cell r="AC216">
            <v>3.7389999999999999</v>
          </cell>
          <cell r="AD216">
            <v>42.040005000000001</v>
          </cell>
          <cell r="AE216">
            <v>35.130001</v>
          </cell>
          <cell r="AF216">
            <v>45.27</v>
          </cell>
          <cell r="AG216">
            <v>3143.1599120000001</v>
          </cell>
        </row>
        <row r="217">
          <cell r="A217">
            <v>41561</v>
          </cell>
          <cell r="B217">
            <v>195</v>
          </cell>
          <cell r="C217">
            <v>46.439999</v>
          </cell>
          <cell r="D217">
            <v>20.540001</v>
          </cell>
          <cell r="E217">
            <v>42.939999</v>
          </cell>
          <cell r="F217">
            <v>54.520004</v>
          </cell>
          <cell r="G217">
            <v>0.625</v>
          </cell>
          <cell r="H217">
            <v>15</v>
          </cell>
          <cell r="I217">
            <v>7.0000000000000007E-2</v>
          </cell>
          <cell r="J217">
            <v>20.350000000000001</v>
          </cell>
          <cell r="K217">
            <v>5</v>
          </cell>
          <cell r="L217">
            <v>10.35</v>
          </cell>
          <cell r="M217" t="str">
            <v/>
          </cell>
          <cell r="N217">
            <v>68.650002000000001</v>
          </cell>
          <cell r="O217">
            <v>760.5</v>
          </cell>
          <cell r="P217">
            <v>45.040000999999997</v>
          </cell>
          <cell r="Q217" t="str">
            <v/>
          </cell>
          <cell r="R217">
            <v>43.490001999999997</v>
          </cell>
          <cell r="S217" t="str">
            <v/>
          </cell>
          <cell r="T217">
            <v>3.0470000000000002</v>
          </cell>
          <cell r="U217">
            <v>33.689999</v>
          </cell>
          <cell r="V217">
            <v>23.379999000000002</v>
          </cell>
          <cell r="W217">
            <v>327.5</v>
          </cell>
          <cell r="X217">
            <v>59.639999000000003</v>
          </cell>
          <cell r="Y217">
            <v>27.25</v>
          </cell>
          <cell r="Z217">
            <v>52.529998999999997</v>
          </cell>
          <cell r="AA217">
            <v>47.07</v>
          </cell>
          <cell r="AB217">
            <v>75</v>
          </cell>
          <cell r="AC217">
            <v>3.907</v>
          </cell>
          <cell r="AD217">
            <v>39.799995000000003</v>
          </cell>
          <cell r="AE217">
            <v>34.5</v>
          </cell>
          <cell r="AF217">
            <v>43.779998999999997</v>
          </cell>
          <cell r="AG217">
            <v>3115.7700199999999</v>
          </cell>
        </row>
        <row r="218">
          <cell r="A218">
            <v>41554</v>
          </cell>
          <cell r="B218">
            <v>196</v>
          </cell>
          <cell r="C218">
            <v>45.32</v>
          </cell>
          <cell r="D218">
            <v>20.799999</v>
          </cell>
          <cell r="E218">
            <v>42.32</v>
          </cell>
          <cell r="F218">
            <v>53.459999000000003</v>
          </cell>
          <cell r="G218">
            <v>0.625</v>
          </cell>
          <cell r="H218">
            <v>14.45</v>
          </cell>
          <cell r="I218">
            <v>0.05</v>
          </cell>
          <cell r="J218">
            <v>20.040001</v>
          </cell>
          <cell r="K218">
            <v>5</v>
          </cell>
          <cell r="L218">
            <v>10.29</v>
          </cell>
          <cell r="M218" t="str">
            <v/>
          </cell>
          <cell r="N218">
            <v>67.349997999999999</v>
          </cell>
          <cell r="O218">
            <v>748</v>
          </cell>
          <cell r="P218">
            <v>43.5</v>
          </cell>
          <cell r="Q218" t="str">
            <v/>
          </cell>
          <cell r="R218">
            <v>41.66</v>
          </cell>
          <cell r="S218" t="str">
            <v/>
          </cell>
          <cell r="T218">
            <v>3.1019999999999999</v>
          </cell>
          <cell r="U218">
            <v>32.779998999999997</v>
          </cell>
          <cell r="V218">
            <v>23.51</v>
          </cell>
          <cell r="W218">
            <v>327.5</v>
          </cell>
          <cell r="X218">
            <v>57.849997999999999</v>
          </cell>
          <cell r="Y218">
            <v>25.9</v>
          </cell>
          <cell r="Z218">
            <v>50.990001999999997</v>
          </cell>
          <cell r="AA218">
            <v>45.880001</v>
          </cell>
          <cell r="AB218">
            <v>73.680000000000007</v>
          </cell>
          <cell r="AC218">
            <v>3.99</v>
          </cell>
          <cell r="AD218">
            <v>39.199992999999999</v>
          </cell>
          <cell r="AE218">
            <v>33.560001</v>
          </cell>
          <cell r="AF218">
            <v>42.419998</v>
          </cell>
          <cell r="AG218">
            <v>3041.429932</v>
          </cell>
        </row>
        <row r="219">
          <cell r="A219">
            <v>41547</v>
          </cell>
          <cell r="B219">
            <v>197</v>
          </cell>
          <cell r="C219">
            <v>45.119999</v>
          </cell>
          <cell r="D219">
            <v>19.200001</v>
          </cell>
          <cell r="E219">
            <v>41.619999</v>
          </cell>
          <cell r="F219">
            <v>50.749991999999999</v>
          </cell>
          <cell r="G219">
            <v>0.625</v>
          </cell>
          <cell r="H219">
            <v>14.63</v>
          </cell>
          <cell r="I219">
            <v>7.0000000000000007E-2</v>
          </cell>
          <cell r="J219">
            <v>20.27</v>
          </cell>
          <cell r="K219">
            <v>5</v>
          </cell>
          <cell r="L219">
            <v>10.210000000000001</v>
          </cell>
          <cell r="M219" t="str">
            <v/>
          </cell>
          <cell r="N219">
            <v>66.849997999999999</v>
          </cell>
          <cell r="O219">
            <v>743.5</v>
          </cell>
          <cell r="P219">
            <v>43.200001</v>
          </cell>
          <cell r="Q219" t="str">
            <v/>
          </cell>
          <cell r="R219">
            <v>41.450001</v>
          </cell>
          <cell r="S219" t="str">
            <v/>
          </cell>
          <cell r="T219">
            <v>3.0489999999999999</v>
          </cell>
          <cell r="U219">
            <v>31.889999</v>
          </cell>
          <cell r="V219">
            <v>22.66</v>
          </cell>
          <cell r="W219">
            <v>340</v>
          </cell>
          <cell r="X219">
            <v>57.330002</v>
          </cell>
          <cell r="Y219">
            <v>26</v>
          </cell>
          <cell r="Z219">
            <v>49.389999000000003</v>
          </cell>
          <cell r="AA219">
            <v>44.82</v>
          </cell>
          <cell r="AB219">
            <v>73.660004000000001</v>
          </cell>
          <cell r="AC219">
            <v>3.875</v>
          </cell>
          <cell r="AD219">
            <v>38.680008000000001</v>
          </cell>
          <cell r="AE219">
            <v>32.82</v>
          </cell>
          <cell r="AF219">
            <v>41.849997999999999</v>
          </cell>
          <cell r="AG219">
            <v>3017.0500489999999</v>
          </cell>
        </row>
        <row r="220">
          <cell r="A220">
            <v>41540</v>
          </cell>
          <cell r="B220">
            <v>198</v>
          </cell>
          <cell r="C220">
            <v>45.82</v>
          </cell>
          <cell r="D220">
            <v>20.639999</v>
          </cell>
          <cell r="E220">
            <v>42.299999</v>
          </cell>
          <cell r="F220">
            <v>52.050002999999997</v>
          </cell>
          <cell r="G220">
            <v>0.7</v>
          </cell>
          <cell r="H220">
            <v>14.73</v>
          </cell>
          <cell r="I220">
            <v>7.0000000000000007E-2</v>
          </cell>
          <cell r="J220">
            <v>19.91</v>
          </cell>
          <cell r="K220">
            <v>5.125</v>
          </cell>
          <cell r="L220">
            <v>10.35</v>
          </cell>
          <cell r="M220" t="str">
            <v/>
          </cell>
          <cell r="N220">
            <v>68.300003000000004</v>
          </cell>
          <cell r="O220">
            <v>739</v>
          </cell>
          <cell r="P220">
            <v>43.889999000000003</v>
          </cell>
          <cell r="Q220" t="str">
            <v/>
          </cell>
          <cell r="R220">
            <v>41.970001000000003</v>
          </cell>
          <cell r="S220" t="str">
            <v/>
          </cell>
          <cell r="T220">
            <v>3.113</v>
          </cell>
          <cell r="U220">
            <v>32.659999999999997</v>
          </cell>
          <cell r="V220">
            <v>22.42</v>
          </cell>
          <cell r="W220">
            <v>345</v>
          </cell>
          <cell r="X220">
            <v>57.799999</v>
          </cell>
          <cell r="Y220">
            <v>26.85</v>
          </cell>
          <cell r="Z220">
            <v>49.98</v>
          </cell>
          <cell r="AA220">
            <v>45.060001</v>
          </cell>
          <cell r="AB220">
            <v>72.239998</v>
          </cell>
          <cell r="AC220">
            <v>3.9950000000000001</v>
          </cell>
          <cell r="AD220">
            <v>38.929993000000003</v>
          </cell>
          <cell r="AE220">
            <v>33.330002</v>
          </cell>
          <cell r="AF220">
            <v>42.599997999999999</v>
          </cell>
          <cell r="AG220">
            <v>3018.23999</v>
          </cell>
        </row>
        <row r="221">
          <cell r="A221">
            <v>41533</v>
          </cell>
          <cell r="B221">
            <v>199</v>
          </cell>
          <cell r="C221">
            <v>45.790000999999997</v>
          </cell>
          <cell r="D221">
            <v>22.309999000000001</v>
          </cell>
          <cell r="E221">
            <v>41.73</v>
          </cell>
          <cell r="F221">
            <v>53.059994000000003</v>
          </cell>
          <cell r="G221">
            <v>0.625</v>
          </cell>
          <cell r="H221">
            <v>14.67</v>
          </cell>
          <cell r="I221">
            <v>0.06</v>
          </cell>
          <cell r="J221">
            <v>19.629999000000002</v>
          </cell>
          <cell r="K221">
            <v>5.25</v>
          </cell>
          <cell r="L221">
            <v>10.39</v>
          </cell>
          <cell r="M221" t="str">
            <v/>
          </cell>
          <cell r="N221">
            <v>67.120002999999997</v>
          </cell>
          <cell r="O221">
            <v>758.5</v>
          </cell>
          <cell r="P221">
            <v>44.189999</v>
          </cell>
          <cell r="Q221" t="str">
            <v/>
          </cell>
          <cell r="R221">
            <v>41.560001</v>
          </cell>
          <cell r="S221" t="str">
            <v/>
          </cell>
          <cell r="T221">
            <v>3.1040000000000001</v>
          </cell>
          <cell r="U221">
            <v>32.990001999999997</v>
          </cell>
          <cell r="V221">
            <v>21.65</v>
          </cell>
          <cell r="W221">
            <v>339</v>
          </cell>
          <cell r="X221">
            <v>57.799999</v>
          </cell>
          <cell r="Y221">
            <v>26.610001</v>
          </cell>
          <cell r="Z221">
            <v>48.669998</v>
          </cell>
          <cell r="AA221">
            <v>44.389999000000003</v>
          </cell>
          <cell r="AB221">
            <v>73.139999000000003</v>
          </cell>
          <cell r="AC221">
            <v>4.0179999999999998</v>
          </cell>
          <cell r="AD221">
            <v>39.019996999999996</v>
          </cell>
          <cell r="AE221">
            <v>33.159999999999997</v>
          </cell>
          <cell r="AF221">
            <v>41.66</v>
          </cell>
          <cell r="AG221">
            <v>3049.469971</v>
          </cell>
        </row>
        <row r="222">
          <cell r="A222">
            <v>41526</v>
          </cell>
          <cell r="B222">
            <v>200</v>
          </cell>
          <cell r="C222">
            <v>44.029998999999997</v>
          </cell>
          <cell r="D222">
            <v>21.51</v>
          </cell>
          <cell r="E222">
            <v>40.610000999999997</v>
          </cell>
          <cell r="F222">
            <v>52.150005</v>
          </cell>
          <cell r="G222">
            <v>0.77500000000000002</v>
          </cell>
          <cell r="H222">
            <v>14.64</v>
          </cell>
          <cell r="I222">
            <v>7.0000000000000007E-2</v>
          </cell>
          <cell r="J222">
            <v>18.93</v>
          </cell>
          <cell r="K222">
            <v>5.25</v>
          </cell>
          <cell r="L222">
            <v>10.3</v>
          </cell>
          <cell r="M222" t="str">
            <v/>
          </cell>
          <cell r="N222">
            <v>66.190002000000007</v>
          </cell>
          <cell r="O222">
            <v>741.5</v>
          </cell>
          <cell r="P222">
            <v>42.630001</v>
          </cell>
          <cell r="Q222" t="str">
            <v/>
          </cell>
          <cell r="R222">
            <v>40.720001000000003</v>
          </cell>
          <cell r="S222" t="str">
            <v/>
          </cell>
          <cell r="T222">
            <v>3.0790000000000002</v>
          </cell>
          <cell r="U222">
            <v>32.700001</v>
          </cell>
          <cell r="V222">
            <v>22.030000999999999</v>
          </cell>
          <cell r="W222">
            <v>340</v>
          </cell>
          <cell r="X222">
            <v>57.290000999999997</v>
          </cell>
          <cell r="Y222">
            <v>26.99</v>
          </cell>
          <cell r="Z222">
            <v>46.709999000000003</v>
          </cell>
          <cell r="AA222">
            <v>43.27</v>
          </cell>
          <cell r="AB222">
            <v>70.699996999999996</v>
          </cell>
          <cell r="AC222">
            <v>3.9460000000000002</v>
          </cell>
          <cell r="AD222">
            <v>38.239994000000003</v>
          </cell>
          <cell r="AE222">
            <v>32.650002000000001</v>
          </cell>
          <cell r="AF222">
            <v>41.09</v>
          </cell>
          <cell r="AG222">
            <v>3009.790039</v>
          </cell>
        </row>
        <row r="223">
          <cell r="A223">
            <v>41520</v>
          </cell>
          <cell r="B223">
            <v>201</v>
          </cell>
          <cell r="C223">
            <v>43.849997999999999</v>
          </cell>
          <cell r="D223">
            <v>22.030000999999999</v>
          </cell>
          <cell r="E223">
            <v>39.490001999999997</v>
          </cell>
          <cell r="F223">
            <v>51.250008000000001</v>
          </cell>
          <cell r="G223">
            <v>0.7</v>
          </cell>
          <cell r="H223">
            <v>14.4</v>
          </cell>
          <cell r="I223">
            <v>0.06</v>
          </cell>
          <cell r="J223">
            <v>18.920000000000002</v>
          </cell>
          <cell r="K223">
            <v>5.25</v>
          </cell>
          <cell r="L223">
            <v>10.31</v>
          </cell>
          <cell r="M223" t="str">
            <v/>
          </cell>
          <cell r="N223">
            <v>65.699996999999996</v>
          </cell>
          <cell r="O223">
            <v>742</v>
          </cell>
          <cell r="P223">
            <v>42.209999000000003</v>
          </cell>
          <cell r="Q223" t="str">
            <v/>
          </cell>
          <cell r="R223">
            <v>40.25</v>
          </cell>
          <cell r="S223" t="str">
            <v/>
          </cell>
          <cell r="T223">
            <v>3.0569999999999999</v>
          </cell>
          <cell r="U223">
            <v>31.940000999999999</v>
          </cell>
          <cell r="V223">
            <v>21.92</v>
          </cell>
          <cell r="W223">
            <v>329</v>
          </cell>
          <cell r="X223">
            <v>56.790000999999997</v>
          </cell>
          <cell r="Y223">
            <v>26.5</v>
          </cell>
          <cell r="Z223">
            <v>46.380001</v>
          </cell>
          <cell r="AA223">
            <v>43.369999</v>
          </cell>
          <cell r="AB223">
            <v>71.400002000000001</v>
          </cell>
          <cell r="AC223">
            <v>3.8820000000000001</v>
          </cell>
          <cell r="AD223">
            <v>38.340000000000003</v>
          </cell>
          <cell r="AE223">
            <v>32.119999</v>
          </cell>
          <cell r="AF223">
            <v>40.32</v>
          </cell>
          <cell r="AG223">
            <v>2949.8000489999999</v>
          </cell>
        </row>
        <row r="224">
          <cell r="A224">
            <v>41512</v>
          </cell>
          <cell r="B224">
            <v>202</v>
          </cell>
          <cell r="C224">
            <v>43.950001</v>
          </cell>
          <cell r="D224">
            <v>22</v>
          </cell>
          <cell r="E224">
            <v>40.349997999999999</v>
          </cell>
          <cell r="F224">
            <v>52.210006999999997</v>
          </cell>
          <cell r="G224">
            <v>0.72499999999999998</v>
          </cell>
          <cell r="H224">
            <v>14.04</v>
          </cell>
          <cell r="I224">
            <v>7.0000000000000007E-2</v>
          </cell>
          <cell r="J224">
            <v>18.719999000000001</v>
          </cell>
          <cell r="K224">
            <v>5.375</v>
          </cell>
          <cell r="L224">
            <v>10.199999999999999</v>
          </cell>
          <cell r="M224" t="str">
            <v/>
          </cell>
          <cell r="N224">
            <v>65.279999000000004</v>
          </cell>
          <cell r="O224">
            <v>742.5</v>
          </cell>
          <cell r="P224">
            <v>43.080002</v>
          </cell>
          <cell r="Q224" t="str">
            <v/>
          </cell>
          <cell r="R224">
            <v>41.040000999999997</v>
          </cell>
          <cell r="S224" t="str">
            <v/>
          </cell>
          <cell r="T224">
            <v>3.1219999999999999</v>
          </cell>
          <cell r="U224">
            <v>32.259998000000003</v>
          </cell>
          <cell r="V224">
            <v>21.92</v>
          </cell>
          <cell r="W224">
            <v>340</v>
          </cell>
          <cell r="X224">
            <v>57.759998000000003</v>
          </cell>
          <cell r="Y224">
            <v>26.5</v>
          </cell>
          <cell r="Z224">
            <v>46.779998999999997</v>
          </cell>
          <cell r="AA224">
            <v>44.529998999999997</v>
          </cell>
          <cell r="AB224">
            <v>68.089995999999999</v>
          </cell>
          <cell r="AC224">
            <v>3.8660000000000001</v>
          </cell>
          <cell r="AD224">
            <v>39.199992999999999</v>
          </cell>
          <cell r="AE224">
            <v>32.599997999999999</v>
          </cell>
          <cell r="AF224">
            <v>41.740001999999997</v>
          </cell>
          <cell r="AG224">
            <v>2908.959961</v>
          </cell>
        </row>
        <row r="225">
          <cell r="A225">
            <v>41505</v>
          </cell>
          <cell r="B225">
            <v>203</v>
          </cell>
          <cell r="C225">
            <v>45.330002</v>
          </cell>
          <cell r="D225">
            <v>21.77</v>
          </cell>
          <cell r="E225">
            <v>41.830002</v>
          </cell>
          <cell r="F225">
            <v>53.659996</v>
          </cell>
          <cell r="G225">
            <v>0.7</v>
          </cell>
          <cell r="H225">
            <v>14.77</v>
          </cell>
          <cell r="I225">
            <v>0.06</v>
          </cell>
          <cell r="J225">
            <v>19.670000000000002</v>
          </cell>
          <cell r="K225">
            <v>5.375</v>
          </cell>
          <cell r="L225">
            <v>10.34</v>
          </cell>
          <cell r="M225" t="str">
            <v/>
          </cell>
          <cell r="N225">
            <v>66.809997999999993</v>
          </cell>
          <cell r="O225">
            <v>742.5</v>
          </cell>
          <cell r="P225">
            <v>44.259998000000003</v>
          </cell>
          <cell r="Q225" t="str">
            <v/>
          </cell>
          <cell r="R225">
            <v>42.259998000000003</v>
          </cell>
          <cell r="S225" t="str">
            <v/>
          </cell>
          <cell r="T225">
            <v>3.0859999999999999</v>
          </cell>
          <cell r="U225">
            <v>32.880001</v>
          </cell>
          <cell r="V225">
            <v>22.790001</v>
          </cell>
          <cell r="W225">
            <v>355</v>
          </cell>
          <cell r="X225">
            <v>59.080002</v>
          </cell>
          <cell r="Y225">
            <v>27.5</v>
          </cell>
          <cell r="Z225">
            <v>47.950001</v>
          </cell>
          <cell r="AA225">
            <v>44.529998999999997</v>
          </cell>
          <cell r="AB225">
            <v>67.519997000000004</v>
          </cell>
          <cell r="AC225">
            <v>4.0019999999999998</v>
          </cell>
          <cell r="AD225">
            <v>40.349997999999999</v>
          </cell>
          <cell r="AE225">
            <v>33.630001</v>
          </cell>
          <cell r="AF225">
            <v>43.450001</v>
          </cell>
          <cell r="AG225">
            <v>2962.0600589999999</v>
          </cell>
        </row>
        <row r="226">
          <cell r="A226">
            <v>41498</v>
          </cell>
          <cell r="B226">
            <v>204</v>
          </cell>
          <cell r="C226">
            <v>44.5</v>
          </cell>
          <cell r="D226">
            <v>20.100000000000001</v>
          </cell>
          <cell r="E226">
            <v>41.619999</v>
          </cell>
          <cell r="F226">
            <v>53.959999000000003</v>
          </cell>
          <cell r="G226">
            <v>0.7</v>
          </cell>
          <cell r="H226">
            <v>15.03</v>
          </cell>
          <cell r="I226">
            <v>7.0000000000000007E-2</v>
          </cell>
          <cell r="J226">
            <v>18.870000999999998</v>
          </cell>
          <cell r="K226">
            <v>5.375</v>
          </cell>
          <cell r="L226">
            <v>10.3</v>
          </cell>
          <cell r="M226" t="str">
            <v/>
          </cell>
          <cell r="N226">
            <v>65.430000000000007</v>
          </cell>
          <cell r="O226">
            <v>736</v>
          </cell>
          <cell r="P226">
            <v>43.540000999999997</v>
          </cell>
          <cell r="Q226" t="str">
            <v/>
          </cell>
          <cell r="R226">
            <v>41.720001000000003</v>
          </cell>
          <cell r="S226" t="str">
            <v/>
          </cell>
          <cell r="T226">
            <v>3.153</v>
          </cell>
          <cell r="U226">
            <v>32.479999999999997</v>
          </cell>
          <cell r="V226">
            <v>22.969999000000001</v>
          </cell>
          <cell r="W226">
            <v>355</v>
          </cell>
          <cell r="X226">
            <v>57.73</v>
          </cell>
          <cell r="Y226">
            <v>27.57</v>
          </cell>
          <cell r="Z226">
            <v>47.52</v>
          </cell>
          <cell r="AA226">
            <v>44.049999</v>
          </cell>
          <cell r="AB226">
            <v>66.410004000000001</v>
          </cell>
          <cell r="AC226">
            <v>4.0819999999999999</v>
          </cell>
          <cell r="AD226">
            <v>40.129997000000003</v>
          </cell>
          <cell r="AE226">
            <v>33.650002000000001</v>
          </cell>
          <cell r="AF226">
            <v>43.34</v>
          </cell>
          <cell r="AG226">
            <v>2947.459961</v>
          </cell>
        </row>
        <row r="227">
          <cell r="A227">
            <v>41491</v>
          </cell>
          <cell r="B227">
            <v>205</v>
          </cell>
          <cell r="C227">
            <v>45.91</v>
          </cell>
          <cell r="D227">
            <v>19.25</v>
          </cell>
          <cell r="E227">
            <v>44.23</v>
          </cell>
          <cell r="F227">
            <v>57.899997999999997</v>
          </cell>
          <cell r="G227">
            <v>0.7</v>
          </cell>
          <cell r="H227">
            <v>15.09</v>
          </cell>
          <cell r="I227">
            <v>0.09</v>
          </cell>
          <cell r="J227">
            <v>19.700001</v>
          </cell>
          <cell r="K227">
            <v>5.375</v>
          </cell>
          <cell r="L227">
            <v>10.45</v>
          </cell>
          <cell r="M227" t="str">
            <v/>
          </cell>
          <cell r="N227">
            <v>66.830001999999993</v>
          </cell>
          <cell r="O227">
            <v>768</v>
          </cell>
          <cell r="P227">
            <v>45.369999</v>
          </cell>
          <cell r="Q227" t="str">
            <v/>
          </cell>
          <cell r="R227">
            <v>43.110000999999997</v>
          </cell>
          <cell r="S227" t="str">
            <v/>
          </cell>
          <cell r="T227">
            <v>3.0110000000000001</v>
          </cell>
          <cell r="U227">
            <v>34.229999999999997</v>
          </cell>
          <cell r="V227">
            <v>24.370000999999998</v>
          </cell>
          <cell r="W227">
            <v>347.5</v>
          </cell>
          <cell r="X227">
            <v>60.369999</v>
          </cell>
          <cell r="Y227">
            <v>27.549999</v>
          </cell>
          <cell r="Z227">
            <v>49.580002</v>
          </cell>
          <cell r="AA227">
            <v>45.529998999999997</v>
          </cell>
          <cell r="AB227">
            <v>67.330001999999993</v>
          </cell>
          <cell r="AC227">
            <v>3.9860000000000002</v>
          </cell>
          <cell r="AD227">
            <v>41.989994000000003</v>
          </cell>
          <cell r="AE227">
            <v>36</v>
          </cell>
          <cell r="AF227">
            <v>45.560001</v>
          </cell>
          <cell r="AG227">
            <v>3008.790039</v>
          </cell>
        </row>
        <row r="228">
          <cell r="A228">
            <v>41484</v>
          </cell>
          <cell r="B228">
            <v>206</v>
          </cell>
          <cell r="C228">
            <v>45.990001999999997</v>
          </cell>
          <cell r="D228">
            <v>20.559999000000001</v>
          </cell>
          <cell r="E228">
            <v>44.77</v>
          </cell>
          <cell r="F228">
            <v>59.260010000000001</v>
          </cell>
          <cell r="G228">
            <v>0.67500000000000004</v>
          </cell>
          <cell r="H228">
            <v>15.4</v>
          </cell>
          <cell r="I228">
            <v>7.0000000000000007E-2</v>
          </cell>
          <cell r="J228">
            <v>20.82</v>
          </cell>
          <cell r="K228">
            <v>5.375</v>
          </cell>
          <cell r="L228">
            <v>10.46</v>
          </cell>
          <cell r="M228" t="str">
            <v/>
          </cell>
          <cell r="N228">
            <v>66.230002999999996</v>
          </cell>
          <cell r="O228">
            <v>783.5</v>
          </cell>
          <cell r="P228">
            <v>44.77</v>
          </cell>
          <cell r="Q228" t="str">
            <v/>
          </cell>
          <cell r="R228">
            <v>44.029998999999997</v>
          </cell>
          <cell r="S228" t="str">
            <v/>
          </cell>
          <cell r="T228">
            <v>3.2679999999999998</v>
          </cell>
          <cell r="U228">
            <v>34.689999</v>
          </cell>
          <cell r="V228">
            <v>24.799999</v>
          </cell>
          <cell r="W228">
            <v>327.5</v>
          </cell>
          <cell r="X228">
            <v>61.43</v>
          </cell>
          <cell r="Y228">
            <v>28.549999</v>
          </cell>
          <cell r="Z228">
            <v>49.549999</v>
          </cell>
          <cell r="AA228">
            <v>45.709999000000003</v>
          </cell>
          <cell r="AB228">
            <v>69.120002999999997</v>
          </cell>
          <cell r="AC228">
            <v>4.2329999999999997</v>
          </cell>
          <cell r="AD228">
            <v>42.490004999999996</v>
          </cell>
          <cell r="AE228">
            <v>37.220001000000003</v>
          </cell>
          <cell r="AF228">
            <v>46.25</v>
          </cell>
          <cell r="AG228">
            <v>3038.6298830000001</v>
          </cell>
        </row>
        <row r="229">
          <cell r="A229">
            <v>41477</v>
          </cell>
          <cell r="B229">
            <v>207</v>
          </cell>
          <cell r="C229">
            <v>46.139999000000003</v>
          </cell>
          <cell r="D229">
            <v>21.49</v>
          </cell>
          <cell r="E229">
            <v>44.279998999999997</v>
          </cell>
          <cell r="F229">
            <v>58.630004999999997</v>
          </cell>
          <cell r="G229">
            <v>0.75</v>
          </cell>
          <cell r="H229">
            <v>15.25</v>
          </cell>
          <cell r="I229">
            <v>7.0000000000000007E-2</v>
          </cell>
          <cell r="J229">
            <v>20.879999000000002</v>
          </cell>
          <cell r="K229">
            <v>5.375</v>
          </cell>
          <cell r="L229">
            <v>10.42</v>
          </cell>
          <cell r="M229" t="str">
            <v/>
          </cell>
          <cell r="N229">
            <v>63.16</v>
          </cell>
          <cell r="O229">
            <v>760.5</v>
          </cell>
          <cell r="P229">
            <v>45.099997999999999</v>
          </cell>
          <cell r="Q229" t="str">
            <v/>
          </cell>
          <cell r="R229">
            <v>44.790000999999997</v>
          </cell>
          <cell r="S229" t="str">
            <v/>
          </cell>
          <cell r="T229">
            <v>3.169</v>
          </cell>
          <cell r="U229">
            <v>35.049999</v>
          </cell>
          <cell r="V229">
            <v>23.49</v>
          </cell>
          <cell r="W229">
            <v>317.5</v>
          </cell>
          <cell r="X229">
            <v>61.669998</v>
          </cell>
          <cell r="Y229">
            <v>27.5</v>
          </cell>
          <cell r="Z229">
            <v>49.529998999999997</v>
          </cell>
          <cell r="AA229">
            <v>47.169998</v>
          </cell>
          <cell r="AB229">
            <v>68.599997999999999</v>
          </cell>
          <cell r="AC229">
            <v>4.1609999999999996</v>
          </cell>
          <cell r="AD229">
            <v>42.070006999999997</v>
          </cell>
          <cell r="AE229">
            <v>36.470001000000003</v>
          </cell>
          <cell r="AF229">
            <v>46.150002000000001</v>
          </cell>
          <cell r="AG229">
            <v>3005.51001</v>
          </cell>
        </row>
        <row r="230">
          <cell r="A230">
            <v>41470</v>
          </cell>
          <cell r="B230">
            <v>208</v>
          </cell>
          <cell r="C230">
            <v>45.759998000000003</v>
          </cell>
          <cell r="D230">
            <v>20.5</v>
          </cell>
          <cell r="E230">
            <v>44.009998000000003</v>
          </cell>
          <cell r="F230">
            <v>57.640006999999997</v>
          </cell>
          <cell r="G230">
            <v>0.63500000000000001</v>
          </cell>
          <cell r="H230">
            <v>15.11</v>
          </cell>
          <cell r="I230">
            <v>0.08</v>
          </cell>
          <cell r="J230">
            <v>21.82</v>
          </cell>
          <cell r="K230">
            <v>5.75</v>
          </cell>
          <cell r="L230">
            <v>10.28</v>
          </cell>
          <cell r="M230" t="str">
            <v/>
          </cell>
          <cell r="N230">
            <v>62.919998</v>
          </cell>
          <cell r="O230">
            <v>774.5</v>
          </cell>
          <cell r="P230">
            <v>45.720001000000003</v>
          </cell>
          <cell r="Q230" t="str">
            <v/>
          </cell>
          <cell r="R230">
            <v>44.799999</v>
          </cell>
          <cell r="S230" t="str">
            <v/>
          </cell>
          <cell r="T230">
            <v>3.2349999999999999</v>
          </cell>
          <cell r="U230">
            <v>35.099997999999999</v>
          </cell>
          <cell r="V230">
            <v>23.76</v>
          </cell>
          <cell r="W230">
            <v>317.5</v>
          </cell>
          <cell r="X230">
            <v>61.599997999999999</v>
          </cell>
          <cell r="Y230">
            <v>29</v>
          </cell>
          <cell r="Z230">
            <v>50.66</v>
          </cell>
          <cell r="AA230">
            <v>47.080002</v>
          </cell>
          <cell r="AB230">
            <v>68.139999000000003</v>
          </cell>
          <cell r="AC230">
            <v>4.2290000000000001</v>
          </cell>
          <cell r="AD230">
            <v>41.449992999999999</v>
          </cell>
          <cell r="AE230">
            <v>36.380001</v>
          </cell>
          <cell r="AF230">
            <v>45.669998</v>
          </cell>
          <cell r="AG230">
            <v>3006.1298830000001</v>
          </cell>
        </row>
        <row r="231">
          <cell r="A231">
            <v>41463</v>
          </cell>
          <cell r="B231">
            <v>209</v>
          </cell>
          <cell r="C231">
            <v>44.720001000000003</v>
          </cell>
          <cell r="D231">
            <v>20.25</v>
          </cell>
          <cell r="E231">
            <v>42.400002000000001</v>
          </cell>
          <cell r="F231">
            <v>56.779991000000003</v>
          </cell>
          <cell r="G231">
            <v>0.63500000000000001</v>
          </cell>
          <cell r="H231">
            <v>15.03</v>
          </cell>
          <cell r="I231">
            <v>0.08</v>
          </cell>
          <cell r="J231">
            <v>21.67</v>
          </cell>
          <cell r="K231">
            <v>5.75</v>
          </cell>
          <cell r="L231">
            <v>10.07</v>
          </cell>
          <cell r="M231" t="str">
            <v/>
          </cell>
          <cell r="N231">
            <v>62.380001</v>
          </cell>
          <cell r="O231">
            <v>760.5</v>
          </cell>
          <cell r="P231">
            <v>43.029998999999997</v>
          </cell>
          <cell r="Q231" t="str">
            <v/>
          </cell>
          <cell r="R231">
            <v>43.889999000000003</v>
          </cell>
          <cell r="S231" t="str">
            <v/>
          </cell>
          <cell r="T231">
            <v>3.286</v>
          </cell>
          <cell r="U231">
            <v>34.43</v>
          </cell>
          <cell r="V231">
            <v>23.870000999999998</v>
          </cell>
          <cell r="W231">
            <v>315</v>
          </cell>
          <cell r="X231">
            <v>59.599997999999999</v>
          </cell>
          <cell r="Y231">
            <v>27.1</v>
          </cell>
          <cell r="Z231">
            <v>49.220001000000003</v>
          </cell>
          <cell r="AA231">
            <v>46.619999</v>
          </cell>
          <cell r="AB231">
            <v>68.480002999999996</v>
          </cell>
          <cell r="AC231">
            <v>4.351</v>
          </cell>
          <cell r="AD231">
            <v>40.600006</v>
          </cell>
          <cell r="AE231">
            <v>35.470001000000003</v>
          </cell>
          <cell r="AF231">
            <v>43.639999000000003</v>
          </cell>
          <cell r="AG231">
            <v>2984.23999</v>
          </cell>
        </row>
        <row r="232">
          <cell r="A232">
            <v>41456</v>
          </cell>
          <cell r="B232">
            <v>210</v>
          </cell>
          <cell r="C232">
            <v>42.650002000000001</v>
          </cell>
          <cell r="D232">
            <v>20.51</v>
          </cell>
          <cell r="E232">
            <v>40.57</v>
          </cell>
          <cell r="F232">
            <v>53.059994000000003</v>
          </cell>
          <cell r="G232">
            <v>0.63500000000000001</v>
          </cell>
          <cell r="H232">
            <v>14.52</v>
          </cell>
          <cell r="I232">
            <v>7.0000000000000007E-2</v>
          </cell>
          <cell r="J232">
            <v>20.959999</v>
          </cell>
          <cell r="K232">
            <v>5.875</v>
          </cell>
          <cell r="L232">
            <v>10.68</v>
          </cell>
          <cell r="M232" t="str">
            <v/>
          </cell>
          <cell r="N232">
            <v>60.060001</v>
          </cell>
          <cell r="O232">
            <v>749</v>
          </cell>
          <cell r="P232">
            <v>41.93</v>
          </cell>
          <cell r="Q232" t="str">
            <v/>
          </cell>
          <cell r="R232">
            <v>42.25</v>
          </cell>
          <cell r="S232" t="str">
            <v/>
          </cell>
          <cell r="T232">
            <v>3.2120000000000002</v>
          </cell>
          <cell r="U232">
            <v>33.380001</v>
          </cell>
          <cell r="V232">
            <v>23.41</v>
          </cell>
          <cell r="W232">
            <v>310</v>
          </cell>
          <cell r="X232">
            <v>57.200001</v>
          </cell>
          <cell r="Y232">
            <v>29.15</v>
          </cell>
          <cell r="Z232">
            <v>47.040000999999997</v>
          </cell>
          <cell r="AA232">
            <v>45.330002</v>
          </cell>
          <cell r="AB232">
            <v>67.050003000000004</v>
          </cell>
          <cell r="AC232">
            <v>4.2249999999999996</v>
          </cell>
          <cell r="AD232">
            <v>38.82</v>
          </cell>
          <cell r="AE232">
            <v>33.860000999999997</v>
          </cell>
          <cell r="AF232">
            <v>42.720001000000003</v>
          </cell>
          <cell r="AG232">
            <v>2897.1201169999999</v>
          </cell>
        </row>
        <row r="233">
          <cell r="A233">
            <v>41449</v>
          </cell>
          <cell r="B233">
            <v>211</v>
          </cell>
          <cell r="C233">
            <v>42.860000999999997</v>
          </cell>
          <cell r="D233">
            <v>21.65</v>
          </cell>
          <cell r="E233">
            <v>41.060001</v>
          </cell>
          <cell r="F233">
            <v>51.490004999999996</v>
          </cell>
          <cell r="G233">
            <v>0.63500000000000001</v>
          </cell>
          <cell r="H233">
            <v>14.23</v>
          </cell>
          <cell r="I233">
            <v>7.0000000000000007E-2</v>
          </cell>
          <cell r="J233">
            <v>20.620000999999998</v>
          </cell>
          <cell r="K233">
            <v>5.9</v>
          </cell>
          <cell r="L233">
            <v>10.3</v>
          </cell>
          <cell r="M233" t="str">
            <v/>
          </cell>
          <cell r="N233">
            <v>57.950001</v>
          </cell>
          <cell r="O233">
            <v>746</v>
          </cell>
          <cell r="P233">
            <v>41.529998999999997</v>
          </cell>
          <cell r="Q233" t="str">
            <v/>
          </cell>
          <cell r="R233">
            <v>42.48</v>
          </cell>
          <cell r="S233" t="str">
            <v/>
          </cell>
          <cell r="T233">
            <v>3.2959999999999998</v>
          </cell>
          <cell r="U233">
            <v>33.740001999999997</v>
          </cell>
          <cell r="V233">
            <v>23.85</v>
          </cell>
          <cell r="W233">
            <v>304</v>
          </cell>
          <cell r="X233">
            <v>57.41</v>
          </cell>
          <cell r="Y233">
            <v>29.049999</v>
          </cell>
          <cell r="Z233">
            <v>46.790000999999997</v>
          </cell>
          <cell r="AA233">
            <v>45.66</v>
          </cell>
          <cell r="AB233">
            <v>64.330001999999993</v>
          </cell>
          <cell r="AC233">
            <v>4.1769999999999996</v>
          </cell>
          <cell r="AD233">
            <v>39.109993000000003</v>
          </cell>
          <cell r="AE233">
            <v>33.830002</v>
          </cell>
          <cell r="AF233">
            <v>43.220001000000003</v>
          </cell>
          <cell r="AG233">
            <v>2850.6599120000001</v>
          </cell>
        </row>
        <row r="234">
          <cell r="A234">
            <v>41442</v>
          </cell>
          <cell r="B234">
            <v>212</v>
          </cell>
          <cell r="C234">
            <v>42.189999</v>
          </cell>
          <cell r="D234">
            <v>21.5</v>
          </cell>
          <cell r="E234">
            <v>38.689999</v>
          </cell>
          <cell r="F234">
            <v>51.389999000000003</v>
          </cell>
          <cell r="G234">
            <v>0.52500000000000002</v>
          </cell>
          <cell r="H234">
            <v>14.26</v>
          </cell>
          <cell r="I234">
            <v>0.08</v>
          </cell>
          <cell r="J234">
            <v>20</v>
          </cell>
          <cell r="K234">
            <v>6.0250000000000004</v>
          </cell>
          <cell r="L234">
            <v>10.23</v>
          </cell>
          <cell r="M234" t="str">
            <v/>
          </cell>
          <cell r="N234">
            <v>58.209999000000003</v>
          </cell>
          <cell r="O234">
            <v>728.5</v>
          </cell>
          <cell r="P234">
            <v>41.970001000000003</v>
          </cell>
          <cell r="Q234" t="str">
            <v/>
          </cell>
          <cell r="R234">
            <v>41.799999</v>
          </cell>
          <cell r="S234" t="str">
            <v/>
          </cell>
          <cell r="T234">
            <v>3.048</v>
          </cell>
          <cell r="U234">
            <v>33.029998999999997</v>
          </cell>
          <cell r="V234">
            <v>23.370000999999998</v>
          </cell>
          <cell r="W234">
            <v>308.5</v>
          </cell>
          <cell r="X234">
            <v>56.27</v>
          </cell>
          <cell r="Y234">
            <v>27.610001</v>
          </cell>
          <cell r="Z234">
            <v>46.139999000000003</v>
          </cell>
          <cell r="AA234">
            <v>44.650002000000001</v>
          </cell>
          <cell r="AB234">
            <v>61.68</v>
          </cell>
          <cell r="AC234">
            <v>4</v>
          </cell>
          <cell r="AD234">
            <v>37.039997</v>
          </cell>
          <cell r="AE234">
            <v>32.900002000000001</v>
          </cell>
          <cell r="AF234">
            <v>41.98</v>
          </cell>
          <cell r="AG234">
            <v>2824.969971</v>
          </cell>
        </row>
        <row r="235">
          <cell r="A235">
            <v>41435</v>
          </cell>
          <cell r="B235">
            <v>213</v>
          </cell>
          <cell r="C235">
            <v>42.98</v>
          </cell>
          <cell r="D235">
            <v>22.9</v>
          </cell>
          <cell r="E235">
            <v>40.580002</v>
          </cell>
          <cell r="F235">
            <v>51.93</v>
          </cell>
          <cell r="G235">
            <v>0.52500000000000002</v>
          </cell>
          <cell r="H235">
            <v>14.92</v>
          </cell>
          <cell r="I235">
            <v>0.08</v>
          </cell>
          <cell r="J235">
            <v>20.110001</v>
          </cell>
          <cell r="K235">
            <v>6.0250000000000004</v>
          </cell>
          <cell r="L235">
            <v>10.47</v>
          </cell>
          <cell r="M235" t="str">
            <v/>
          </cell>
          <cell r="N235">
            <v>61.18</v>
          </cell>
          <cell r="O235">
            <v>746</v>
          </cell>
          <cell r="P235">
            <v>44.470001000000003</v>
          </cell>
          <cell r="Q235" t="str">
            <v/>
          </cell>
          <cell r="R235">
            <v>42.830002</v>
          </cell>
          <cell r="S235" t="str">
            <v/>
          </cell>
          <cell r="T235">
            <v>2.9630000000000001</v>
          </cell>
          <cell r="U235">
            <v>34.150002000000001</v>
          </cell>
          <cell r="V235">
            <v>24.01</v>
          </cell>
          <cell r="W235">
            <v>325</v>
          </cell>
          <cell r="X235">
            <v>57.849997999999999</v>
          </cell>
          <cell r="Y235">
            <v>29.799999</v>
          </cell>
          <cell r="Z235">
            <v>48</v>
          </cell>
          <cell r="AA235">
            <v>46.41</v>
          </cell>
          <cell r="AB235">
            <v>66.180000000000007</v>
          </cell>
          <cell r="AC235">
            <v>4.0190000000000001</v>
          </cell>
          <cell r="AD235">
            <v>38.880001</v>
          </cell>
          <cell r="AE235">
            <v>33.860000999999997</v>
          </cell>
          <cell r="AF235">
            <v>43.41</v>
          </cell>
          <cell r="AG235">
            <v>2885.23999</v>
          </cell>
        </row>
        <row r="236">
          <cell r="A236">
            <v>41428</v>
          </cell>
          <cell r="B236">
            <v>214</v>
          </cell>
          <cell r="C236">
            <v>42.529998999999997</v>
          </cell>
          <cell r="D236">
            <v>21.49</v>
          </cell>
          <cell r="E236">
            <v>41.419998</v>
          </cell>
          <cell r="F236">
            <v>52.139999000000003</v>
          </cell>
          <cell r="G236">
            <v>0.55000000000000004</v>
          </cell>
          <cell r="H236">
            <v>15.38</v>
          </cell>
          <cell r="I236">
            <v>0.08</v>
          </cell>
          <cell r="J236">
            <v>20.75</v>
          </cell>
          <cell r="K236">
            <v>6.625</v>
          </cell>
          <cell r="L236">
            <v>10.61</v>
          </cell>
          <cell r="M236" t="str">
            <v/>
          </cell>
          <cell r="N236">
            <v>60.98</v>
          </cell>
          <cell r="O236">
            <v>747.5</v>
          </cell>
          <cell r="P236">
            <v>45.400002000000001</v>
          </cell>
          <cell r="Q236" t="str">
            <v/>
          </cell>
          <cell r="R236">
            <v>43.130001</v>
          </cell>
          <cell r="S236" t="str">
            <v/>
          </cell>
          <cell r="T236">
            <v>2.8969999999999998</v>
          </cell>
          <cell r="U236">
            <v>33.900002000000001</v>
          </cell>
          <cell r="V236">
            <v>24.440000999999999</v>
          </cell>
          <cell r="W236">
            <v>322.5</v>
          </cell>
          <cell r="X236">
            <v>58.439999</v>
          </cell>
          <cell r="Y236">
            <v>28.549999</v>
          </cell>
          <cell r="Z236">
            <v>48.240001999999997</v>
          </cell>
          <cell r="AA236">
            <v>46.450001</v>
          </cell>
          <cell r="AB236">
            <v>65.419998000000007</v>
          </cell>
          <cell r="AC236">
            <v>3.931</v>
          </cell>
          <cell r="AD236">
            <v>38.729999999999997</v>
          </cell>
          <cell r="AE236">
            <v>33.979999999999997</v>
          </cell>
          <cell r="AF236">
            <v>43.240001999999997</v>
          </cell>
          <cell r="AG236">
            <v>2913.459961</v>
          </cell>
        </row>
        <row r="237">
          <cell r="A237">
            <v>41422</v>
          </cell>
          <cell r="B237">
            <v>215</v>
          </cell>
          <cell r="C237">
            <v>42.330002</v>
          </cell>
          <cell r="D237">
            <v>21.040001</v>
          </cell>
          <cell r="E237">
            <v>42.220001000000003</v>
          </cell>
          <cell r="F237">
            <v>52.949997000000003</v>
          </cell>
          <cell r="G237">
            <v>0.55000000000000004</v>
          </cell>
          <cell r="H237">
            <v>15.37</v>
          </cell>
          <cell r="I237">
            <v>7.0000000000000007E-2</v>
          </cell>
          <cell r="J237">
            <v>19.260000000000002</v>
          </cell>
          <cell r="K237">
            <v>6.875</v>
          </cell>
          <cell r="L237">
            <v>10.28</v>
          </cell>
          <cell r="M237" t="str">
            <v/>
          </cell>
          <cell r="N237">
            <v>61.200001</v>
          </cell>
          <cell r="O237">
            <v>784.5</v>
          </cell>
          <cell r="P237">
            <v>45.380001</v>
          </cell>
          <cell r="Q237" t="str">
            <v/>
          </cell>
          <cell r="R237">
            <v>42.73</v>
          </cell>
          <cell r="S237" t="str">
            <v/>
          </cell>
          <cell r="T237">
            <v>3.0609999999999999</v>
          </cell>
          <cell r="U237">
            <v>33.790000999999997</v>
          </cell>
          <cell r="V237">
            <v>24.309999000000001</v>
          </cell>
          <cell r="W237">
            <v>315</v>
          </cell>
          <cell r="X237">
            <v>58.419998</v>
          </cell>
          <cell r="Y237">
            <v>28.5</v>
          </cell>
          <cell r="Z237">
            <v>47.349997999999999</v>
          </cell>
          <cell r="AA237">
            <v>47.330002</v>
          </cell>
          <cell r="AB237">
            <v>64.419998000000007</v>
          </cell>
          <cell r="AC237">
            <v>4.0880000000000001</v>
          </cell>
          <cell r="AD237">
            <v>38.189999</v>
          </cell>
          <cell r="AE237">
            <v>34.340000000000003</v>
          </cell>
          <cell r="AF237">
            <v>42.919998</v>
          </cell>
          <cell r="AG237">
            <v>2889.459961</v>
          </cell>
        </row>
        <row r="238">
          <cell r="A238">
            <v>41414</v>
          </cell>
          <cell r="B238">
            <v>216</v>
          </cell>
          <cell r="C238">
            <v>42.779998999999997</v>
          </cell>
          <cell r="D238">
            <v>21</v>
          </cell>
          <cell r="E238">
            <v>42.709999000000003</v>
          </cell>
          <cell r="F238">
            <v>52.780003000000001</v>
          </cell>
          <cell r="G238">
            <v>0.55000000000000004</v>
          </cell>
          <cell r="H238">
            <v>15.66</v>
          </cell>
          <cell r="I238">
            <v>0.09</v>
          </cell>
          <cell r="J238">
            <v>21.23</v>
          </cell>
          <cell r="K238">
            <v>8.75</v>
          </cell>
          <cell r="L238">
            <v>10.7</v>
          </cell>
          <cell r="M238" t="str">
            <v/>
          </cell>
          <cell r="N238">
            <v>62.029998999999997</v>
          </cell>
          <cell r="O238">
            <v>836</v>
          </cell>
          <cell r="P238">
            <v>45.77</v>
          </cell>
          <cell r="Q238" t="str">
            <v/>
          </cell>
          <cell r="R238">
            <v>43.77</v>
          </cell>
          <cell r="S238" t="str">
            <v/>
          </cell>
          <cell r="T238">
            <v>3.375</v>
          </cell>
          <cell r="U238">
            <v>34.080002</v>
          </cell>
          <cell r="V238">
            <v>24.65</v>
          </cell>
          <cell r="W238">
            <v>304</v>
          </cell>
          <cell r="X238">
            <v>59.060001</v>
          </cell>
          <cell r="Y238">
            <v>28.950001</v>
          </cell>
          <cell r="Z238">
            <v>48.720001000000003</v>
          </cell>
          <cell r="AA238">
            <v>46.049999</v>
          </cell>
          <cell r="AB238">
            <v>67.230002999999996</v>
          </cell>
          <cell r="AC238">
            <v>4.415</v>
          </cell>
          <cell r="AD238">
            <v>39.970005</v>
          </cell>
          <cell r="AE238">
            <v>35.07</v>
          </cell>
          <cell r="AF238">
            <v>43.82</v>
          </cell>
          <cell r="AG238">
            <v>2921.8798830000001</v>
          </cell>
        </row>
        <row r="239">
          <cell r="A239">
            <v>41407</v>
          </cell>
          <cell r="B239">
            <v>217</v>
          </cell>
          <cell r="C239">
            <v>44.18</v>
          </cell>
          <cell r="D239">
            <v>20.190000999999999</v>
          </cell>
          <cell r="E239">
            <v>44.619999</v>
          </cell>
          <cell r="F239">
            <v>54.100006</v>
          </cell>
          <cell r="G239">
            <v>0.55000000000000004</v>
          </cell>
          <cell r="H239">
            <v>16.139999</v>
          </cell>
          <cell r="I239">
            <v>0.11</v>
          </cell>
          <cell r="J239">
            <v>20.76</v>
          </cell>
          <cell r="K239">
            <v>8.75</v>
          </cell>
          <cell r="L239">
            <v>10.44</v>
          </cell>
          <cell r="M239" t="str">
            <v/>
          </cell>
          <cell r="N239">
            <v>63.93</v>
          </cell>
          <cell r="O239">
            <v>828.5</v>
          </cell>
          <cell r="P239">
            <v>46.57</v>
          </cell>
          <cell r="Q239" t="str">
            <v/>
          </cell>
          <cell r="R239">
            <v>44.900002000000001</v>
          </cell>
          <cell r="S239" t="str">
            <v/>
          </cell>
          <cell r="T239">
            <v>3.415</v>
          </cell>
          <cell r="U239">
            <v>34.860000999999997</v>
          </cell>
          <cell r="V239">
            <v>25.889999</v>
          </cell>
          <cell r="W239">
            <v>319</v>
          </cell>
          <cell r="X239">
            <v>60.59</v>
          </cell>
          <cell r="Y239">
            <v>28.950001</v>
          </cell>
          <cell r="Z239">
            <v>50.630001</v>
          </cell>
          <cell r="AA239">
            <v>46.700001</v>
          </cell>
          <cell r="AB239">
            <v>67.819999999999993</v>
          </cell>
          <cell r="AC239">
            <v>4.63</v>
          </cell>
          <cell r="AD239">
            <v>41.389995999999996</v>
          </cell>
          <cell r="AE239">
            <v>36.419998</v>
          </cell>
          <cell r="AF239">
            <v>45.25</v>
          </cell>
          <cell r="AG239">
            <v>2952.5600589999999</v>
          </cell>
        </row>
        <row r="240">
          <cell r="A240">
            <v>41400</v>
          </cell>
          <cell r="B240">
            <v>218</v>
          </cell>
          <cell r="C240">
            <v>43.59</v>
          </cell>
          <cell r="D240">
            <v>19.200001</v>
          </cell>
          <cell r="E240">
            <v>44.07</v>
          </cell>
          <cell r="F240">
            <v>54.610004000000004</v>
          </cell>
          <cell r="G240">
            <v>0.55000000000000004</v>
          </cell>
          <cell r="H240">
            <v>15.1</v>
          </cell>
          <cell r="I240">
            <v>0.12</v>
          </cell>
          <cell r="J240">
            <v>19.809999000000001</v>
          </cell>
          <cell r="K240">
            <v>8.75</v>
          </cell>
          <cell r="L240">
            <v>10.38</v>
          </cell>
          <cell r="M240" t="str">
            <v/>
          </cell>
          <cell r="N240">
            <v>62.490001999999997</v>
          </cell>
          <cell r="O240">
            <v>823</v>
          </cell>
          <cell r="P240">
            <v>45.650002000000001</v>
          </cell>
          <cell r="Q240" t="str">
            <v/>
          </cell>
          <cell r="R240">
            <v>44.939999</v>
          </cell>
          <cell r="S240" t="str">
            <v/>
          </cell>
          <cell r="T240">
            <v>3.411</v>
          </cell>
          <cell r="U240">
            <v>33.889999000000003</v>
          </cell>
          <cell r="V240">
            <v>25.440000999999999</v>
          </cell>
          <cell r="W240">
            <v>272.5</v>
          </cell>
          <cell r="X240">
            <v>59.23</v>
          </cell>
          <cell r="Y240">
            <v>28.9</v>
          </cell>
          <cell r="Z240">
            <v>50.23</v>
          </cell>
          <cell r="AA240">
            <v>45.560001</v>
          </cell>
          <cell r="AB240">
            <v>69.190002000000007</v>
          </cell>
          <cell r="AC240">
            <v>4.4130000000000003</v>
          </cell>
          <cell r="AD240">
            <v>40.480003000000004</v>
          </cell>
          <cell r="AE240">
            <v>36.060001</v>
          </cell>
          <cell r="AF240">
            <v>44.77</v>
          </cell>
          <cell r="AG240">
            <v>2890.7700199999999</v>
          </cell>
        </row>
        <row r="241">
          <cell r="A241">
            <v>41393</v>
          </cell>
          <cell r="B241">
            <v>219</v>
          </cell>
          <cell r="C241">
            <v>43.889999000000003</v>
          </cell>
          <cell r="D241">
            <v>18.010000000000002</v>
          </cell>
          <cell r="E241">
            <v>44.490001999999997</v>
          </cell>
          <cell r="F241">
            <v>54.250008000000001</v>
          </cell>
          <cell r="G241">
            <v>0.55000000000000004</v>
          </cell>
          <cell r="H241">
            <v>14.87</v>
          </cell>
          <cell r="I241">
            <v>0.09</v>
          </cell>
          <cell r="J241">
            <v>18.780000999999999</v>
          </cell>
          <cell r="K241">
            <v>8.75</v>
          </cell>
          <cell r="L241">
            <v>10.19</v>
          </cell>
          <cell r="M241" t="str">
            <v/>
          </cell>
          <cell r="N241">
            <v>62.02</v>
          </cell>
          <cell r="O241">
            <v>825</v>
          </cell>
          <cell r="P241">
            <v>45.880001</v>
          </cell>
          <cell r="Q241" t="str">
            <v/>
          </cell>
          <cell r="R241">
            <v>43.91</v>
          </cell>
          <cell r="S241" t="str">
            <v/>
          </cell>
          <cell r="T241">
            <v>3.3540000000000001</v>
          </cell>
          <cell r="U241">
            <v>34.200001</v>
          </cell>
          <cell r="V241">
            <v>24.879999000000002</v>
          </cell>
          <cell r="W241">
            <v>265</v>
          </cell>
          <cell r="X241">
            <v>59.790000999999997</v>
          </cell>
          <cell r="Y241">
            <v>28.85</v>
          </cell>
          <cell r="Z241">
            <v>50.360000999999997</v>
          </cell>
          <cell r="AA241">
            <v>46.380001</v>
          </cell>
          <cell r="AB241">
            <v>67.269997000000004</v>
          </cell>
          <cell r="AC241">
            <v>4.5</v>
          </cell>
          <cell r="AD241">
            <v>40.829998000000003</v>
          </cell>
          <cell r="AE241">
            <v>36.799999</v>
          </cell>
          <cell r="AF241">
            <v>44.599997999999999</v>
          </cell>
          <cell r="AG241">
            <v>2853.8798830000001</v>
          </cell>
        </row>
        <row r="242">
          <cell r="A242">
            <v>41386</v>
          </cell>
          <cell r="B242">
            <v>220</v>
          </cell>
          <cell r="C242">
            <v>43.240001999999997</v>
          </cell>
          <cell r="D242">
            <v>18.899999999999999</v>
          </cell>
          <cell r="E242">
            <v>43.700001</v>
          </cell>
          <cell r="F242">
            <v>52.309994000000003</v>
          </cell>
          <cell r="G242">
            <v>0.55000000000000004</v>
          </cell>
          <cell r="H242">
            <v>14.23</v>
          </cell>
          <cell r="I242">
            <v>0.09</v>
          </cell>
          <cell r="J242">
            <v>17.899999999999999</v>
          </cell>
          <cell r="K242">
            <v>9.125</v>
          </cell>
          <cell r="L242">
            <v>10.3</v>
          </cell>
          <cell r="M242" t="str">
            <v/>
          </cell>
          <cell r="N242">
            <v>61.02</v>
          </cell>
          <cell r="O242">
            <v>807.5</v>
          </cell>
          <cell r="P242">
            <v>46.27</v>
          </cell>
          <cell r="Q242" t="str">
            <v/>
          </cell>
          <cell r="R242">
            <v>44.330002</v>
          </cell>
          <cell r="S242" t="str">
            <v/>
          </cell>
          <cell r="T242">
            <v>3.222</v>
          </cell>
          <cell r="U242">
            <v>33.830002</v>
          </cell>
          <cell r="V242">
            <v>25.07</v>
          </cell>
          <cell r="W242">
            <v>248</v>
          </cell>
          <cell r="X242">
            <v>60.009998000000003</v>
          </cell>
          <cell r="Y242">
            <v>28.1</v>
          </cell>
          <cell r="Z242">
            <v>49.689999</v>
          </cell>
          <cell r="AA242">
            <v>45.959999000000003</v>
          </cell>
          <cell r="AB242">
            <v>65.720000999999996</v>
          </cell>
          <cell r="AC242">
            <v>4.2069999999999999</v>
          </cell>
          <cell r="AD242">
            <v>40.380001</v>
          </cell>
          <cell r="AE242">
            <v>36.619999</v>
          </cell>
          <cell r="AF242">
            <v>45.080002</v>
          </cell>
          <cell r="AG242">
            <v>2796.23999</v>
          </cell>
        </row>
        <row r="243">
          <cell r="A243">
            <v>41379</v>
          </cell>
          <cell r="B243">
            <v>221</v>
          </cell>
          <cell r="C243">
            <v>43.450001</v>
          </cell>
          <cell r="D243">
            <v>17.09</v>
          </cell>
          <cell r="E243">
            <v>44.049999</v>
          </cell>
          <cell r="F243">
            <v>50.82</v>
          </cell>
          <cell r="G243">
            <v>0.55000000000000004</v>
          </cell>
          <cell r="H243">
            <v>12.84</v>
          </cell>
          <cell r="I243">
            <v>0.1</v>
          </cell>
          <cell r="J243">
            <v>19.120000999999998</v>
          </cell>
          <cell r="K243">
            <v>9.375</v>
          </cell>
          <cell r="L243">
            <v>10.050000000000001</v>
          </cell>
          <cell r="M243" t="str">
            <v/>
          </cell>
          <cell r="N243">
            <v>58.950001</v>
          </cell>
          <cell r="O243">
            <v>795.5</v>
          </cell>
          <cell r="P243">
            <v>46.700001</v>
          </cell>
          <cell r="Q243" t="str">
            <v/>
          </cell>
          <cell r="R243">
            <v>45.139999000000003</v>
          </cell>
          <cell r="S243" t="str">
            <v/>
          </cell>
          <cell r="T243">
            <v>3.1880000000000002</v>
          </cell>
          <cell r="U243">
            <v>34.639999000000003</v>
          </cell>
          <cell r="V243">
            <v>25.33</v>
          </cell>
          <cell r="W243">
            <v>249</v>
          </cell>
          <cell r="X243">
            <v>60.650002000000001</v>
          </cell>
          <cell r="Y243">
            <v>28.9</v>
          </cell>
          <cell r="Z243">
            <v>49.470001000000003</v>
          </cell>
          <cell r="AA243">
            <v>44.619999</v>
          </cell>
          <cell r="AB243">
            <v>67.470000999999996</v>
          </cell>
          <cell r="AC243">
            <v>4.1769999999999996</v>
          </cell>
          <cell r="AD243">
            <v>40.619999</v>
          </cell>
          <cell r="AE243">
            <v>37.040000999999997</v>
          </cell>
          <cell r="AF243">
            <v>44.889999000000003</v>
          </cell>
          <cell r="AG243">
            <v>2747.9399410000001</v>
          </cell>
        </row>
        <row r="244">
          <cell r="A244">
            <v>41372</v>
          </cell>
          <cell r="B244">
            <v>222</v>
          </cell>
          <cell r="C244">
            <v>43.5</v>
          </cell>
          <cell r="D244">
            <v>16.5</v>
          </cell>
          <cell r="E244">
            <v>43.279998999999997</v>
          </cell>
          <cell r="F244">
            <v>50.719996999999999</v>
          </cell>
          <cell r="G244">
            <v>0.75</v>
          </cell>
          <cell r="H244">
            <v>13.3</v>
          </cell>
          <cell r="I244">
            <v>0.08</v>
          </cell>
          <cell r="J244">
            <v>19.350000000000001</v>
          </cell>
          <cell r="K244">
            <v>9</v>
          </cell>
          <cell r="L244">
            <v>10.19</v>
          </cell>
          <cell r="M244" t="str">
            <v/>
          </cell>
          <cell r="N244">
            <v>60.259998000000003</v>
          </cell>
          <cell r="O244">
            <v>792.5</v>
          </cell>
          <cell r="P244">
            <v>46.18</v>
          </cell>
          <cell r="Q244" t="str">
            <v/>
          </cell>
          <cell r="R244">
            <v>45</v>
          </cell>
          <cell r="S244" t="str">
            <v/>
          </cell>
          <cell r="T244">
            <v>3.2519999999999998</v>
          </cell>
          <cell r="U244">
            <v>34.369999</v>
          </cell>
          <cell r="V244">
            <v>24.99</v>
          </cell>
          <cell r="W244">
            <v>250</v>
          </cell>
          <cell r="X244">
            <v>58.330002</v>
          </cell>
          <cell r="Y244">
            <v>28.9</v>
          </cell>
          <cell r="Z244">
            <v>49.259998000000003</v>
          </cell>
          <cell r="AA244">
            <v>44.529998999999997</v>
          </cell>
          <cell r="AB244">
            <v>68.050003000000004</v>
          </cell>
          <cell r="AC244">
            <v>3.9950000000000001</v>
          </cell>
          <cell r="AD244">
            <v>40.099995</v>
          </cell>
          <cell r="AE244">
            <v>36.790000999999997</v>
          </cell>
          <cell r="AF244">
            <v>44.540000999999997</v>
          </cell>
          <cell r="AG244">
            <v>2807.1000979999999</v>
          </cell>
        </row>
        <row r="245">
          <cell r="A245">
            <v>41365</v>
          </cell>
          <cell r="B245">
            <v>223</v>
          </cell>
          <cell r="C245">
            <v>41.709999000000003</v>
          </cell>
          <cell r="D245">
            <v>16.370000999999998</v>
          </cell>
          <cell r="E245">
            <v>42.119999</v>
          </cell>
          <cell r="F245">
            <v>49.98</v>
          </cell>
          <cell r="G245">
            <v>0.75</v>
          </cell>
          <cell r="H245">
            <v>13.31</v>
          </cell>
          <cell r="I245">
            <v>0.08</v>
          </cell>
          <cell r="J245">
            <v>19.27</v>
          </cell>
          <cell r="K245">
            <v>9.625</v>
          </cell>
          <cell r="L245">
            <v>10.29</v>
          </cell>
          <cell r="M245" t="str">
            <v/>
          </cell>
          <cell r="N245">
            <v>58.68</v>
          </cell>
          <cell r="O245">
            <v>781</v>
          </cell>
          <cell r="P245">
            <v>45.150002000000001</v>
          </cell>
          <cell r="Q245" t="str">
            <v/>
          </cell>
          <cell r="R245">
            <v>44.240001999999997</v>
          </cell>
          <cell r="S245" t="str">
            <v/>
          </cell>
          <cell r="T245">
            <v>3.31</v>
          </cell>
          <cell r="U245">
            <v>33.369999</v>
          </cell>
          <cell r="V245">
            <v>24.24</v>
          </cell>
          <cell r="W245">
            <v>242.5</v>
          </cell>
          <cell r="X245">
            <v>55.200001</v>
          </cell>
          <cell r="Y245">
            <v>29</v>
          </cell>
          <cell r="Z245">
            <v>47.970001000000003</v>
          </cell>
          <cell r="AA245">
            <v>43.139999000000003</v>
          </cell>
          <cell r="AB245">
            <v>67.190002000000007</v>
          </cell>
          <cell r="AC245">
            <v>4.1079999999999997</v>
          </cell>
          <cell r="AD245">
            <v>38.400002000000001</v>
          </cell>
          <cell r="AE245">
            <v>35.93</v>
          </cell>
          <cell r="AF245">
            <v>43.849997999999999</v>
          </cell>
          <cell r="AG245">
            <v>2742.860107</v>
          </cell>
        </row>
        <row r="246">
          <cell r="A246">
            <v>41358</v>
          </cell>
          <cell r="B246">
            <v>224</v>
          </cell>
          <cell r="C246">
            <v>41.950001</v>
          </cell>
          <cell r="D246">
            <v>17.889999</v>
          </cell>
          <cell r="E246">
            <v>42.689999</v>
          </cell>
          <cell r="F246">
            <v>49.050002999999997</v>
          </cell>
          <cell r="G246">
            <v>0.77500000000000002</v>
          </cell>
          <cell r="H246">
            <v>13.33</v>
          </cell>
          <cell r="I246">
            <v>7.0000000000000007E-2</v>
          </cell>
          <cell r="J246">
            <v>18.399999999999999</v>
          </cell>
          <cell r="K246">
            <v>9.625</v>
          </cell>
          <cell r="L246">
            <v>10.199999999999999</v>
          </cell>
          <cell r="M246" t="str">
            <v/>
          </cell>
          <cell r="N246">
            <v>61.349997999999999</v>
          </cell>
          <cell r="O246">
            <v>765</v>
          </cell>
          <cell r="P246">
            <v>44.849997999999999</v>
          </cell>
          <cell r="Q246" t="str">
            <v/>
          </cell>
          <cell r="R246">
            <v>43.82</v>
          </cell>
          <cell r="S246" t="str">
            <v/>
          </cell>
          <cell r="T246">
            <v>3.359</v>
          </cell>
          <cell r="U246">
            <v>32.880001</v>
          </cell>
          <cell r="V246">
            <v>24.33</v>
          </cell>
          <cell r="W246">
            <v>246</v>
          </cell>
          <cell r="X246">
            <v>55.59</v>
          </cell>
          <cell r="Y246">
            <v>28</v>
          </cell>
          <cell r="Z246">
            <v>47.459999000000003</v>
          </cell>
          <cell r="AA246">
            <v>42.700001</v>
          </cell>
          <cell r="AB246">
            <v>67.959998999999996</v>
          </cell>
          <cell r="AC246">
            <v>4.2519999999999998</v>
          </cell>
          <cell r="AD246">
            <v>38.389995999999996</v>
          </cell>
          <cell r="AE246">
            <v>35.419998</v>
          </cell>
          <cell r="AF246">
            <v>44.099997999999999</v>
          </cell>
          <cell r="AG246">
            <v>2770.0500489999999</v>
          </cell>
        </row>
        <row r="247">
          <cell r="A247">
            <v>41351</v>
          </cell>
          <cell r="B247">
            <v>225</v>
          </cell>
          <cell r="C247">
            <v>41.470001000000003</v>
          </cell>
          <cell r="D247">
            <v>17.57</v>
          </cell>
          <cell r="E247">
            <v>41.740001999999997</v>
          </cell>
          <cell r="F247">
            <v>49.240004999999996</v>
          </cell>
          <cell r="G247">
            <v>0.77500000000000002</v>
          </cell>
          <cell r="H247">
            <v>13.05</v>
          </cell>
          <cell r="I247">
            <v>7.0000000000000007E-2</v>
          </cell>
          <cell r="J247">
            <v>18.309999000000001</v>
          </cell>
          <cell r="K247">
            <v>13.5</v>
          </cell>
          <cell r="L247">
            <v>10.09</v>
          </cell>
          <cell r="M247" t="str">
            <v/>
          </cell>
          <cell r="N247">
            <v>60.330002</v>
          </cell>
          <cell r="O247">
            <v>753.5</v>
          </cell>
          <cell r="P247">
            <v>44.790000999999997</v>
          </cell>
          <cell r="Q247" t="str">
            <v/>
          </cell>
          <cell r="R247">
            <v>44.060001</v>
          </cell>
          <cell r="S247" t="str">
            <v/>
          </cell>
          <cell r="T247">
            <v>3.26</v>
          </cell>
          <cell r="U247">
            <v>32.990001999999997</v>
          </cell>
          <cell r="V247">
            <v>23.889999</v>
          </cell>
          <cell r="W247">
            <v>245</v>
          </cell>
          <cell r="X247">
            <v>55.049999</v>
          </cell>
          <cell r="Y247">
            <v>28.25</v>
          </cell>
          <cell r="Z247">
            <v>47.779998999999997</v>
          </cell>
          <cell r="AA247">
            <v>41.860000999999997</v>
          </cell>
          <cell r="AB247">
            <v>65.470000999999996</v>
          </cell>
          <cell r="AC247">
            <v>4.0389999999999997</v>
          </cell>
          <cell r="AD247">
            <v>37.600006</v>
          </cell>
          <cell r="AE247">
            <v>35.110000999999997</v>
          </cell>
          <cell r="AF247">
            <v>43.790000999999997</v>
          </cell>
          <cell r="AG247">
            <v>2747.25</v>
          </cell>
        </row>
        <row r="248">
          <cell r="A248">
            <v>41344</v>
          </cell>
          <cell r="B248">
            <v>226</v>
          </cell>
          <cell r="C248">
            <v>41.150002000000001</v>
          </cell>
          <cell r="D248">
            <v>16.760000000000002</v>
          </cell>
          <cell r="E248">
            <v>41.27</v>
          </cell>
          <cell r="F248">
            <v>50.059994000000003</v>
          </cell>
          <cell r="G248">
            <v>0.8</v>
          </cell>
          <cell r="H248">
            <v>12.92</v>
          </cell>
          <cell r="I248">
            <v>0.06</v>
          </cell>
          <cell r="J248">
            <v>17.670000000000002</v>
          </cell>
          <cell r="K248">
            <v>13.75</v>
          </cell>
          <cell r="L248">
            <v>10.039999999999999</v>
          </cell>
          <cell r="M248" t="str">
            <v/>
          </cell>
          <cell r="N248">
            <v>60.029998999999997</v>
          </cell>
          <cell r="O248">
            <v>734</v>
          </cell>
          <cell r="P248">
            <v>44.639999000000003</v>
          </cell>
          <cell r="Q248" t="str">
            <v/>
          </cell>
          <cell r="R248">
            <v>43.849997999999999</v>
          </cell>
          <cell r="S248" t="str">
            <v/>
          </cell>
          <cell r="T248">
            <v>3.125</v>
          </cell>
          <cell r="U248">
            <v>33.57</v>
          </cell>
          <cell r="V248">
            <v>23.450001</v>
          </cell>
          <cell r="W248">
            <v>226.5</v>
          </cell>
          <cell r="X248">
            <v>55.200001</v>
          </cell>
          <cell r="Y248">
            <v>29</v>
          </cell>
          <cell r="Z248">
            <v>47.759998000000003</v>
          </cell>
          <cell r="AA248">
            <v>40.75</v>
          </cell>
          <cell r="AB248">
            <v>61.889999000000003</v>
          </cell>
          <cell r="AC248">
            <v>3.9369999999999998</v>
          </cell>
          <cell r="AD248">
            <v>37.120002999999997</v>
          </cell>
          <cell r="AE248">
            <v>34.509998000000003</v>
          </cell>
          <cell r="AF248">
            <v>43.950001</v>
          </cell>
          <cell r="AG248">
            <v>2753.820068</v>
          </cell>
        </row>
        <row r="249">
          <cell r="A249">
            <v>41337</v>
          </cell>
          <cell r="B249">
            <v>227</v>
          </cell>
          <cell r="C249">
            <v>40.770000000000003</v>
          </cell>
          <cell r="D249">
            <v>16.799999</v>
          </cell>
          <cell r="E249">
            <v>40.849997999999999</v>
          </cell>
          <cell r="F249">
            <v>49.360004000000004</v>
          </cell>
          <cell r="G249">
            <v>0.8</v>
          </cell>
          <cell r="H249">
            <v>12.71</v>
          </cell>
          <cell r="I249">
            <v>7.0000000000000007E-2</v>
          </cell>
          <cell r="J249">
            <v>17.850000000000001</v>
          </cell>
          <cell r="K249">
            <v>13.75</v>
          </cell>
          <cell r="L249">
            <v>10.06</v>
          </cell>
          <cell r="M249" t="str">
            <v/>
          </cell>
          <cell r="N249">
            <v>59.150002000000001</v>
          </cell>
          <cell r="O249">
            <v>734.5</v>
          </cell>
          <cell r="P249">
            <v>45.27</v>
          </cell>
          <cell r="Q249" t="str">
            <v/>
          </cell>
          <cell r="R249">
            <v>44.130001</v>
          </cell>
          <cell r="S249" t="str">
            <v/>
          </cell>
          <cell r="T249">
            <v>3.0529999999999999</v>
          </cell>
          <cell r="U249">
            <v>33.270000000000003</v>
          </cell>
          <cell r="V249">
            <v>23.66</v>
          </cell>
          <cell r="W249">
            <v>237.5</v>
          </cell>
          <cell r="X249">
            <v>55.279998999999997</v>
          </cell>
          <cell r="Y249">
            <v>28.51</v>
          </cell>
          <cell r="Z249">
            <v>46.880001</v>
          </cell>
          <cell r="AA249">
            <v>41.23</v>
          </cell>
          <cell r="AB249">
            <v>61.41</v>
          </cell>
          <cell r="AC249">
            <v>3.8170000000000002</v>
          </cell>
          <cell r="AD249">
            <v>36.790005000000001</v>
          </cell>
          <cell r="AE249">
            <v>34.020000000000003</v>
          </cell>
          <cell r="AF249">
            <v>42.990001999999997</v>
          </cell>
          <cell r="AG249">
            <v>2735.669922</v>
          </cell>
        </row>
        <row r="250">
          <cell r="A250">
            <v>41330</v>
          </cell>
          <cell r="B250">
            <v>228</v>
          </cell>
          <cell r="C250">
            <v>40.18</v>
          </cell>
          <cell r="D250">
            <v>16.91</v>
          </cell>
          <cell r="E250">
            <v>38.860000999999997</v>
          </cell>
          <cell r="F250">
            <v>48.520004</v>
          </cell>
          <cell r="G250">
            <v>0.8</v>
          </cell>
          <cell r="H250">
            <v>12.52</v>
          </cell>
          <cell r="I250">
            <v>7.0000000000000007E-2</v>
          </cell>
          <cell r="J250">
            <v>17.059999000000001</v>
          </cell>
          <cell r="K250">
            <v>14</v>
          </cell>
          <cell r="L250">
            <v>9.99</v>
          </cell>
          <cell r="M250" t="str">
            <v/>
          </cell>
          <cell r="N250">
            <v>58.360000999999997</v>
          </cell>
          <cell r="O250">
            <v>725</v>
          </cell>
          <cell r="P250">
            <v>45.09</v>
          </cell>
          <cell r="Q250" t="str">
            <v/>
          </cell>
          <cell r="R250">
            <v>45.73</v>
          </cell>
          <cell r="S250" t="str">
            <v/>
          </cell>
          <cell r="T250">
            <v>2.9870000000000001</v>
          </cell>
          <cell r="U250">
            <v>32.650002000000001</v>
          </cell>
          <cell r="V250">
            <v>23.52</v>
          </cell>
          <cell r="W250">
            <v>233.5</v>
          </cell>
          <cell r="X250">
            <v>55.549999</v>
          </cell>
          <cell r="Y250">
            <v>28.549999</v>
          </cell>
          <cell r="Z250">
            <v>46.5</v>
          </cell>
          <cell r="AA250">
            <v>41.099997999999999</v>
          </cell>
          <cell r="AB250">
            <v>61.049999</v>
          </cell>
          <cell r="AC250">
            <v>3.8149999999999999</v>
          </cell>
          <cell r="AD250">
            <v>35.809994000000003</v>
          </cell>
          <cell r="AE250">
            <v>33.349997999999999</v>
          </cell>
          <cell r="AF250">
            <v>42.290000999999997</v>
          </cell>
          <cell r="AG250">
            <v>2676.179932</v>
          </cell>
        </row>
        <row r="251">
          <cell r="A251">
            <v>41324</v>
          </cell>
          <cell r="B251">
            <v>229</v>
          </cell>
          <cell r="C251">
            <v>39.790000999999997</v>
          </cell>
          <cell r="D251">
            <v>16.959999</v>
          </cell>
          <cell r="E251">
            <v>37.979999999999997</v>
          </cell>
          <cell r="F251">
            <v>47.680008000000001</v>
          </cell>
          <cell r="G251">
            <v>0.8</v>
          </cell>
          <cell r="H251">
            <v>12.61</v>
          </cell>
          <cell r="I251">
            <v>0.08</v>
          </cell>
          <cell r="J251">
            <v>17.5</v>
          </cell>
          <cell r="K251">
            <v>14</v>
          </cell>
          <cell r="L251">
            <v>9.93</v>
          </cell>
          <cell r="M251" t="str">
            <v/>
          </cell>
          <cell r="N251">
            <v>57.950001</v>
          </cell>
          <cell r="O251">
            <v>715.5</v>
          </cell>
          <cell r="P251">
            <v>44.07</v>
          </cell>
          <cell r="Q251" t="str">
            <v/>
          </cell>
          <cell r="R251">
            <v>45.849997999999999</v>
          </cell>
          <cell r="S251" t="str">
            <v/>
          </cell>
          <cell r="T251">
            <v>2.8730000000000002</v>
          </cell>
          <cell r="U251">
            <v>32.5</v>
          </cell>
          <cell r="V251">
            <v>23.440000999999999</v>
          </cell>
          <cell r="W251">
            <v>215</v>
          </cell>
          <cell r="X251">
            <v>55.259998000000003</v>
          </cell>
          <cell r="Y251">
            <v>27.98</v>
          </cell>
          <cell r="Z251">
            <v>45.25</v>
          </cell>
          <cell r="AA251">
            <v>40.840000000000003</v>
          </cell>
          <cell r="AB251">
            <v>61.029998999999997</v>
          </cell>
          <cell r="AC251">
            <v>3.6019999999999999</v>
          </cell>
          <cell r="AD251">
            <v>35.550002999999997</v>
          </cell>
          <cell r="AE251">
            <v>33.020000000000003</v>
          </cell>
          <cell r="AF251">
            <v>42.25</v>
          </cell>
          <cell r="AG251">
            <v>2670.360107</v>
          </cell>
        </row>
        <row r="252">
          <cell r="A252">
            <v>41316</v>
          </cell>
          <cell r="B252">
            <v>230</v>
          </cell>
          <cell r="C252">
            <v>39.740001999999997</v>
          </cell>
          <cell r="D252">
            <v>16.989999999999998</v>
          </cell>
          <cell r="E252">
            <v>37.900002000000001</v>
          </cell>
          <cell r="F252">
            <v>47.299995000000003</v>
          </cell>
          <cell r="G252">
            <v>0.8</v>
          </cell>
          <cell r="H252">
            <v>12.79</v>
          </cell>
          <cell r="I252">
            <v>0.08</v>
          </cell>
          <cell r="J252">
            <v>18.41</v>
          </cell>
          <cell r="K252">
            <v>14.5</v>
          </cell>
          <cell r="L252">
            <v>9.9600000000000009</v>
          </cell>
          <cell r="M252" t="str">
            <v/>
          </cell>
          <cell r="N252">
            <v>57.790000999999997</v>
          </cell>
          <cell r="O252">
            <v>682</v>
          </cell>
          <cell r="P252">
            <v>43.799999</v>
          </cell>
          <cell r="Q252" t="str">
            <v/>
          </cell>
          <cell r="R252">
            <v>45.470001000000003</v>
          </cell>
          <cell r="S252" t="str">
            <v/>
          </cell>
          <cell r="T252">
            <v>2.6720000000000002</v>
          </cell>
          <cell r="U252">
            <v>32.020000000000003</v>
          </cell>
          <cell r="V252">
            <v>23.549999</v>
          </cell>
          <cell r="W252">
            <v>217.5</v>
          </cell>
          <cell r="X252">
            <v>54.509998000000003</v>
          </cell>
          <cell r="Y252">
            <v>27.85</v>
          </cell>
          <cell r="Z252">
            <v>44.5</v>
          </cell>
          <cell r="AA252">
            <v>40.439999</v>
          </cell>
          <cell r="AB252">
            <v>62.75</v>
          </cell>
          <cell r="AC252">
            <v>3.448</v>
          </cell>
          <cell r="AD252">
            <v>35.560004999999997</v>
          </cell>
          <cell r="AE252">
            <v>32.119999</v>
          </cell>
          <cell r="AF252">
            <v>42.07</v>
          </cell>
          <cell r="AG252">
            <v>2676.209961</v>
          </cell>
        </row>
        <row r="253">
          <cell r="A253">
            <v>41309</v>
          </cell>
          <cell r="B253">
            <v>231</v>
          </cell>
          <cell r="C253">
            <v>40.349997999999999</v>
          </cell>
          <cell r="D253">
            <v>16.719999000000001</v>
          </cell>
          <cell r="E253">
            <v>37.799999</v>
          </cell>
          <cell r="F253">
            <v>47.040000999999997</v>
          </cell>
          <cell r="G253">
            <v>0.82499999999999996</v>
          </cell>
          <cell r="H253">
            <v>12.28</v>
          </cell>
          <cell r="I253">
            <v>0.08</v>
          </cell>
          <cell r="J253">
            <v>17.899999999999999</v>
          </cell>
          <cell r="K253">
            <v>14.25</v>
          </cell>
          <cell r="L253">
            <v>9.92</v>
          </cell>
          <cell r="M253" t="str">
            <v/>
          </cell>
          <cell r="N253">
            <v>56.009998000000003</v>
          </cell>
          <cell r="O253">
            <v>690</v>
          </cell>
          <cell r="P253">
            <v>42.25</v>
          </cell>
          <cell r="Q253" t="str">
            <v/>
          </cell>
          <cell r="R253">
            <v>45.439999</v>
          </cell>
          <cell r="S253" t="str">
            <v/>
          </cell>
          <cell r="T253">
            <v>2.6509999999999998</v>
          </cell>
          <cell r="U253">
            <v>32.159999999999997</v>
          </cell>
          <cell r="V253">
            <v>23.549999</v>
          </cell>
          <cell r="W253">
            <v>230</v>
          </cell>
          <cell r="X253">
            <v>54.52</v>
          </cell>
          <cell r="Y253">
            <v>27.74</v>
          </cell>
          <cell r="Z253">
            <v>44.91</v>
          </cell>
          <cell r="AA253">
            <v>40.43</v>
          </cell>
          <cell r="AB253">
            <v>60.91</v>
          </cell>
          <cell r="AC253">
            <v>3.4319999999999999</v>
          </cell>
          <cell r="AD253">
            <v>36.019996999999996</v>
          </cell>
          <cell r="AE253">
            <v>32.32</v>
          </cell>
          <cell r="AF253">
            <v>42.23</v>
          </cell>
          <cell r="AG253">
            <v>2670.8500979999999</v>
          </cell>
        </row>
        <row r="254">
          <cell r="A254">
            <v>41302</v>
          </cell>
          <cell r="B254">
            <v>232</v>
          </cell>
          <cell r="C254">
            <v>42.279998999999997</v>
          </cell>
          <cell r="D254">
            <v>16.989999999999998</v>
          </cell>
          <cell r="E254">
            <v>37.659999999999997</v>
          </cell>
          <cell r="F254">
            <v>47.920006000000001</v>
          </cell>
          <cell r="G254">
            <v>0.82499999999999996</v>
          </cell>
          <cell r="H254">
            <v>11.91</v>
          </cell>
          <cell r="I254">
            <v>0.08</v>
          </cell>
          <cell r="J254">
            <v>16.75</v>
          </cell>
          <cell r="K254">
            <v>14</v>
          </cell>
          <cell r="L254">
            <v>9.8000000000000007</v>
          </cell>
          <cell r="M254" t="str">
            <v/>
          </cell>
          <cell r="N254">
            <v>55.400002000000001</v>
          </cell>
          <cell r="O254">
            <v>696.5</v>
          </cell>
          <cell r="P254">
            <v>42.549999</v>
          </cell>
          <cell r="Q254" t="str">
            <v/>
          </cell>
          <cell r="R254">
            <v>46.049999</v>
          </cell>
          <cell r="S254" t="str">
            <v/>
          </cell>
          <cell r="T254">
            <v>2.6619999999999999</v>
          </cell>
          <cell r="U254">
            <v>32.049999</v>
          </cell>
          <cell r="V254">
            <v>23.4</v>
          </cell>
          <cell r="W254">
            <v>243</v>
          </cell>
          <cell r="X254">
            <v>54.32</v>
          </cell>
          <cell r="Y254">
            <v>27.27</v>
          </cell>
          <cell r="Z254">
            <v>45.259998000000003</v>
          </cell>
          <cell r="AA254">
            <v>40.130001</v>
          </cell>
          <cell r="AB254">
            <v>60.650002000000001</v>
          </cell>
          <cell r="AC254">
            <v>3.4</v>
          </cell>
          <cell r="AD254">
            <v>35.909999999999997</v>
          </cell>
          <cell r="AE254">
            <v>31.889999</v>
          </cell>
          <cell r="AF254">
            <v>42.279998999999997</v>
          </cell>
          <cell r="AG254">
            <v>2660.6999510000001</v>
          </cell>
        </row>
        <row r="255">
          <cell r="A255">
            <v>41296</v>
          </cell>
          <cell r="B255">
            <v>233</v>
          </cell>
          <cell r="C255">
            <v>41.290000999999997</v>
          </cell>
          <cell r="D255">
            <v>18.079999999999998</v>
          </cell>
          <cell r="E255">
            <v>37.099997999999999</v>
          </cell>
          <cell r="F255">
            <v>47.34</v>
          </cell>
          <cell r="G255">
            <v>0.82499999999999996</v>
          </cell>
          <cell r="H255">
            <v>12.24</v>
          </cell>
          <cell r="I255">
            <v>0.08</v>
          </cell>
          <cell r="J255">
            <v>16.739999999999998</v>
          </cell>
          <cell r="K255">
            <v>13.75</v>
          </cell>
          <cell r="L255">
            <v>9.6999999999999993</v>
          </cell>
          <cell r="M255" t="str">
            <v/>
          </cell>
          <cell r="N255">
            <v>53.619999</v>
          </cell>
          <cell r="O255">
            <v>700</v>
          </cell>
          <cell r="P255">
            <v>41.860000999999997</v>
          </cell>
          <cell r="Q255" t="str">
            <v/>
          </cell>
          <cell r="R255">
            <v>45.779998999999997</v>
          </cell>
          <cell r="S255" t="str">
            <v/>
          </cell>
          <cell r="T255">
            <v>2.7829999999999999</v>
          </cell>
          <cell r="U255">
            <v>32.740001999999997</v>
          </cell>
          <cell r="V255">
            <v>22.959999</v>
          </cell>
          <cell r="W255">
            <v>242.25</v>
          </cell>
          <cell r="X255">
            <v>53.82</v>
          </cell>
          <cell r="Y255">
            <v>27.5</v>
          </cell>
          <cell r="Z255">
            <v>44.369999</v>
          </cell>
          <cell r="AA255">
            <v>39.439999</v>
          </cell>
          <cell r="AB255">
            <v>59.299999</v>
          </cell>
          <cell r="AC255">
            <v>3.5339999999999998</v>
          </cell>
          <cell r="AD255">
            <v>34.560001</v>
          </cell>
          <cell r="AE255">
            <v>31.049999</v>
          </cell>
          <cell r="AF255">
            <v>41.619999</v>
          </cell>
          <cell r="AG255">
            <v>2641.639893</v>
          </cell>
        </row>
        <row r="256">
          <cell r="A256">
            <v>41288</v>
          </cell>
          <cell r="B256">
            <v>234</v>
          </cell>
          <cell r="C256">
            <v>41.16</v>
          </cell>
          <cell r="D256">
            <v>17.829999999999998</v>
          </cell>
          <cell r="E256">
            <v>36.979999999999997</v>
          </cell>
          <cell r="F256">
            <v>47.869995000000003</v>
          </cell>
          <cell r="G256">
            <v>0.82499999999999996</v>
          </cell>
          <cell r="H256">
            <v>12.1</v>
          </cell>
          <cell r="I256">
            <v>0.08</v>
          </cell>
          <cell r="J256">
            <v>15.93</v>
          </cell>
          <cell r="K256">
            <v>13</v>
          </cell>
          <cell r="L256">
            <v>9.8800000000000008</v>
          </cell>
          <cell r="M256" t="str">
            <v/>
          </cell>
          <cell r="N256">
            <v>51.209999000000003</v>
          </cell>
          <cell r="O256">
            <v>683.5</v>
          </cell>
          <cell r="P256">
            <v>41.09</v>
          </cell>
          <cell r="Q256" t="str">
            <v/>
          </cell>
          <cell r="R256">
            <v>43.93</v>
          </cell>
          <cell r="S256" t="str">
            <v/>
          </cell>
          <cell r="T256">
            <v>2.702</v>
          </cell>
          <cell r="U256">
            <v>32.700001</v>
          </cell>
          <cell r="V256">
            <v>21.879999000000002</v>
          </cell>
          <cell r="W256">
            <v>249.5</v>
          </cell>
          <cell r="X256">
            <v>52.84</v>
          </cell>
          <cell r="Y256">
            <v>27.5</v>
          </cell>
          <cell r="Z256">
            <v>43.68</v>
          </cell>
          <cell r="AA256">
            <v>39</v>
          </cell>
          <cell r="AB256">
            <v>59.200001</v>
          </cell>
          <cell r="AC256">
            <v>3.55</v>
          </cell>
          <cell r="AD256">
            <v>33.970005</v>
          </cell>
          <cell r="AE256">
            <v>30.950001</v>
          </cell>
          <cell r="AF256">
            <v>40.540000999999997</v>
          </cell>
          <cell r="AG256">
            <v>2611.540039</v>
          </cell>
        </row>
        <row r="257">
          <cell r="A257">
            <v>41281</v>
          </cell>
          <cell r="B257">
            <v>235</v>
          </cell>
          <cell r="C257">
            <v>40.340000000000003</v>
          </cell>
          <cell r="D257">
            <v>15.95</v>
          </cell>
          <cell r="E257">
            <v>35.529998999999997</v>
          </cell>
          <cell r="F257">
            <v>46.519996999999996</v>
          </cell>
          <cell r="G257">
            <v>0.875</v>
          </cell>
          <cell r="H257">
            <v>12.45</v>
          </cell>
          <cell r="I257">
            <v>0.08</v>
          </cell>
          <cell r="J257">
            <v>15.5</v>
          </cell>
          <cell r="K257">
            <v>13</v>
          </cell>
          <cell r="L257">
            <v>9.82</v>
          </cell>
          <cell r="M257" t="str">
            <v/>
          </cell>
          <cell r="N257">
            <v>49.099997999999999</v>
          </cell>
          <cell r="O257">
            <v>687</v>
          </cell>
          <cell r="P257">
            <v>39.529998999999997</v>
          </cell>
          <cell r="Q257" t="str">
            <v/>
          </cell>
          <cell r="R257">
            <v>44.360000999999997</v>
          </cell>
          <cell r="S257" t="str">
            <v/>
          </cell>
          <cell r="T257">
            <v>2.7429999999999999</v>
          </cell>
          <cell r="U257">
            <v>31.5</v>
          </cell>
          <cell r="V257">
            <v>21.309999000000001</v>
          </cell>
          <cell r="W257">
            <v>242.5</v>
          </cell>
          <cell r="X257">
            <v>52</v>
          </cell>
          <cell r="Y257">
            <v>27.66</v>
          </cell>
          <cell r="Z257">
            <v>42.610000999999997</v>
          </cell>
          <cell r="AA257">
            <v>38.200001</v>
          </cell>
          <cell r="AB257">
            <v>56.669998</v>
          </cell>
          <cell r="AC257">
            <v>3.46</v>
          </cell>
          <cell r="AD257">
            <v>33.409996</v>
          </cell>
          <cell r="AE257">
            <v>30.02</v>
          </cell>
          <cell r="AF257">
            <v>38.700001</v>
          </cell>
          <cell r="AG257">
            <v>2586.6899410000001</v>
          </cell>
        </row>
        <row r="258">
          <cell r="A258">
            <v>41274</v>
          </cell>
          <cell r="B258">
            <v>236</v>
          </cell>
          <cell r="C258">
            <v>41.130001</v>
          </cell>
          <cell r="D258">
            <v>16.23</v>
          </cell>
          <cell r="E258">
            <v>35.939999</v>
          </cell>
          <cell r="F258">
            <v>46.860000999999997</v>
          </cell>
          <cell r="G258">
            <v>0.875</v>
          </cell>
          <cell r="H258">
            <v>12.73</v>
          </cell>
          <cell r="I258">
            <v>0.09</v>
          </cell>
          <cell r="J258">
            <v>15.55</v>
          </cell>
          <cell r="K258">
            <v>12.5</v>
          </cell>
          <cell r="L258">
            <v>9.44</v>
          </cell>
          <cell r="M258" t="str">
            <v/>
          </cell>
          <cell r="N258">
            <v>51.07</v>
          </cell>
          <cell r="O258">
            <v>711</v>
          </cell>
          <cell r="P258">
            <v>40.43</v>
          </cell>
          <cell r="Q258" t="str">
            <v/>
          </cell>
          <cell r="R258">
            <v>45.450001</v>
          </cell>
          <cell r="S258" t="str">
            <v/>
          </cell>
          <cell r="T258">
            <v>2.75</v>
          </cell>
          <cell r="U258">
            <v>32.240001999999997</v>
          </cell>
          <cell r="V258">
            <v>20.969999000000001</v>
          </cell>
          <cell r="W258">
            <v>245</v>
          </cell>
          <cell r="X258">
            <v>51.740001999999997</v>
          </cell>
          <cell r="Y258">
            <v>27.6</v>
          </cell>
          <cell r="Z258">
            <v>43.560001</v>
          </cell>
          <cell r="AA258">
            <v>38.560001</v>
          </cell>
          <cell r="AB258">
            <v>55.34</v>
          </cell>
          <cell r="AC258">
            <v>3.5009999999999999</v>
          </cell>
          <cell r="AD258">
            <v>33.760005999999997</v>
          </cell>
          <cell r="AE258">
            <v>30.440000999999999</v>
          </cell>
          <cell r="AF258">
            <v>40.459999000000003</v>
          </cell>
          <cell r="AG258">
            <v>2575.6599120000001</v>
          </cell>
        </row>
        <row r="259">
          <cell r="A259">
            <v>41267</v>
          </cell>
          <cell r="B259">
            <v>237</v>
          </cell>
          <cell r="C259">
            <v>39.68</v>
          </cell>
          <cell r="D259">
            <v>13.7</v>
          </cell>
          <cell r="E259">
            <v>34.630001</v>
          </cell>
          <cell r="F259">
            <v>44.350006</v>
          </cell>
          <cell r="G259">
            <v>0.875</v>
          </cell>
          <cell r="H259">
            <v>12.47</v>
          </cell>
          <cell r="I259">
            <v>0.08</v>
          </cell>
          <cell r="J259">
            <v>13.97</v>
          </cell>
          <cell r="K259">
            <v>12.5</v>
          </cell>
          <cell r="L259">
            <v>9.2100000000000009</v>
          </cell>
          <cell r="M259" t="str">
            <v/>
          </cell>
          <cell r="N259">
            <v>50.240001999999997</v>
          </cell>
          <cell r="O259">
            <v>705</v>
          </cell>
          <cell r="P259">
            <v>39.029998999999997</v>
          </cell>
          <cell r="Q259" t="str">
            <v/>
          </cell>
          <cell r="R259">
            <v>43.32</v>
          </cell>
          <cell r="S259" t="str">
            <v/>
          </cell>
          <cell r="T259">
            <v>2.7040000000000002</v>
          </cell>
          <cell r="U259">
            <v>30.719999000000001</v>
          </cell>
          <cell r="V259">
            <v>19.360001</v>
          </cell>
          <cell r="W259">
            <v>223</v>
          </cell>
          <cell r="X259">
            <v>49.48</v>
          </cell>
          <cell r="Y259">
            <v>26.77</v>
          </cell>
          <cell r="Z259">
            <v>41.73</v>
          </cell>
          <cell r="AA259">
            <v>37.700001</v>
          </cell>
          <cell r="AB259">
            <v>51.549999</v>
          </cell>
          <cell r="AC259">
            <v>3.4060000000000001</v>
          </cell>
          <cell r="AD259">
            <v>32.220001000000003</v>
          </cell>
          <cell r="AE259">
            <v>29.02</v>
          </cell>
          <cell r="AF259">
            <v>38.650002000000001</v>
          </cell>
          <cell r="AG259">
            <v>2462.709961</v>
          </cell>
        </row>
        <row r="260">
          <cell r="A260">
            <v>41260</v>
          </cell>
          <cell r="B260">
            <v>238</v>
          </cell>
          <cell r="C260">
            <v>40.360000999999997</v>
          </cell>
          <cell r="D260">
            <v>14.52</v>
          </cell>
          <cell r="E260">
            <v>36.020000000000003</v>
          </cell>
          <cell r="F260">
            <v>46.369995000000003</v>
          </cell>
          <cell r="G260">
            <v>0.875</v>
          </cell>
          <cell r="H260">
            <v>12.6</v>
          </cell>
          <cell r="I260">
            <v>0.08</v>
          </cell>
          <cell r="J260">
            <v>13.86</v>
          </cell>
          <cell r="K260">
            <v>12.5</v>
          </cell>
          <cell r="L260">
            <v>9.4700000000000006</v>
          </cell>
          <cell r="M260" t="str">
            <v/>
          </cell>
          <cell r="N260">
            <v>52.09</v>
          </cell>
          <cell r="O260">
            <v>704.5</v>
          </cell>
          <cell r="P260">
            <v>39.970001000000003</v>
          </cell>
          <cell r="Q260" t="str">
            <v/>
          </cell>
          <cell r="R260">
            <v>45.25</v>
          </cell>
          <cell r="S260" t="str">
            <v/>
          </cell>
          <cell r="T260">
            <v>2.859</v>
          </cell>
          <cell r="U260">
            <v>32.419998</v>
          </cell>
          <cell r="V260">
            <v>19.73</v>
          </cell>
          <cell r="W260">
            <v>226.5</v>
          </cell>
          <cell r="X260">
            <v>51.889999000000003</v>
          </cell>
          <cell r="Y260">
            <v>27.200001</v>
          </cell>
          <cell r="Z260">
            <v>42.950001</v>
          </cell>
          <cell r="AA260">
            <v>38.5</v>
          </cell>
          <cell r="AB260">
            <v>51.529998999999997</v>
          </cell>
          <cell r="AC260">
            <v>3.6520000000000001</v>
          </cell>
          <cell r="AD260">
            <v>32.920006000000001</v>
          </cell>
          <cell r="AE260">
            <v>29.74</v>
          </cell>
          <cell r="AF260">
            <v>39.790000999999997</v>
          </cell>
          <cell r="AG260">
            <v>2510.320068</v>
          </cell>
        </row>
        <row r="261">
          <cell r="A261">
            <v>41253</v>
          </cell>
          <cell r="B261">
            <v>239</v>
          </cell>
          <cell r="C261">
            <v>39.650002000000001</v>
          </cell>
          <cell r="D261">
            <v>14.57</v>
          </cell>
          <cell r="E261">
            <v>35.369999</v>
          </cell>
          <cell r="F261">
            <v>44.230003000000004</v>
          </cell>
          <cell r="G261">
            <v>0.875</v>
          </cell>
          <cell r="H261">
            <v>12.62</v>
          </cell>
          <cell r="I261">
            <v>0.09</v>
          </cell>
          <cell r="J261">
            <v>14.23</v>
          </cell>
          <cell r="K261">
            <v>12.5</v>
          </cell>
          <cell r="L261">
            <v>9.6</v>
          </cell>
          <cell r="M261" t="str">
            <v/>
          </cell>
          <cell r="N261">
            <v>52.77</v>
          </cell>
          <cell r="O261">
            <v>708</v>
          </cell>
          <cell r="P261">
            <v>39.659999999999997</v>
          </cell>
          <cell r="Q261" t="str">
            <v/>
          </cell>
          <cell r="R261">
            <v>43.849997999999999</v>
          </cell>
          <cell r="S261" t="str">
            <v/>
          </cell>
          <cell r="T261">
            <v>2.903</v>
          </cell>
          <cell r="U261">
            <v>31.42</v>
          </cell>
          <cell r="V261">
            <v>19.559999000000001</v>
          </cell>
          <cell r="W261">
            <v>225</v>
          </cell>
          <cell r="X261">
            <v>50.349997999999999</v>
          </cell>
          <cell r="Y261">
            <v>27.549999</v>
          </cell>
          <cell r="Z261">
            <v>41.810001</v>
          </cell>
          <cell r="AA261">
            <v>39.860000999999997</v>
          </cell>
          <cell r="AB261">
            <v>48.470001000000003</v>
          </cell>
          <cell r="AC261">
            <v>3.6269999999999998</v>
          </cell>
          <cell r="AD261">
            <v>32.340000000000003</v>
          </cell>
          <cell r="AE261">
            <v>29.540001</v>
          </cell>
          <cell r="AF261">
            <v>39.049999</v>
          </cell>
          <cell r="AG261">
            <v>2480.360107</v>
          </cell>
        </row>
        <row r="262">
          <cell r="A262">
            <v>41246</v>
          </cell>
          <cell r="B262">
            <v>240</v>
          </cell>
          <cell r="C262">
            <v>39.580002</v>
          </cell>
          <cell r="D262">
            <v>15.13</v>
          </cell>
          <cell r="E262">
            <v>35.659999999999997</v>
          </cell>
          <cell r="F262">
            <v>46.060004999999997</v>
          </cell>
          <cell r="G262">
            <v>1.05</v>
          </cell>
          <cell r="H262">
            <v>12.54</v>
          </cell>
          <cell r="I262">
            <v>0.11</v>
          </cell>
          <cell r="J262">
            <v>13.94</v>
          </cell>
          <cell r="K262">
            <v>13</v>
          </cell>
          <cell r="L262">
            <v>9.41</v>
          </cell>
          <cell r="M262" t="str">
            <v/>
          </cell>
          <cell r="N262">
            <v>52.830002</v>
          </cell>
          <cell r="O262">
            <v>707</v>
          </cell>
          <cell r="P262">
            <v>41.200001</v>
          </cell>
          <cell r="Q262" t="str">
            <v/>
          </cell>
          <cell r="R262">
            <v>43.439999</v>
          </cell>
          <cell r="S262" t="str">
            <v/>
          </cell>
          <cell r="T262">
            <v>2.964</v>
          </cell>
          <cell r="U262">
            <v>31.370000999999998</v>
          </cell>
          <cell r="V262">
            <v>19.450001</v>
          </cell>
          <cell r="W262">
            <v>256</v>
          </cell>
          <cell r="X262">
            <v>49.889999000000003</v>
          </cell>
          <cell r="Y262">
            <v>27.09</v>
          </cell>
          <cell r="Z262">
            <v>42</v>
          </cell>
          <cell r="AA262">
            <v>39.970001000000003</v>
          </cell>
          <cell r="AB262">
            <v>47.77</v>
          </cell>
          <cell r="AC262">
            <v>3.7269999999999999</v>
          </cell>
          <cell r="AD262">
            <v>33.139995999999996</v>
          </cell>
          <cell r="AE262">
            <v>29.49</v>
          </cell>
          <cell r="AF262">
            <v>38.740001999999997</v>
          </cell>
          <cell r="AG262">
            <v>2486.8400879999999</v>
          </cell>
        </row>
        <row r="263">
          <cell r="A263">
            <v>41239</v>
          </cell>
          <cell r="B263">
            <v>241</v>
          </cell>
          <cell r="C263">
            <v>38.979999999999997</v>
          </cell>
          <cell r="D263">
            <v>16.25</v>
          </cell>
          <cell r="E263">
            <v>35.009998000000003</v>
          </cell>
          <cell r="F263">
            <v>45</v>
          </cell>
          <cell r="G263">
            <v>1.125</v>
          </cell>
          <cell r="H263">
            <v>12.23</v>
          </cell>
          <cell r="I263">
            <v>0.12</v>
          </cell>
          <cell r="J263">
            <v>15.08</v>
          </cell>
          <cell r="K263">
            <v>13.625</v>
          </cell>
          <cell r="L263">
            <v>9.52</v>
          </cell>
          <cell r="M263" t="str">
            <v/>
          </cell>
          <cell r="N263">
            <v>52.080002</v>
          </cell>
          <cell r="O263">
            <v>705</v>
          </cell>
          <cell r="P263">
            <v>40.580002</v>
          </cell>
          <cell r="Q263" t="str">
            <v/>
          </cell>
          <cell r="R263">
            <v>43.860000999999997</v>
          </cell>
          <cell r="S263" t="str">
            <v/>
          </cell>
          <cell r="T263">
            <v>2.9870000000000001</v>
          </cell>
          <cell r="U263">
            <v>30.860001</v>
          </cell>
          <cell r="V263">
            <v>19.620000999999998</v>
          </cell>
          <cell r="W263">
            <v>247</v>
          </cell>
          <cell r="X263">
            <v>49.970001000000003</v>
          </cell>
          <cell r="Y263">
            <v>27.950001</v>
          </cell>
          <cell r="Z263">
            <v>41.939999</v>
          </cell>
          <cell r="AA263">
            <v>40.709999000000003</v>
          </cell>
          <cell r="AB263">
            <v>50.09</v>
          </cell>
          <cell r="AC263">
            <v>3.73</v>
          </cell>
          <cell r="AD263">
            <v>33.220005</v>
          </cell>
          <cell r="AE263">
            <v>29.25</v>
          </cell>
          <cell r="AF263">
            <v>39.060001</v>
          </cell>
          <cell r="AG263">
            <v>2481.820068</v>
          </cell>
        </row>
        <row r="264">
          <cell r="A264">
            <v>41232</v>
          </cell>
          <cell r="B264">
            <v>242</v>
          </cell>
          <cell r="C264">
            <v>37.549999</v>
          </cell>
          <cell r="D264">
            <v>16.079999999999998</v>
          </cell>
          <cell r="E264">
            <v>34.200001</v>
          </cell>
          <cell r="F264">
            <v>43.300007000000001</v>
          </cell>
          <cell r="G264">
            <v>1.125</v>
          </cell>
          <cell r="H264">
            <v>11.29</v>
          </cell>
          <cell r="I264">
            <v>0.12</v>
          </cell>
          <cell r="J264">
            <v>14.62</v>
          </cell>
          <cell r="K264">
            <v>16.5</v>
          </cell>
          <cell r="L264">
            <v>9.25</v>
          </cell>
          <cell r="M264" t="str">
            <v/>
          </cell>
          <cell r="N264">
            <v>52.240001999999997</v>
          </cell>
          <cell r="O264">
            <v>711</v>
          </cell>
          <cell r="P264">
            <v>39.189999</v>
          </cell>
          <cell r="Q264" t="str">
            <v/>
          </cell>
          <cell r="R264">
            <v>42.169998</v>
          </cell>
          <cell r="S264" t="str">
            <v/>
          </cell>
          <cell r="T264">
            <v>3.032</v>
          </cell>
          <cell r="U264">
            <v>29.67</v>
          </cell>
          <cell r="V264">
            <v>19.34</v>
          </cell>
          <cell r="W264">
            <v>235</v>
          </cell>
          <cell r="X264">
            <v>48.049999</v>
          </cell>
          <cell r="Y264">
            <v>27.700001</v>
          </cell>
          <cell r="Z264">
            <v>40.779998999999997</v>
          </cell>
          <cell r="AA264">
            <v>39.009998000000003</v>
          </cell>
          <cell r="AB264">
            <v>50.41</v>
          </cell>
          <cell r="AC264">
            <v>3.835</v>
          </cell>
          <cell r="AD264">
            <v>31.780006</v>
          </cell>
          <cell r="AE264">
            <v>28.33</v>
          </cell>
          <cell r="AF264">
            <v>37.299999</v>
          </cell>
          <cell r="AG264">
            <v>2468.0600589999999</v>
          </cell>
        </row>
        <row r="265">
          <cell r="A265">
            <v>41225</v>
          </cell>
          <cell r="B265">
            <v>243</v>
          </cell>
          <cell r="C265">
            <v>37.790000999999997</v>
          </cell>
          <cell r="D265">
            <v>16.469999000000001</v>
          </cell>
          <cell r="E265">
            <v>33.610000999999997</v>
          </cell>
          <cell r="F265">
            <v>42.259995000000004</v>
          </cell>
          <cell r="G265">
            <v>1.125</v>
          </cell>
          <cell r="H265">
            <v>10.9</v>
          </cell>
          <cell r="I265">
            <v>0.13</v>
          </cell>
          <cell r="J265">
            <v>14.49</v>
          </cell>
          <cell r="K265">
            <v>16.75</v>
          </cell>
          <cell r="L265">
            <v>8.6300000000000008</v>
          </cell>
          <cell r="M265" t="str">
            <v/>
          </cell>
          <cell r="N265">
            <v>50.360000999999997</v>
          </cell>
          <cell r="O265">
            <v>688</v>
          </cell>
          <cell r="P265">
            <v>39.130001</v>
          </cell>
          <cell r="Q265" t="str">
            <v/>
          </cell>
          <cell r="R265">
            <v>41.82</v>
          </cell>
          <cell r="S265" t="str">
            <v/>
          </cell>
          <cell r="T265">
            <v>3.0350000000000001</v>
          </cell>
          <cell r="U265">
            <v>29.25</v>
          </cell>
          <cell r="V265">
            <v>18.860001</v>
          </cell>
          <cell r="W265">
            <v>235</v>
          </cell>
          <cell r="X265">
            <v>47</v>
          </cell>
          <cell r="Y265">
            <v>27.799999</v>
          </cell>
          <cell r="Z265">
            <v>40.209999000000003</v>
          </cell>
          <cell r="AA265">
            <v>38.75</v>
          </cell>
          <cell r="AB265">
            <v>48.630001</v>
          </cell>
          <cell r="AC265">
            <v>3.89</v>
          </cell>
          <cell r="AD265">
            <v>30.75</v>
          </cell>
          <cell r="AE265">
            <v>28</v>
          </cell>
          <cell r="AF265">
            <v>37.029998999999997</v>
          </cell>
          <cell r="AG265">
            <v>2381.0200199999999</v>
          </cell>
        </row>
        <row r="266">
          <cell r="A266">
            <v>41218</v>
          </cell>
          <cell r="B266">
            <v>244</v>
          </cell>
          <cell r="C266">
            <v>38.360000999999997</v>
          </cell>
          <cell r="D266">
            <v>18.5</v>
          </cell>
          <cell r="E266">
            <v>34.919998</v>
          </cell>
          <cell r="F266">
            <v>44.470005</v>
          </cell>
          <cell r="G266">
            <v>1.125</v>
          </cell>
          <cell r="H266">
            <v>11.34</v>
          </cell>
          <cell r="I266">
            <v>0.13</v>
          </cell>
          <cell r="J266">
            <v>14.29</v>
          </cell>
          <cell r="K266">
            <v>17.5</v>
          </cell>
          <cell r="L266">
            <v>9.9700000000000006</v>
          </cell>
          <cell r="M266" t="str">
            <v/>
          </cell>
          <cell r="N266">
            <v>51.68</v>
          </cell>
          <cell r="O266">
            <v>689</v>
          </cell>
          <cell r="P266">
            <v>41.209999000000003</v>
          </cell>
          <cell r="Q266" t="str">
            <v/>
          </cell>
          <cell r="R266">
            <v>42.77</v>
          </cell>
          <cell r="S266" t="str">
            <v/>
          </cell>
          <cell r="T266">
            <v>3.145</v>
          </cell>
          <cell r="U266">
            <v>29.84</v>
          </cell>
          <cell r="V266">
            <v>19.27</v>
          </cell>
          <cell r="W266">
            <v>240</v>
          </cell>
          <cell r="X266">
            <v>48.310001</v>
          </cell>
          <cell r="Y266">
            <v>28</v>
          </cell>
          <cell r="Z266">
            <v>41.630001</v>
          </cell>
          <cell r="AA266">
            <v>39.029998999999997</v>
          </cell>
          <cell r="AB266">
            <v>47.759998000000003</v>
          </cell>
          <cell r="AC266">
            <v>3.9740000000000002</v>
          </cell>
          <cell r="AD266">
            <v>31.530000999999999</v>
          </cell>
          <cell r="AE266">
            <v>28.639999</v>
          </cell>
          <cell r="AF266">
            <v>38.189999</v>
          </cell>
          <cell r="AG266">
            <v>2413.919922</v>
          </cell>
        </row>
        <row r="267">
          <cell r="A267">
            <v>41213</v>
          </cell>
          <cell r="B267">
            <v>245</v>
          </cell>
          <cell r="C267">
            <v>39.57</v>
          </cell>
          <cell r="D267">
            <v>19.07</v>
          </cell>
          <cell r="E267">
            <v>35.270000000000003</v>
          </cell>
          <cell r="F267">
            <v>45.199992999999999</v>
          </cell>
          <cell r="G267">
            <v>1.25</v>
          </cell>
          <cell r="H267">
            <v>11.7</v>
          </cell>
          <cell r="I267">
            <v>0.12</v>
          </cell>
          <cell r="J267">
            <v>15.16</v>
          </cell>
          <cell r="K267">
            <v>17.5</v>
          </cell>
          <cell r="L267">
            <v>10</v>
          </cell>
          <cell r="M267" t="str">
            <v/>
          </cell>
          <cell r="N267">
            <v>53.009998000000003</v>
          </cell>
          <cell r="O267">
            <v>707.5</v>
          </cell>
          <cell r="P267">
            <v>43.599997999999999</v>
          </cell>
          <cell r="Q267" t="str">
            <v/>
          </cell>
          <cell r="R267">
            <v>44.919998</v>
          </cell>
          <cell r="S267" t="str">
            <v/>
          </cell>
          <cell r="T267">
            <v>3.093</v>
          </cell>
          <cell r="U267">
            <v>31.190000999999999</v>
          </cell>
          <cell r="V267">
            <v>20.18</v>
          </cell>
          <cell r="W267">
            <v>220.75</v>
          </cell>
          <cell r="X267">
            <v>50</v>
          </cell>
          <cell r="Y267">
            <v>28.1</v>
          </cell>
          <cell r="Z267">
            <v>42.82</v>
          </cell>
          <cell r="AA267">
            <v>40.639999000000003</v>
          </cell>
          <cell r="AB267">
            <v>49.779998999999997</v>
          </cell>
          <cell r="AC267">
            <v>3.9710000000000001</v>
          </cell>
          <cell r="AD267">
            <v>32.080002</v>
          </cell>
          <cell r="AE267">
            <v>29.450001</v>
          </cell>
          <cell r="AF267">
            <v>38.979999999999997</v>
          </cell>
          <cell r="AG267">
            <v>2471.3000489999999</v>
          </cell>
        </row>
        <row r="268">
          <cell r="A268">
            <v>41204</v>
          </cell>
          <cell r="B268">
            <v>246</v>
          </cell>
          <cell r="C268">
            <v>40.279998999999997</v>
          </cell>
          <cell r="D268">
            <v>19.209999</v>
          </cell>
          <cell r="E268">
            <v>35.799999</v>
          </cell>
          <cell r="F268">
            <v>47.149994</v>
          </cell>
          <cell r="G268">
            <v>1.375</v>
          </cell>
          <cell r="H268">
            <v>11.82</v>
          </cell>
          <cell r="I268">
            <v>0.12</v>
          </cell>
          <cell r="J268">
            <v>16.18</v>
          </cell>
          <cell r="K268">
            <v>17.125</v>
          </cell>
          <cell r="L268">
            <v>9.99</v>
          </cell>
          <cell r="M268" t="str">
            <v/>
          </cell>
          <cell r="N268">
            <v>53.43</v>
          </cell>
          <cell r="O268">
            <v>701.5</v>
          </cell>
          <cell r="P268">
            <v>44.599997999999999</v>
          </cell>
          <cell r="Q268" t="str">
            <v/>
          </cell>
          <cell r="R268">
            <v>47.779998999999997</v>
          </cell>
          <cell r="S268" t="str">
            <v/>
          </cell>
          <cell r="T268">
            <v>3.117</v>
          </cell>
          <cell r="U268">
            <v>31.57</v>
          </cell>
          <cell r="V268">
            <v>20.399999999999999</v>
          </cell>
          <cell r="W268">
            <v>226</v>
          </cell>
          <cell r="X268">
            <v>50.98</v>
          </cell>
          <cell r="Y268">
            <v>28.1</v>
          </cell>
          <cell r="Z268">
            <v>43.830002</v>
          </cell>
          <cell r="AA268">
            <v>41.689999</v>
          </cell>
          <cell r="AB268">
            <v>51.130001</v>
          </cell>
          <cell r="AC268">
            <v>3.899</v>
          </cell>
          <cell r="AD268">
            <v>32.269996999999996</v>
          </cell>
          <cell r="AE268">
            <v>29.280000999999999</v>
          </cell>
          <cell r="AF268">
            <v>39.5</v>
          </cell>
          <cell r="AG268">
            <v>2466.8000489999999</v>
          </cell>
        </row>
        <row r="269">
          <cell r="A269">
            <v>41197</v>
          </cell>
          <cell r="B269">
            <v>247</v>
          </cell>
          <cell r="C269">
            <v>40.740001999999997</v>
          </cell>
          <cell r="D269">
            <v>19.23</v>
          </cell>
          <cell r="E269">
            <v>35.950001</v>
          </cell>
          <cell r="F269">
            <v>46.949997000000003</v>
          </cell>
          <cell r="G269">
            <v>1.375</v>
          </cell>
          <cell r="H269">
            <v>13.52</v>
          </cell>
          <cell r="I269">
            <v>0.12</v>
          </cell>
          <cell r="J269">
            <v>16.09</v>
          </cell>
          <cell r="K269">
            <v>16.875</v>
          </cell>
          <cell r="L269">
            <v>10.07</v>
          </cell>
          <cell r="M269" t="str">
            <v/>
          </cell>
          <cell r="N269">
            <v>52.959999000000003</v>
          </cell>
          <cell r="O269">
            <v>707</v>
          </cell>
          <cell r="P269">
            <v>45.860000999999997</v>
          </cell>
          <cell r="Q269" t="str">
            <v/>
          </cell>
          <cell r="R269">
            <v>48.740001999999997</v>
          </cell>
          <cell r="S269" t="str">
            <v/>
          </cell>
          <cell r="T269">
            <v>3.2069999999999999</v>
          </cell>
          <cell r="U269">
            <v>32.25</v>
          </cell>
          <cell r="V269">
            <v>20.350000000000001</v>
          </cell>
          <cell r="W269">
            <v>241</v>
          </cell>
          <cell r="X269">
            <v>51.490001999999997</v>
          </cell>
          <cell r="Y269">
            <v>29</v>
          </cell>
          <cell r="Z269">
            <v>44.009998000000003</v>
          </cell>
          <cell r="AA269">
            <v>42.810001</v>
          </cell>
          <cell r="AB269">
            <v>49.580002</v>
          </cell>
          <cell r="AC269">
            <v>4.0359999999999996</v>
          </cell>
          <cell r="AD269">
            <v>32.860004000000004</v>
          </cell>
          <cell r="AE269">
            <v>29.309999000000001</v>
          </cell>
          <cell r="AF269">
            <v>39.549999</v>
          </cell>
          <cell r="AG269">
            <v>2503.8000489999999</v>
          </cell>
        </row>
        <row r="270">
          <cell r="A270">
            <v>41190</v>
          </cell>
          <cell r="B270">
            <v>248</v>
          </cell>
          <cell r="C270">
            <v>40.130001</v>
          </cell>
          <cell r="D270">
            <v>19.059999000000001</v>
          </cell>
          <cell r="E270">
            <v>35.68</v>
          </cell>
          <cell r="F270">
            <v>48.400005</v>
          </cell>
          <cell r="G270">
            <v>1.375</v>
          </cell>
          <cell r="H270">
            <v>12.98</v>
          </cell>
          <cell r="I270">
            <v>0.12</v>
          </cell>
          <cell r="J270">
            <v>15.32</v>
          </cell>
          <cell r="K270">
            <v>13.75</v>
          </cell>
          <cell r="L270">
            <v>10.050000000000001</v>
          </cell>
          <cell r="M270" t="str">
            <v/>
          </cell>
          <cell r="N270">
            <v>50.860000999999997</v>
          </cell>
          <cell r="O270">
            <v>691</v>
          </cell>
          <cell r="P270">
            <v>45.27</v>
          </cell>
          <cell r="Q270" t="str">
            <v/>
          </cell>
          <cell r="R270">
            <v>49.09</v>
          </cell>
          <cell r="S270" t="str">
            <v/>
          </cell>
          <cell r="T270">
            <v>3.2549999999999999</v>
          </cell>
          <cell r="U270">
            <v>31.280000999999999</v>
          </cell>
          <cell r="V270">
            <v>20.200001</v>
          </cell>
          <cell r="W270">
            <v>236</v>
          </cell>
          <cell r="X270">
            <v>51.490001999999997</v>
          </cell>
          <cell r="Y270">
            <v>28.9</v>
          </cell>
          <cell r="Z270">
            <v>43.75</v>
          </cell>
          <cell r="AA270">
            <v>42.91</v>
          </cell>
          <cell r="AB270">
            <v>50.02</v>
          </cell>
          <cell r="AC270">
            <v>4.1500000000000004</v>
          </cell>
          <cell r="AD270">
            <v>31.279995</v>
          </cell>
          <cell r="AE270">
            <v>28.780000999999999</v>
          </cell>
          <cell r="AF270">
            <v>39.090000000000003</v>
          </cell>
          <cell r="AG270">
            <v>2495.280029</v>
          </cell>
        </row>
        <row r="271">
          <cell r="A271">
            <v>41183</v>
          </cell>
          <cell r="B271">
            <v>249</v>
          </cell>
          <cell r="C271">
            <v>41.299999</v>
          </cell>
          <cell r="D271">
            <v>19.149999999999999</v>
          </cell>
          <cell r="E271">
            <v>36.080002</v>
          </cell>
          <cell r="F271">
            <v>48.289993000000003</v>
          </cell>
          <cell r="G271">
            <v>1.375</v>
          </cell>
          <cell r="H271">
            <v>13.3</v>
          </cell>
          <cell r="I271">
            <v>0.12</v>
          </cell>
          <cell r="J271">
            <v>16.260000000000002</v>
          </cell>
          <cell r="K271">
            <v>13.75</v>
          </cell>
          <cell r="L271">
            <v>10.01</v>
          </cell>
          <cell r="M271" t="str">
            <v/>
          </cell>
          <cell r="N271">
            <v>52.68</v>
          </cell>
          <cell r="O271">
            <v>699</v>
          </cell>
          <cell r="P271">
            <v>45.73</v>
          </cell>
          <cell r="Q271" t="str">
            <v/>
          </cell>
          <cell r="R271">
            <v>50.18</v>
          </cell>
          <cell r="S271" t="str">
            <v/>
          </cell>
          <cell r="T271">
            <v>3.2829999999999999</v>
          </cell>
          <cell r="U271">
            <v>32.25</v>
          </cell>
          <cell r="V271">
            <v>20.27</v>
          </cell>
          <cell r="W271">
            <v>238</v>
          </cell>
          <cell r="X271">
            <v>52.68</v>
          </cell>
          <cell r="Y271">
            <v>28.1</v>
          </cell>
          <cell r="Z271">
            <v>44</v>
          </cell>
          <cell r="AA271">
            <v>43.459999000000003</v>
          </cell>
          <cell r="AB271">
            <v>50.580002</v>
          </cell>
          <cell r="AC271">
            <v>4.1550000000000002</v>
          </cell>
          <cell r="AD271">
            <v>31.909996</v>
          </cell>
          <cell r="AE271">
            <v>29.1</v>
          </cell>
          <cell r="AF271">
            <v>39.700001</v>
          </cell>
          <cell r="AG271">
            <v>2551.030029</v>
          </cell>
        </row>
        <row r="272">
          <cell r="A272">
            <v>41176</v>
          </cell>
          <cell r="B272">
            <v>250</v>
          </cell>
          <cell r="C272">
            <v>40.909999999999997</v>
          </cell>
          <cell r="D272">
            <v>18.860001</v>
          </cell>
          <cell r="E272">
            <v>35.790000999999997</v>
          </cell>
          <cell r="F272">
            <v>47.359993000000003</v>
          </cell>
          <cell r="G272">
            <v>1.375</v>
          </cell>
          <cell r="H272">
            <v>13.15</v>
          </cell>
          <cell r="I272">
            <v>0.12</v>
          </cell>
          <cell r="J272">
            <v>15.4</v>
          </cell>
          <cell r="K272">
            <v>14.25</v>
          </cell>
          <cell r="L272">
            <v>9.94</v>
          </cell>
          <cell r="M272" t="str">
            <v/>
          </cell>
          <cell r="N272">
            <v>54.040000999999997</v>
          </cell>
          <cell r="O272">
            <v>683</v>
          </cell>
          <cell r="P272">
            <v>45.720001000000003</v>
          </cell>
          <cell r="Q272" t="str">
            <v/>
          </cell>
          <cell r="R272">
            <v>49.240001999999997</v>
          </cell>
          <cell r="S272" t="str">
            <v/>
          </cell>
          <cell r="T272">
            <v>3.375</v>
          </cell>
          <cell r="U272">
            <v>32.479999999999997</v>
          </cell>
          <cell r="V272">
            <v>20.329999999999998</v>
          </cell>
          <cell r="W272">
            <v>236</v>
          </cell>
          <cell r="X272">
            <v>52.93</v>
          </cell>
          <cell r="Y272">
            <v>27.76</v>
          </cell>
          <cell r="Z272">
            <v>44.200001</v>
          </cell>
          <cell r="AA272">
            <v>43</v>
          </cell>
          <cell r="AB272">
            <v>50.34</v>
          </cell>
          <cell r="AC272">
            <v>4.2430000000000003</v>
          </cell>
          <cell r="AD272">
            <v>31.750004000000001</v>
          </cell>
          <cell r="AE272">
            <v>28.6</v>
          </cell>
          <cell r="AF272">
            <v>40.25</v>
          </cell>
          <cell r="AG272">
            <v>2513.929932</v>
          </cell>
        </row>
        <row r="273">
          <cell r="A273">
            <v>41169</v>
          </cell>
          <cell r="B273">
            <v>251</v>
          </cell>
          <cell r="C273">
            <v>41.279998999999997</v>
          </cell>
          <cell r="D273">
            <v>18.73</v>
          </cell>
          <cell r="E273">
            <v>35.700001</v>
          </cell>
          <cell r="F273">
            <v>46.739998</v>
          </cell>
          <cell r="G273">
            <v>1.375</v>
          </cell>
          <cell r="H273">
            <v>13.22</v>
          </cell>
          <cell r="I273">
            <v>0.13</v>
          </cell>
          <cell r="J273">
            <v>15.89</v>
          </cell>
          <cell r="K273">
            <v>14.25</v>
          </cell>
          <cell r="L273">
            <v>9.85</v>
          </cell>
          <cell r="M273" t="str">
            <v/>
          </cell>
          <cell r="N273">
            <v>54.049999</v>
          </cell>
          <cell r="O273">
            <v>686.5</v>
          </cell>
          <cell r="P273">
            <v>46.57</v>
          </cell>
          <cell r="Q273" t="str">
            <v/>
          </cell>
          <cell r="R273">
            <v>48.860000999999997</v>
          </cell>
          <cell r="S273" t="str">
            <v/>
          </cell>
          <cell r="T273">
            <v>3.4260000000000002</v>
          </cell>
          <cell r="U273">
            <v>32.979999999999997</v>
          </cell>
          <cell r="V273">
            <v>19.370000999999998</v>
          </cell>
          <cell r="W273">
            <v>204</v>
          </cell>
          <cell r="X273">
            <v>52.57</v>
          </cell>
          <cell r="Y273">
            <v>28.24</v>
          </cell>
          <cell r="Z273">
            <v>44.459999000000003</v>
          </cell>
          <cell r="AA273">
            <v>42.34</v>
          </cell>
          <cell r="AB273">
            <v>50.810001</v>
          </cell>
          <cell r="AC273">
            <v>4.21</v>
          </cell>
          <cell r="AD273">
            <v>31.270004</v>
          </cell>
          <cell r="AE273">
            <v>28.559999000000001</v>
          </cell>
          <cell r="AF273">
            <v>40.099997999999999</v>
          </cell>
          <cell r="AG273">
            <v>2546.919922</v>
          </cell>
        </row>
        <row r="274">
          <cell r="A274">
            <v>41162</v>
          </cell>
          <cell r="B274">
            <v>252</v>
          </cell>
          <cell r="C274">
            <v>41.209999000000003</v>
          </cell>
          <cell r="D274">
            <v>18.799999</v>
          </cell>
          <cell r="E274">
            <v>35.360000999999997</v>
          </cell>
          <cell r="F274">
            <v>46.110000999999997</v>
          </cell>
          <cell r="G274">
            <v>1.875</v>
          </cell>
          <cell r="H274">
            <v>13.12</v>
          </cell>
          <cell r="I274">
            <v>0.14000000000000001</v>
          </cell>
          <cell r="J274">
            <v>15.06</v>
          </cell>
          <cell r="K274">
            <v>15.25</v>
          </cell>
          <cell r="L274">
            <v>9.9</v>
          </cell>
          <cell r="M274" t="str">
            <v/>
          </cell>
          <cell r="N274">
            <v>54.540000999999997</v>
          </cell>
          <cell r="O274">
            <v>684.5</v>
          </cell>
          <cell r="P274">
            <v>46.130001</v>
          </cell>
          <cell r="Q274" t="str">
            <v/>
          </cell>
          <cell r="R274">
            <v>48.779998999999997</v>
          </cell>
          <cell r="S274" t="str">
            <v/>
          </cell>
          <cell r="T274">
            <v>3.3119999999999998</v>
          </cell>
          <cell r="U274">
            <v>32.529998999999997</v>
          </cell>
          <cell r="V274">
            <v>20.18</v>
          </cell>
          <cell r="W274">
            <v>198</v>
          </cell>
          <cell r="X274">
            <v>52.48</v>
          </cell>
          <cell r="Y274">
            <v>28.24</v>
          </cell>
          <cell r="Z274">
            <v>43.849997999999999</v>
          </cell>
          <cell r="AA274">
            <v>41.860000999999997</v>
          </cell>
          <cell r="AB274">
            <v>49.169998</v>
          </cell>
          <cell r="AC274">
            <v>4.25</v>
          </cell>
          <cell r="AD274">
            <v>30.559994</v>
          </cell>
          <cell r="AE274">
            <v>28.379999000000002</v>
          </cell>
          <cell r="AF274">
            <v>39.990001999999997</v>
          </cell>
          <cell r="AG274">
            <v>2556.1298830000001</v>
          </cell>
        </row>
        <row r="275">
          <cell r="A275">
            <v>41156</v>
          </cell>
          <cell r="B275">
            <v>253</v>
          </cell>
          <cell r="C275">
            <v>40.869999</v>
          </cell>
          <cell r="D275">
            <v>19.440000999999999</v>
          </cell>
          <cell r="E275">
            <v>35.310001</v>
          </cell>
          <cell r="F275">
            <v>46.780006</v>
          </cell>
          <cell r="G275">
            <v>2</v>
          </cell>
          <cell r="H275">
            <v>12.55</v>
          </cell>
          <cell r="I275">
            <v>0.13</v>
          </cell>
          <cell r="J275">
            <v>14.61</v>
          </cell>
          <cell r="K275">
            <v>15.25</v>
          </cell>
          <cell r="L275">
            <v>10.039999999999999</v>
          </cell>
          <cell r="M275" t="str">
            <v/>
          </cell>
          <cell r="N275">
            <v>51.439999</v>
          </cell>
          <cell r="O275">
            <v>692.5</v>
          </cell>
          <cell r="P275">
            <v>45.200001</v>
          </cell>
          <cell r="Q275" t="str">
            <v/>
          </cell>
          <cell r="R275">
            <v>48.59</v>
          </cell>
          <cell r="S275" t="str">
            <v/>
          </cell>
          <cell r="T275">
            <v>3.3290000000000002</v>
          </cell>
          <cell r="U275">
            <v>32.110000999999997</v>
          </cell>
          <cell r="V275">
            <v>20.149999999999999</v>
          </cell>
          <cell r="W275">
            <v>207</v>
          </cell>
          <cell r="X275">
            <v>51.450001</v>
          </cell>
          <cell r="Y275">
            <v>28.24</v>
          </cell>
          <cell r="Z275">
            <v>43.939999</v>
          </cell>
          <cell r="AA275">
            <v>42.209999000000003</v>
          </cell>
          <cell r="AB275">
            <v>46.740001999999997</v>
          </cell>
          <cell r="AC275">
            <v>4.2510000000000003</v>
          </cell>
          <cell r="AD275">
            <v>31.210003</v>
          </cell>
          <cell r="AE275">
            <v>28.459999</v>
          </cell>
          <cell r="AF275">
            <v>40.139999000000003</v>
          </cell>
          <cell r="AG275">
            <v>2506.3701169999999</v>
          </cell>
        </row>
        <row r="276">
          <cell r="A276">
            <v>41148</v>
          </cell>
          <cell r="B276">
            <v>254</v>
          </cell>
          <cell r="C276">
            <v>39.650002000000001</v>
          </cell>
          <cell r="D276">
            <v>19.440000999999999</v>
          </cell>
          <cell r="E276">
            <v>34.939999</v>
          </cell>
          <cell r="F276">
            <v>46.829998000000003</v>
          </cell>
          <cell r="G276">
            <v>2</v>
          </cell>
          <cell r="H276">
            <v>11.99</v>
          </cell>
          <cell r="I276">
            <v>0.11</v>
          </cell>
          <cell r="J276">
            <v>14.88</v>
          </cell>
          <cell r="K276">
            <v>16.5</v>
          </cell>
          <cell r="L276">
            <v>9.98</v>
          </cell>
          <cell r="M276" t="str">
            <v/>
          </cell>
          <cell r="N276">
            <v>49.900002000000001</v>
          </cell>
          <cell r="O276">
            <v>683.5</v>
          </cell>
          <cell r="P276">
            <v>44.810001</v>
          </cell>
          <cell r="Q276" t="str">
            <v/>
          </cell>
          <cell r="R276">
            <v>49.169998</v>
          </cell>
          <cell r="S276" t="str">
            <v/>
          </cell>
          <cell r="T276">
            <v>3.4249999999999998</v>
          </cell>
          <cell r="U276">
            <v>31.23</v>
          </cell>
          <cell r="V276">
            <v>19.75</v>
          </cell>
          <cell r="W276">
            <v>203</v>
          </cell>
          <cell r="X276">
            <v>50.619999</v>
          </cell>
          <cell r="Y276">
            <v>27.75</v>
          </cell>
          <cell r="Z276">
            <v>42.75</v>
          </cell>
          <cell r="AA276">
            <v>42.25</v>
          </cell>
          <cell r="AB276">
            <v>45.27</v>
          </cell>
          <cell r="AC276">
            <v>4.43</v>
          </cell>
          <cell r="AD276">
            <v>30.48</v>
          </cell>
          <cell r="AE276">
            <v>28.209999</v>
          </cell>
          <cell r="AF276">
            <v>39.040000999999997</v>
          </cell>
          <cell r="AG276">
            <v>2450.6000979999999</v>
          </cell>
        </row>
        <row r="277">
          <cell r="A277">
            <v>41141</v>
          </cell>
          <cell r="B277">
            <v>255</v>
          </cell>
          <cell r="C277">
            <v>39.43</v>
          </cell>
          <cell r="D277">
            <v>20.32</v>
          </cell>
          <cell r="E277">
            <v>35.229999999999997</v>
          </cell>
          <cell r="F277">
            <v>46.68</v>
          </cell>
          <cell r="G277">
            <v>2</v>
          </cell>
          <cell r="H277">
            <v>11.52</v>
          </cell>
          <cell r="I277">
            <v>0.09</v>
          </cell>
          <cell r="J277">
            <v>15.15</v>
          </cell>
          <cell r="K277">
            <v>17.5</v>
          </cell>
          <cell r="L277">
            <v>9.85</v>
          </cell>
          <cell r="M277" t="str">
            <v/>
          </cell>
          <cell r="N277">
            <v>49.950001</v>
          </cell>
          <cell r="O277">
            <v>690.5</v>
          </cell>
          <cell r="P277">
            <v>45.369999</v>
          </cell>
          <cell r="Q277" t="str">
            <v/>
          </cell>
          <cell r="R277">
            <v>49.310001</v>
          </cell>
          <cell r="S277" t="str">
            <v/>
          </cell>
          <cell r="T277">
            <v>3.403</v>
          </cell>
          <cell r="U277">
            <v>31.309999000000001</v>
          </cell>
          <cell r="V277">
            <v>19.799999</v>
          </cell>
          <cell r="W277">
            <v>173.5</v>
          </cell>
          <cell r="X277">
            <v>50.689999</v>
          </cell>
          <cell r="Y277">
            <v>27.75</v>
          </cell>
          <cell r="Z277">
            <v>42.82</v>
          </cell>
          <cell r="AA277">
            <v>42.029998999999997</v>
          </cell>
          <cell r="AB277">
            <v>44.790000999999997</v>
          </cell>
          <cell r="AC277">
            <v>4.2539999999999996</v>
          </cell>
          <cell r="AD277">
            <v>30.379995000000001</v>
          </cell>
          <cell r="AE277">
            <v>28.469999000000001</v>
          </cell>
          <cell r="AF277">
            <v>39.770000000000003</v>
          </cell>
          <cell r="AG277">
            <v>2457.3999020000001</v>
          </cell>
        </row>
        <row r="278">
          <cell r="A278">
            <v>41134</v>
          </cell>
          <cell r="B278">
            <v>256</v>
          </cell>
          <cell r="C278">
            <v>39.840000000000003</v>
          </cell>
          <cell r="D278">
            <v>20.299999</v>
          </cell>
          <cell r="E278">
            <v>36.709999000000003</v>
          </cell>
          <cell r="F278">
            <v>48.090004</v>
          </cell>
          <cell r="G278">
            <v>2</v>
          </cell>
          <cell r="H278">
            <v>11.99</v>
          </cell>
          <cell r="I278">
            <v>0.09</v>
          </cell>
          <cell r="J278">
            <v>15</v>
          </cell>
          <cell r="K278">
            <v>17.625</v>
          </cell>
          <cell r="L278">
            <v>9.9</v>
          </cell>
          <cell r="M278" t="str">
            <v/>
          </cell>
          <cell r="N278">
            <v>50.639999000000003</v>
          </cell>
          <cell r="O278">
            <v>703.5</v>
          </cell>
          <cell r="P278">
            <v>46.060001</v>
          </cell>
          <cell r="Q278" t="str">
            <v/>
          </cell>
          <cell r="R278">
            <v>49.740001999999997</v>
          </cell>
          <cell r="S278" t="str">
            <v/>
          </cell>
          <cell r="T278">
            <v>3.4089999999999998</v>
          </cell>
          <cell r="U278">
            <v>32.080002</v>
          </cell>
          <cell r="V278">
            <v>19.959999</v>
          </cell>
          <cell r="W278">
            <v>173.5</v>
          </cell>
          <cell r="X278">
            <v>51.790000999999997</v>
          </cell>
          <cell r="Y278">
            <v>27.6</v>
          </cell>
          <cell r="Z278">
            <v>43.759998000000003</v>
          </cell>
          <cell r="AA278">
            <v>43.25</v>
          </cell>
          <cell r="AB278">
            <v>44.16</v>
          </cell>
          <cell r="AC278">
            <v>4.3440000000000003</v>
          </cell>
          <cell r="AD278">
            <v>31.090004</v>
          </cell>
          <cell r="AE278">
            <v>29.07</v>
          </cell>
          <cell r="AF278">
            <v>40.729999999999997</v>
          </cell>
          <cell r="AG278">
            <v>2469</v>
          </cell>
        </row>
        <row r="279">
          <cell r="A279">
            <v>41127</v>
          </cell>
          <cell r="B279">
            <v>257</v>
          </cell>
          <cell r="C279">
            <v>40.520000000000003</v>
          </cell>
          <cell r="D279">
            <v>21.139999</v>
          </cell>
          <cell r="E279">
            <v>36.939999</v>
          </cell>
          <cell r="F279">
            <v>47.269996999999996</v>
          </cell>
          <cell r="G279">
            <v>2</v>
          </cell>
          <cell r="H279">
            <v>11.57</v>
          </cell>
          <cell r="I279">
            <v>0.1</v>
          </cell>
          <cell r="J279">
            <v>14.65</v>
          </cell>
          <cell r="K279">
            <v>18</v>
          </cell>
          <cell r="L279">
            <v>10.039999999999999</v>
          </cell>
          <cell r="M279" t="str">
            <v/>
          </cell>
          <cell r="N279">
            <v>51.700001</v>
          </cell>
          <cell r="O279">
            <v>688</v>
          </cell>
          <cell r="P279">
            <v>45.220001000000003</v>
          </cell>
          <cell r="Q279" t="str">
            <v/>
          </cell>
          <cell r="R279">
            <v>48.990001999999997</v>
          </cell>
          <cell r="S279" t="str">
            <v/>
          </cell>
          <cell r="T279">
            <v>3.41</v>
          </cell>
          <cell r="U279">
            <v>31.690000999999999</v>
          </cell>
          <cell r="V279">
            <v>20.610001</v>
          </cell>
          <cell r="W279">
            <v>173.5</v>
          </cell>
          <cell r="X279">
            <v>52.700001</v>
          </cell>
          <cell r="Y279">
            <v>27.6</v>
          </cell>
          <cell r="Z279">
            <v>43.689999</v>
          </cell>
          <cell r="AA279">
            <v>42.75</v>
          </cell>
          <cell r="AB279">
            <v>44.259998000000003</v>
          </cell>
          <cell r="AC279">
            <v>4.2069999999999999</v>
          </cell>
          <cell r="AD279">
            <v>30.529995</v>
          </cell>
          <cell r="AE279">
            <v>29.360001</v>
          </cell>
          <cell r="AF279">
            <v>40.619999</v>
          </cell>
          <cell r="AG279">
            <v>2445.639893</v>
          </cell>
        </row>
        <row r="280">
          <cell r="A280">
            <v>41120</v>
          </cell>
          <cell r="B280">
            <v>258</v>
          </cell>
          <cell r="C280">
            <v>40.759998000000003</v>
          </cell>
          <cell r="D280">
            <v>21.700001</v>
          </cell>
          <cell r="E280">
            <v>36.229999999999997</v>
          </cell>
          <cell r="F280">
            <v>46.720005</v>
          </cell>
          <cell r="G280">
            <v>2</v>
          </cell>
          <cell r="H280">
            <v>11.34</v>
          </cell>
          <cell r="I280">
            <v>0.08</v>
          </cell>
          <cell r="J280">
            <v>16.370000999999998</v>
          </cell>
          <cell r="K280">
            <v>18.75</v>
          </cell>
          <cell r="L280">
            <v>10.01</v>
          </cell>
          <cell r="M280" t="str">
            <v/>
          </cell>
          <cell r="N280">
            <v>49.380001</v>
          </cell>
          <cell r="O280">
            <v>677.5</v>
          </cell>
          <cell r="P280">
            <v>45.630001</v>
          </cell>
          <cell r="Q280" t="str">
            <v/>
          </cell>
          <cell r="R280">
            <v>48.84</v>
          </cell>
          <cell r="S280" t="str">
            <v/>
          </cell>
          <cell r="T280">
            <v>3.3690000000000002</v>
          </cell>
          <cell r="U280">
            <v>31.83</v>
          </cell>
          <cell r="V280">
            <v>20.290001</v>
          </cell>
          <cell r="W280">
            <v>177.5</v>
          </cell>
          <cell r="X280">
            <v>52.650002000000001</v>
          </cell>
          <cell r="Y280">
            <v>28</v>
          </cell>
          <cell r="Z280">
            <v>44.59</v>
          </cell>
          <cell r="AA280">
            <v>42.009998000000003</v>
          </cell>
          <cell r="AB280">
            <v>44.009998000000003</v>
          </cell>
          <cell r="AC280">
            <v>4.2290000000000001</v>
          </cell>
          <cell r="AD280">
            <v>30.859995000000001</v>
          </cell>
          <cell r="AE280">
            <v>29.700001</v>
          </cell>
          <cell r="AF280">
            <v>40.25</v>
          </cell>
          <cell r="AG280">
            <v>2417.7700199999999</v>
          </cell>
        </row>
        <row r="281">
          <cell r="A281">
            <v>41113</v>
          </cell>
          <cell r="B281">
            <v>259</v>
          </cell>
          <cell r="C281">
            <v>40.580002</v>
          </cell>
          <cell r="D281">
            <v>20.780000999999999</v>
          </cell>
          <cell r="E281">
            <v>36.020000000000003</v>
          </cell>
          <cell r="F281">
            <v>46.800002999999997</v>
          </cell>
          <cell r="G281">
            <v>2.25</v>
          </cell>
          <cell r="H281">
            <v>11.53</v>
          </cell>
          <cell r="I281">
            <v>7.0000000000000007E-2</v>
          </cell>
          <cell r="J281">
            <v>16.98</v>
          </cell>
          <cell r="K281">
            <v>19.5</v>
          </cell>
          <cell r="L281">
            <v>10.039999999999999</v>
          </cell>
          <cell r="M281" t="str">
            <v/>
          </cell>
          <cell r="N281">
            <v>48.759998000000003</v>
          </cell>
          <cell r="O281">
            <v>661.5</v>
          </cell>
          <cell r="P281">
            <v>46.380001</v>
          </cell>
          <cell r="Q281" t="str">
            <v/>
          </cell>
          <cell r="R281">
            <v>49.029998999999997</v>
          </cell>
          <cell r="S281" t="str">
            <v/>
          </cell>
          <cell r="T281">
            <v>3.33</v>
          </cell>
          <cell r="U281">
            <v>31.790001</v>
          </cell>
          <cell r="V281">
            <v>20.620000999999998</v>
          </cell>
          <cell r="W281">
            <v>179.5</v>
          </cell>
          <cell r="X281">
            <v>53.02</v>
          </cell>
          <cell r="Y281">
            <v>27.75</v>
          </cell>
          <cell r="Z281">
            <v>45.060001</v>
          </cell>
          <cell r="AA281">
            <v>41.360000999999997</v>
          </cell>
          <cell r="AB281">
            <v>44.509998000000003</v>
          </cell>
          <cell r="AC281">
            <v>4.0750000000000002</v>
          </cell>
          <cell r="AD281">
            <v>30.439995</v>
          </cell>
          <cell r="AE281">
            <v>29.82</v>
          </cell>
          <cell r="AF281">
            <v>41.139999000000003</v>
          </cell>
          <cell r="AG281">
            <v>2408.070068</v>
          </cell>
        </row>
        <row r="282">
          <cell r="A282">
            <v>41106</v>
          </cell>
          <cell r="B282">
            <v>260</v>
          </cell>
          <cell r="C282">
            <v>39.900002000000001</v>
          </cell>
          <cell r="D282">
            <v>21.6</v>
          </cell>
          <cell r="E282">
            <v>36.590000000000003</v>
          </cell>
          <cell r="F282">
            <v>46.41</v>
          </cell>
          <cell r="G282">
            <v>2.375</v>
          </cell>
          <cell r="H282">
            <v>12.27</v>
          </cell>
          <cell r="I282">
            <v>7.0000000000000007E-2</v>
          </cell>
          <cell r="J282">
            <v>17</v>
          </cell>
          <cell r="K282">
            <v>19.5</v>
          </cell>
          <cell r="L282">
            <v>10.07</v>
          </cell>
          <cell r="M282" t="str">
            <v/>
          </cell>
          <cell r="N282">
            <v>49.950001</v>
          </cell>
          <cell r="O282">
            <v>654</v>
          </cell>
          <cell r="P282">
            <v>46.049999</v>
          </cell>
          <cell r="Q282" t="str">
            <v/>
          </cell>
          <cell r="R282">
            <v>49.150002000000001</v>
          </cell>
          <cell r="S282" t="str">
            <v/>
          </cell>
          <cell r="T282">
            <v>3.4660000000000002</v>
          </cell>
          <cell r="U282">
            <v>32.310001</v>
          </cell>
          <cell r="V282">
            <v>21</v>
          </cell>
          <cell r="W282">
            <v>187.5</v>
          </cell>
          <cell r="X282">
            <v>52.869999</v>
          </cell>
          <cell r="Y282">
            <v>28.5</v>
          </cell>
          <cell r="Z282">
            <v>45.599997999999999</v>
          </cell>
          <cell r="AA282">
            <v>40.970001000000003</v>
          </cell>
          <cell r="AB282">
            <v>44.830002</v>
          </cell>
          <cell r="AC282">
            <v>4.1740000000000004</v>
          </cell>
          <cell r="AD282">
            <v>30.790005000000001</v>
          </cell>
          <cell r="AE282">
            <v>30.27</v>
          </cell>
          <cell r="AF282">
            <v>40.860000999999997</v>
          </cell>
          <cell r="AG282">
            <v>2367.26001</v>
          </cell>
        </row>
        <row r="283">
          <cell r="A283">
            <v>41099</v>
          </cell>
          <cell r="B283">
            <v>261</v>
          </cell>
          <cell r="C283">
            <v>39.419998</v>
          </cell>
          <cell r="D283">
            <v>20</v>
          </cell>
          <cell r="E283">
            <v>36.880001</v>
          </cell>
          <cell r="F283">
            <v>46.5</v>
          </cell>
          <cell r="G283">
            <v>2.625</v>
          </cell>
          <cell r="H283">
            <v>12.32</v>
          </cell>
          <cell r="I283">
            <v>0.08</v>
          </cell>
          <cell r="J283">
            <v>16.629999000000002</v>
          </cell>
          <cell r="K283">
            <v>19.5</v>
          </cell>
          <cell r="L283">
            <v>10.15</v>
          </cell>
          <cell r="M283" t="str">
            <v/>
          </cell>
          <cell r="N283">
            <v>47.779998999999997</v>
          </cell>
          <cell r="O283">
            <v>693</v>
          </cell>
          <cell r="P283">
            <v>45.73</v>
          </cell>
          <cell r="Q283" t="str">
            <v/>
          </cell>
          <cell r="R283">
            <v>47.290000999999997</v>
          </cell>
          <cell r="S283" t="str">
            <v/>
          </cell>
          <cell r="T283">
            <v>3.411</v>
          </cell>
          <cell r="U283">
            <v>32.400002000000001</v>
          </cell>
          <cell r="V283">
            <v>20.83</v>
          </cell>
          <cell r="W283">
            <v>179</v>
          </cell>
          <cell r="X283">
            <v>53.200001</v>
          </cell>
          <cell r="Y283">
            <v>28.75</v>
          </cell>
          <cell r="Z283">
            <v>45.740001999999997</v>
          </cell>
          <cell r="AA283">
            <v>40.880001</v>
          </cell>
          <cell r="AB283">
            <v>45</v>
          </cell>
          <cell r="AC283">
            <v>4.1760000000000002</v>
          </cell>
          <cell r="AD283">
            <v>31.000004000000001</v>
          </cell>
          <cell r="AE283">
            <v>29.709999</v>
          </cell>
          <cell r="AF283">
            <v>40</v>
          </cell>
          <cell r="AG283">
            <v>2356.3999020000001</v>
          </cell>
        </row>
        <row r="284">
          <cell r="A284">
            <v>41092</v>
          </cell>
          <cell r="B284">
            <v>262</v>
          </cell>
          <cell r="C284">
            <v>38.939999</v>
          </cell>
          <cell r="D284">
            <v>20.190000999999999</v>
          </cell>
          <cell r="E284">
            <v>35.700001</v>
          </cell>
          <cell r="F284">
            <v>45.490004999999996</v>
          </cell>
          <cell r="G284">
            <v>3.375</v>
          </cell>
          <cell r="H284">
            <v>12.79</v>
          </cell>
          <cell r="I284">
            <v>0.09</v>
          </cell>
          <cell r="J284">
            <v>16.209999</v>
          </cell>
          <cell r="K284">
            <v>19.5</v>
          </cell>
          <cell r="L284">
            <v>10.19</v>
          </cell>
          <cell r="M284" t="str">
            <v/>
          </cell>
          <cell r="N284">
            <v>47.299999</v>
          </cell>
          <cell r="O284">
            <v>685.5</v>
          </cell>
          <cell r="P284">
            <v>44.150002000000001</v>
          </cell>
          <cell r="Q284" t="str">
            <v/>
          </cell>
          <cell r="R284">
            <v>47.27</v>
          </cell>
          <cell r="S284" t="str">
            <v/>
          </cell>
          <cell r="T284">
            <v>3.3239999999999998</v>
          </cell>
          <cell r="U284">
            <v>32.549999</v>
          </cell>
          <cell r="V284">
            <v>21.07</v>
          </cell>
          <cell r="W284">
            <v>169</v>
          </cell>
          <cell r="X284">
            <v>52.799999</v>
          </cell>
          <cell r="Y284">
            <v>28.65</v>
          </cell>
          <cell r="Z284">
            <v>44.110000999999997</v>
          </cell>
          <cell r="AA284">
            <v>40.099997999999999</v>
          </cell>
          <cell r="AB284">
            <v>42.369999</v>
          </cell>
          <cell r="AC284">
            <v>4.1020000000000003</v>
          </cell>
          <cell r="AD284">
            <v>30.250004000000001</v>
          </cell>
          <cell r="AE284">
            <v>29.559999000000001</v>
          </cell>
          <cell r="AF284">
            <v>40</v>
          </cell>
          <cell r="AG284">
            <v>2352.3400879999999</v>
          </cell>
        </row>
        <row r="285">
          <cell r="A285">
            <v>41085</v>
          </cell>
          <cell r="B285">
            <v>263</v>
          </cell>
          <cell r="C285">
            <v>38.75</v>
          </cell>
          <cell r="D285">
            <v>19.52</v>
          </cell>
          <cell r="E285">
            <v>35.07</v>
          </cell>
          <cell r="F285">
            <v>43.720005</v>
          </cell>
          <cell r="G285">
            <v>3.375</v>
          </cell>
          <cell r="H285">
            <v>12.93</v>
          </cell>
          <cell r="I285">
            <v>0.1</v>
          </cell>
          <cell r="J285">
            <v>16.399999999999999</v>
          </cell>
          <cell r="K285">
            <v>19.5</v>
          </cell>
          <cell r="L285">
            <v>10.1</v>
          </cell>
          <cell r="M285" t="str">
            <v/>
          </cell>
          <cell r="N285">
            <v>46.98</v>
          </cell>
          <cell r="O285">
            <v>675.5</v>
          </cell>
          <cell r="P285">
            <v>43.610000999999997</v>
          </cell>
          <cell r="Q285" t="str">
            <v/>
          </cell>
          <cell r="R285">
            <v>47.599997999999999</v>
          </cell>
          <cell r="S285" t="str">
            <v/>
          </cell>
          <cell r="T285">
            <v>3.2890000000000001</v>
          </cell>
          <cell r="U285">
            <v>32.189999</v>
          </cell>
          <cell r="V285">
            <v>20.860001</v>
          </cell>
          <cell r="W285">
            <v>169.5</v>
          </cell>
          <cell r="X285">
            <v>50.970001000000003</v>
          </cell>
          <cell r="Y285">
            <v>27.75</v>
          </cell>
          <cell r="Z285">
            <v>43.650002000000001</v>
          </cell>
          <cell r="AA285">
            <v>39.810001</v>
          </cell>
          <cell r="AB285">
            <v>42.700001</v>
          </cell>
          <cell r="AC285">
            <v>4.07</v>
          </cell>
          <cell r="AD285">
            <v>29.43</v>
          </cell>
          <cell r="AE285">
            <v>29.52</v>
          </cell>
          <cell r="AF285">
            <v>39.75</v>
          </cell>
          <cell r="AG285">
            <v>2363.790039</v>
          </cell>
        </row>
        <row r="286">
          <cell r="A286">
            <v>41078</v>
          </cell>
          <cell r="B286">
            <v>264</v>
          </cell>
          <cell r="C286">
            <v>38.229999999999997</v>
          </cell>
          <cell r="D286">
            <v>20.379999000000002</v>
          </cell>
          <cell r="E286">
            <v>33.959999000000003</v>
          </cell>
          <cell r="F286">
            <v>43.399994</v>
          </cell>
          <cell r="G286">
            <v>3.375</v>
          </cell>
          <cell r="H286">
            <v>12.86</v>
          </cell>
          <cell r="I286">
            <v>0.06</v>
          </cell>
          <cell r="J286">
            <v>15.84</v>
          </cell>
          <cell r="K286">
            <v>19.5</v>
          </cell>
          <cell r="L286">
            <v>10.8</v>
          </cell>
          <cell r="M286" t="str">
            <v/>
          </cell>
          <cell r="N286">
            <v>45.259998000000003</v>
          </cell>
          <cell r="O286">
            <v>658.5</v>
          </cell>
          <cell r="P286">
            <v>42.490001999999997</v>
          </cell>
          <cell r="Q286" t="str">
            <v/>
          </cell>
          <cell r="R286">
            <v>48.060001</v>
          </cell>
          <cell r="S286" t="str">
            <v/>
          </cell>
          <cell r="T286">
            <v>3.1059999999999999</v>
          </cell>
          <cell r="U286">
            <v>32.139999000000003</v>
          </cell>
          <cell r="V286">
            <v>20.459999</v>
          </cell>
          <cell r="W286">
            <v>181</v>
          </cell>
          <cell r="X286">
            <v>50.400002000000001</v>
          </cell>
          <cell r="Y286">
            <v>28</v>
          </cell>
          <cell r="Z286">
            <v>43.830002</v>
          </cell>
          <cell r="AA286">
            <v>38.869999</v>
          </cell>
          <cell r="AB286">
            <v>41.869999</v>
          </cell>
          <cell r="AC286">
            <v>3.7490000000000001</v>
          </cell>
          <cell r="AD286">
            <v>28.570007</v>
          </cell>
          <cell r="AE286">
            <v>29.540001</v>
          </cell>
          <cell r="AF286">
            <v>40.330002</v>
          </cell>
          <cell r="AG286">
            <v>2315.6499020000001</v>
          </cell>
        </row>
        <row r="287">
          <cell r="A287">
            <v>41071</v>
          </cell>
          <cell r="B287">
            <v>265</v>
          </cell>
          <cell r="C287">
            <v>38.709999000000003</v>
          </cell>
          <cell r="D287">
            <v>20.219999000000001</v>
          </cell>
          <cell r="E287">
            <v>34.349997999999999</v>
          </cell>
          <cell r="F287">
            <v>43.969994</v>
          </cell>
          <cell r="G287">
            <v>3.5</v>
          </cell>
          <cell r="H287">
            <v>13.01</v>
          </cell>
          <cell r="I287">
            <v>0.06</v>
          </cell>
          <cell r="J287">
            <v>16.620000999999998</v>
          </cell>
          <cell r="K287">
            <v>19.25</v>
          </cell>
          <cell r="L287">
            <v>10.25</v>
          </cell>
          <cell r="M287" t="str">
            <v/>
          </cell>
          <cell r="N287">
            <v>44.639999000000003</v>
          </cell>
          <cell r="O287">
            <v>649.5</v>
          </cell>
          <cell r="P287">
            <v>43.900002000000001</v>
          </cell>
          <cell r="Q287" t="str">
            <v/>
          </cell>
          <cell r="R287">
            <v>47.52</v>
          </cell>
          <cell r="S287" t="str">
            <v/>
          </cell>
          <cell r="T287">
            <v>3.04</v>
          </cell>
          <cell r="U287">
            <v>32.240001999999997</v>
          </cell>
          <cell r="V287">
            <v>20.25</v>
          </cell>
          <cell r="W287">
            <v>175</v>
          </cell>
          <cell r="X287">
            <v>50.709999000000003</v>
          </cell>
          <cell r="Y287">
            <v>27.1</v>
          </cell>
          <cell r="Z287">
            <v>44.18</v>
          </cell>
          <cell r="AA287">
            <v>39.279998999999997</v>
          </cell>
          <cell r="AB287">
            <v>42.630001</v>
          </cell>
          <cell r="AC287">
            <v>3.6819999999999999</v>
          </cell>
          <cell r="AD287">
            <v>28.729996</v>
          </cell>
          <cell r="AE287">
            <v>29.540001</v>
          </cell>
          <cell r="AF287">
            <v>40.509998000000003</v>
          </cell>
          <cell r="AG287">
            <v>2328.6599120000001</v>
          </cell>
        </row>
        <row r="288">
          <cell r="A288">
            <v>41064</v>
          </cell>
          <cell r="B288">
            <v>266</v>
          </cell>
          <cell r="C288">
            <v>38.150002000000001</v>
          </cell>
          <cell r="D288">
            <v>19.420000000000002</v>
          </cell>
          <cell r="E288">
            <v>33.950001</v>
          </cell>
          <cell r="F288">
            <v>43.290000999999997</v>
          </cell>
          <cell r="G288">
            <v>3.875</v>
          </cell>
          <cell r="H288">
            <v>13.13</v>
          </cell>
          <cell r="I288">
            <v>0.06</v>
          </cell>
          <cell r="J288">
            <v>15.79</v>
          </cell>
          <cell r="K288">
            <v>19.25</v>
          </cell>
          <cell r="L288">
            <v>10.25</v>
          </cell>
          <cell r="M288" t="str">
            <v/>
          </cell>
          <cell r="N288">
            <v>44.970001000000003</v>
          </cell>
          <cell r="O288">
            <v>662</v>
          </cell>
          <cell r="P288">
            <v>43.560001</v>
          </cell>
          <cell r="Q288" t="str">
            <v/>
          </cell>
          <cell r="R288">
            <v>47.130001</v>
          </cell>
          <cell r="S288" t="str">
            <v/>
          </cell>
          <cell r="T288">
            <v>3.056</v>
          </cell>
          <cell r="U288">
            <v>31.75</v>
          </cell>
          <cell r="V288">
            <v>20.25</v>
          </cell>
          <cell r="W288">
            <v>146</v>
          </cell>
          <cell r="X288">
            <v>50.5</v>
          </cell>
          <cell r="Y288">
            <v>27</v>
          </cell>
          <cell r="Z288">
            <v>43.849997999999999</v>
          </cell>
          <cell r="AA288">
            <v>38.409999999999997</v>
          </cell>
          <cell r="AB288">
            <v>43.450001</v>
          </cell>
          <cell r="AC288">
            <v>3.7509999999999999</v>
          </cell>
          <cell r="AD288">
            <v>29.25</v>
          </cell>
          <cell r="AE288">
            <v>29.67</v>
          </cell>
          <cell r="AF288">
            <v>40.200001</v>
          </cell>
          <cell r="AG288">
            <v>2297.820068</v>
          </cell>
        </row>
        <row r="289">
          <cell r="A289">
            <v>41058</v>
          </cell>
          <cell r="B289">
            <v>267</v>
          </cell>
          <cell r="C289">
            <v>36.939999</v>
          </cell>
          <cell r="D289">
            <v>19.889999</v>
          </cell>
          <cell r="E289">
            <v>33.040000999999997</v>
          </cell>
          <cell r="F289">
            <v>42.18</v>
          </cell>
          <cell r="G289">
            <v>3.875</v>
          </cell>
          <cell r="H289">
            <v>12.61</v>
          </cell>
          <cell r="I289">
            <v>0.05</v>
          </cell>
          <cell r="J289">
            <v>15.44</v>
          </cell>
          <cell r="K289">
            <v>19.75</v>
          </cell>
          <cell r="L289">
            <v>10.26</v>
          </cell>
          <cell r="M289" t="str">
            <v/>
          </cell>
          <cell r="N289">
            <v>43.139999000000003</v>
          </cell>
          <cell r="O289">
            <v>650</v>
          </cell>
          <cell r="P289">
            <v>41.630001</v>
          </cell>
          <cell r="Q289" t="str">
            <v/>
          </cell>
          <cell r="R289">
            <v>45.740001999999997</v>
          </cell>
          <cell r="S289" t="str">
            <v/>
          </cell>
          <cell r="T289">
            <v>3.1030000000000002</v>
          </cell>
          <cell r="U289">
            <v>29.91</v>
          </cell>
          <cell r="V289">
            <v>19.77</v>
          </cell>
          <cell r="W289">
            <v>143.5</v>
          </cell>
          <cell r="X289">
            <v>48.75</v>
          </cell>
          <cell r="Y289">
            <v>27.01</v>
          </cell>
          <cell r="Z289">
            <v>41.860000999999997</v>
          </cell>
          <cell r="AA289">
            <v>37.549999</v>
          </cell>
          <cell r="AB289">
            <v>42.529998999999997</v>
          </cell>
          <cell r="AC289">
            <v>3.762</v>
          </cell>
          <cell r="AD289">
            <v>28.380001</v>
          </cell>
          <cell r="AE289">
            <v>29.059999000000001</v>
          </cell>
          <cell r="AF289">
            <v>38.849997999999999</v>
          </cell>
          <cell r="AG289">
            <v>2214.4099120000001</v>
          </cell>
        </row>
        <row r="290">
          <cell r="A290">
            <v>41050</v>
          </cell>
          <cell r="B290">
            <v>268</v>
          </cell>
          <cell r="C290">
            <v>37.270000000000003</v>
          </cell>
          <cell r="D290">
            <v>19.899999999999999</v>
          </cell>
          <cell r="E290">
            <v>32.669998</v>
          </cell>
          <cell r="F290">
            <v>42.220005</v>
          </cell>
          <cell r="G290">
            <v>3.875</v>
          </cell>
          <cell r="H290">
            <v>12.91</v>
          </cell>
          <cell r="I290">
            <v>0.04</v>
          </cell>
          <cell r="J290">
            <v>16.610001</v>
          </cell>
          <cell r="K290">
            <v>17.5</v>
          </cell>
          <cell r="L290">
            <v>10.76</v>
          </cell>
          <cell r="M290" t="str">
            <v/>
          </cell>
          <cell r="N290">
            <v>43.369999</v>
          </cell>
          <cell r="O290">
            <v>684.5</v>
          </cell>
          <cell r="P290">
            <v>42.580002</v>
          </cell>
          <cell r="Q290" t="str">
            <v/>
          </cell>
          <cell r="R290">
            <v>46.189999</v>
          </cell>
          <cell r="S290" t="str">
            <v/>
          </cell>
          <cell r="T290">
            <v>3.0619999999999998</v>
          </cell>
          <cell r="U290">
            <v>29.58</v>
          </cell>
          <cell r="V290">
            <v>19.959999</v>
          </cell>
          <cell r="W290">
            <v>153.5</v>
          </cell>
          <cell r="X290">
            <v>47.490001999999997</v>
          </cell>
          <cell r="Y290">
            <v>26.9</v>
          </cell>
          <cell r="Z290">
            <v>41.790000999999997</v>
          </cell>
          <cell r="AA290">
            <v>38.159999999999997</v>
          </cell>
          <cell r="AB290">
            <v>44.130001</v>
          </cell>
          <cell r="AC290">
            <v>3.6920000000000002</v>
          </cell>
          <cell r="AD290">
            <v>28.77</v>
          </cell>
          <cell r="AE290">
            <v>29.129999000000002</v>
          </cell>
          <cell r="AF290">
            <v>38.470001000000003</v>
          </cell>
          <cell r="AG290">
            <v>2281.919922</v>
          </cell>
        </row>
        <row r="291">
          <cell r="A291">
            <v>41043</v>
          </cell>
          <cell r="B291">
            <v>269</v>
          </cell>
          <cell r="C291">
            <v>36.849997999999999</v>
          </cell>
          <cell r="D291">
            <v>18.959999</v>
          </cell>
          <cell r="E291">
            <v>32.68</v>
          </cell>
          <cell r="F291">
            <v>42.239998</v>
          </cell>
          <cell r="G291">
            <v>3.875</v>
          </cell>
          <cell r="H291">
            <v>12.75</v>
          </cell>
          <cell r="I291">
            <v>0.04</v>
          </cell>
          <cell r="J291">
            <v>14.69</v>
          </cell>
          <cell r="K291">
            <v>17.5</v>
          </cell>
          <cell r="L291">
            <v>10.9</v>
          </cell>
          <cell r="M291" t="str">
            <v/>
          </cell>
          <cell r="N291">
            <v>42.790000999999997</v>
          </cell>
          <cell r="O291">
            <v>666.5</v>
          </cell>
          <cell r="P291">
            <v>42.900002000000001</v>
          </cell>
          <cell r="Q291" t="str">
            <v/>
          </cell>
          <cell r="R291">
            <v>45.610000999999997</v>
          </cell>
          <cell r="S291" t="str">
            <v/>
          </cell>
          <cell r="T291">
            <v>3.0489999999999999</v>
          </cell>
          <cell r="U291">
            <v>29.440000999999999</v>
          </cell>
          <cell r="V291">
            <v>19.559999000000001</v>
          </cell>
          <cell r="W291">
            <v>141.5</v>
          </cell>
          <cell r="X291">
            <v>47.34</v>
          </cell>
          <cell r="Y291">
            <v>26.889999</v>
          </cell>
          <cell r="Z291">
            <v>41.740001999999997</v>
          </cell>
          <cell r="AA291">
            <v>38.529998999999997</v>
          </cell>
          <cell r="AB291">
            <v>43.490001999999997</v>
          </cell>
          <cell r="AC291">
            <v>3.6779999999999999</v>
          </cell>
          <cell r="AD291">
            <v>28.600003999999998</v>
          </cell>
          <cell r="AE291">
            <v>28.700001</v>
          </cell>
          <cell r="AF291">
            <v>38.150002000000001</v>
          </cell>
          <cell r="AG291">
            <v>2242.25</v>
          </cell>
        </row>
        <row r="292">
          <cell r="A292">
            <v>41036</v>
          </cell>
          <cell r="B292">
            <v>270</v>
          </cell>
          <cell r="C292">
            <v>38.57</v>
          </cell>
          <cell r="D292">
            <v>20.469999000000001</v>
          </cell>
          <cell r="E292">
            <v>32.889999000000003</v>
          </cell>
          <cell r="F292">
            <v>42.619995000000003</v>
          </cell>
          <cell r="G292">
            <v>4.375</v>
          </cell>
          <cell r="H292">
            <v>13.31</v>
          </cell>
          <cell r="I292">
            <v>0.04</v>
          </cell>
          <cell r="J292">
            <v>16.399999999999999</v>
          </cell>
          <cell r="K292">
            <v>18</v>
          </cell>
          <cell r="L292">
            <v>11.2</v>
          </cell>
          <cell r="M292" t="str">
            <v/>
          </cell>
          <cell r="N292">
            <v>45.73</v>
          </cell>
          <cell r="O292">
            <v>682.5</v>
          </cell>
          <cell r="P292">
            <v>43.52</v>
          </cell>
          <cell r="Q292" t="str">
            <v/>
          </cell>
          <cell r="R292">
            <v>46.080002</v>
          </cell>
          <cell r="S292" t="str">
            <v/>
          </cell>
          <cell r="T292">
            <v>3.0630000000000002</v>
          </cell>
          <cell r="U292">
            <v>29.879999000000002</v>
          </cell>
          <cell r="V292">
            <v>19.629999000000002</v>
          </cell>
          <cell r="W292">
            <v>138.5</v>
          </cell>
          <cell r="X292">
            <v>47.889999000000003</v>
          </cell>
          <cell r="Y292">
            <v>26.83</v>
          </cell>
          <cell r="Z292">
            <v>42.66</v>
          </cell>
          <cell r="AA292">
            <v>38.860000999999997</v>
          </cell>
          <cell r="AB292">
            <v>47.919998</v>
          </cell>
          <cell r="AC292">
            <v>3.72</v>
          </cell>
          <cell r="AD292">
            <v>29.299994999999999</v>
          </cell>
          <cell r="AE292">
            <v>29</v>
          </cell>
          <cell r="AF292">
            <v>39.349997999999999</v>
          </cell>
          <cell r="AG292">
            <v>2341.2299800000001</v>
          </cell>
        </row>
        <row r="293">
          <cell r="A293">
            <v>41029</v>
          </cell>
          <cell r="B293">
            <v>271</v>
          </cell>
          <cell r="C293">
            <v>38.5</v>
          </cell>
          <cell r="D293">
            <v>21.1</v>
          </cell>
          <cell r="E293">
            <v>32.43</v>
          </cell>
          <cell r="F293">
            <v>41.310001</v>
          </cell>
          <cell r="G293">
            <v>4.375</v>
          </cell>
          <cell r="H293">
            <v>13.67</v>
          </cell>
          <cell r="I293">
            <v>0.05</v>
          </cell>
          <cell r="J293">
            <v>17.200001</v>
          </cell>
          <cell r="K293">
            <v>19</v>
          </cell>
          <cell r="L293">
            <v>11.1</v>
          </cell>
          <cell r="M293" t="str">
            <v/>
          </cell>
          <cell r="N293">
            <v>46.77</v>
          </cell>
          <cell r="O293">
            <v>667.5</v>
          </cell>
          <cell r="P293">
            <v>42.810001</v>
          </cell>
          <cell r="Q293" t="str">
            <v/>
          </cell>
          <cell r="R293">
            <v>45.400002000000001</v>
          </cell>
          <cell r="S293" t="str">
            <v/>
          </cell>
          <cell r="T293">
            <v>2.9740000000000002</v>
          </cell>
          <cell r="U293">
            <v>29.34</v>
          </cell>
          <cell r="V293">
            <v>19.639999</v>
          </cell>
          <cell r="W293">
            <v>118.5</v>
          </cell>
          <cell r="X293">
            <v>47.959999000000003</v>
          </cell>
          <cell r="Y293">
            <v>27</v>
          </cell>
          <cell r="Z293">
            <v>41.450001</v>
          </cell>
          <cell r="AA293">
            <v>39.009998000000003</v>
          </cell>
          <cell r="AB293">
            <v>48.310001</v>
          </cell>
          <cell r="AC293">
            <v>3.59</v>
          </cell>
          <cell r="AD293">
            <v>29.029995</v>
          </cell>
          <cell r="AE293">
            <v>29.08</v>
          </cell>
          <cell r="AF293">
            <v>38.840000000000003</v>
          </cell>
          <cell r="AG293">
            <v>2366.389893</v>
          </cell>
        </row>
        <row r="294">
          <cell r="A294">
            <v>41022</v>
          </cell>
          <cell r="B294">
            <v>272</v>
          </cell>
          <cell r="C294">
            <v>39.25</v>
          </cell>
          <cell r="D294">
            <v>21.76</v>
          </cell>
          <cell r="E294">
            <v>32.409999999999997</v>
          </cell>
          <cell r="F294">
            <v>42.460003</v>
          </cell>
          <cell r="G294">
            <v>4.25</v>
          </cell>
          <cell r="H294">
            <v>14.45</v>
          </cell>
          <cell r="I294">
            <v>0.05</v>
          </cell>
          <cell r="J294">
            <v>17.549999</v>
          </cell>
          <cell r="K294">
            <v>19.125</v>
          </cell>
          <cell r="L294">
            <v>11.34</v>
          </cell>
          <cell r="M294" t="str">
            <v/>
          </cell>
          <cell r="N294">
            <v>46.540000999999997</v>
          </cell>
          <cell r="O294">
            <v>663</v>
          </cell>
          <cell r="P294">
            <v>43.029998999999997</v>
          </cell>
          <cell r="Q294" t="str">
            <v/>
          </cell>
          <cell r="R294">
            <v>45.599997999999999</v>
          </cell>
          <cell r="S294" t="str">
            <v/>
          </cell>
          <cell r="T294">
            <v>2.9929999999999999</v>
          </cell>
          <cell r="U294">
            <v>30.280000999999999</v>
          </cell>
          <cell r="V294">
            <v>19.59</v>
          </cell>
          <cell r="W294">
            <v>115</v>
          </cell>
          <cell r="X294">
            <v>49.02</v>
          </cell>
          <cell r="Y294">
            <v>27.5</v>
          </cell>
          <cell r="Z294">
            <v>42</v>
          </cell>
          <cell r="AA294">
            <v>39.540000999999997</v>
          </cell>
          <cell r="AB294">
            <v>47.669998</v>
          </cell>
          <cell r="AC294">
            <v>3.5779999999999998</v>
          </cell>
          <cell r="AD294">
            <v>28.540005000000001</v>
          </cell>
          <cell r="AE294">
            <v>29.379999000000002</v>
          </cell>
          <cell r="AF294">
            <v>39.619999</v>
          </cell>
          <cell r="AG294">
            <v>2424.780029</v>
          </cell>
        </row>
        <row r="295">
          <cell r="A295">
            <v>41015</v>
          </cell>
          <cell r="B295">
            <v>273</v>
          </cell>
          <cell r="C295">
            <v>38.310001</v>
          </cell>
          <cell r="D295">
            <v>21.49</v>
          </cell>
          <cell r="E295">
            <v>32</v>
          </cell>
          <cell r="F295">
            <v>41.130001</v>
          </cell>
          <cell r="G295">
            <v>4.5</v>
          </cell>
          <cell r="H295">
            <v>13.18</v>
          </cell>
          <cell r="I295">
            <v>7.0000000000000007E-2</v>
          </cell>
          <cell r="J295">
            <v>17.709999</v>
          </cell>
          <cell r="K295">
            <v>19.125</v>
          </cell>
          <cell r="L295">
            <v>10.99</v>
          </cell>
          <cell r="M295" t="str">
            <v/>
          </cell>
          <cell r="N295">
            <v>45.849997999999999</v>
          </cell>
          <cell r="O295">
            <v>655</v>
          </cell>
          <cell r="P295">
            <v>43.450001</v>
          </cell>
          <cell r="Q295" t="str">
            <v/>
          </cell>
          <cell r="R295">
            <v>44.799999</v>
          </cell>
          <cell r="S295" t="str">
            <v/>
          </cell>
          <cell r="T295">
            <v>2.988</v>
          </cell>
          <cell r="U295">
            <v>29.790001</v>
          </cell>
          <cell r="V295">
            <v>19.309999000000001</v>
          </cell>
          <cell r="W295">
            <v>114.5</v>
          </cell>
          <cell r="X295">
            <v>48.540000999999997</v>
          </cell>
          <cell r="Y295">
            <v>27.5</v>
          </cell>
          <cell r="Z295">
            <v>41.549999</v>
          </cell>
          <cell r="AA295">
            <v>39.189999</v>
          </cell>
          <cell r="AB295">
            <v>46.200001</v>
          </cell>
          <cell r="AC295">
            <v>3.6040000000000001</v>
          </cell>
          <cell r="AD295">
            <v>26.610001</v>
          </cell>
          <cell r="AE295">
            <v>28.690000999999999</v>
          </cell>
          <cell r="AF295">
            <v>39.310001</v>
          </cell>
          <cell r="AG295">
            <v>2381.320068</v>
          </cell>
        </row>
        <row r="296">
          <cell r="A296">
            <v>41008</v>
          </cell>
          <cell r="B296">
            <v>274</v>
          </cell>
          <cell r="C296">
            <v>37.840000000000003</v>
          </cell>
          <cell r="D296">
            <v>21.75</v>
          </cell>
          <cell r="E296">
            <v>30.950001</v>
          </cell>
          <cell r="F296">
            <v>40.290000999999997</v>
          </cell>
          <cell r="G296">
            <v>4.5</v>
          </cell>
          <cell r="H296">
            <v>13.58</v>
          </cell>
          <cell r="I296">
            <v>7.0000000000000007E-2</v>
          </cell>
          <cell r="J296">
            <v>16.309999000000001</v>
          </cell>
          <cell r="K296">
            <v>20.5</v>
          </cell>
          <cell r="L296">
            <v>11.08</v>
          </cell>
          <cell r="M296" t="str">
            <v/>
          </cell>
          <cell r="N296">
            <v>44.34</v>
          </cell>
          <cell r="O296">
            <v>642.5</v>
          </cell>
          <cell r="P296">
            <v>42.209999000000003</v>
          </cell>
          <cell r="Q296" t="str">
            <v/>
          </cell>
          <cell r="R296">
            <v>44.060001</v>
          </cell>
          <cell r="S296" t="str">
            <v/>
          </cell>
          <cell r="T296">
            <v>3.0030000000000001</v>
          </cell>
          <cell r="U296">
            <v>29.360001</v>
          </cell>
          <cell r="V296">
            <v>18.93</v>
          </cell>
          <cell r="W296">
            <v>110.5</v>
          </cell>
          <cell r="X296">
            <v>47.619999</v>
          </cell>
          <cell r="Y296">
            <v>26.75</v>
          </cell>
          <cell r="Z296">
            <v>41.119999</v>
          </cell>
          <cell r="AA296">
            <v>38.610000999999997</v>
          </cell>
          <cell r="AB296">
            <v>45</v>
          </cell>
          <cell r="AC296">
            <v>3.5819999999999999</v>
          </cell>
          <cell r="AD296">
            <v>26.599995</v>
          </cell>
          <cell r="AE296">
            <v>28.049999</v>
          </cell>
          <cell r="AF296">
            <v>38.709999000000003</v>
          </cell>
          <cell r="AG296">
            <v>2366.8400879999999</v>
          </cell>
        </row>
        <row r="297">
          <cell r="A297">
            <v>41001</v>
          </cell>
          <cell r="B297">
            <v>275</v>
          </cell>
          <cell r="C297">
            <v>38.770000000000003</v>
          </cell>
          <cell r="D297">
            <v>21.57</v>
          </cell>
          <cell r="E297">
            <v>31.440000999999999</v>
          </cell>
          <cell r="F297">
            <v>41.25</v>
          </cell>
          <cell r="G297">
            <v>4.625</v>
          </cell>
          <cell r="H297">
            <v>13.54</v>
          </cell>
          <cell r="I297">
            <v>7.0000000000000007E-2</v>
          </cell>
          <cell r="J297">
            <v>16.75</v>
          </cell>
          <cell r="K297">
            <v>20.5</v>
          </cell>
          <cell r="L297">
            <v>11.45</v>
          </cell>
          <cell r="M297" t="str">
            <v/>
          </cell>
          <cell r="N297">
            <v>47.119999</v>
          </cell>
          <cell r="O297">
            <v>634.5</v>
          </cell>
          <cell r="P297">
            <v>43.740001999999997</v>
          </cell>
          <cell r="Q297" t="str">
            <v/>
          </cell>
          <cell r="R297">
            <v>45.209999000000003</v>
          </cell>
          <cell r="S297" t="str">
            <v/>
          </cell>
          <cell r="T297">
            <v>3.0009999999999999</v>
          </cell>
          <cell r="U297">
            <v>30.790001</v>
          </cell>
          <cell r="V297">
            <v>19.52</v>
          </cell>
          <cell r="W297">
            <v>101.5</v>
          </cell>
          <cell r="X297">
            <v>49.029998999999997</v>
          </cell>
          <cell r="Y297">
            <v>26.5</v>
          </cell>
          <cell r="Z297">
            <v>42.52</v>
          </cell>
          <cell r="AA297">
            <v>39.009998000000003</v>
          </cell>
          <cell r="AB297">
            <v>45.900002000000001</v>
          </cell>
          <cell r="AC297">
            <v>3.5590000000000002</v>
          </cell>
          <cell r="AD297">
            <v>27.610004</v>
          </cell>
          <cell r="AE297">
            <v>28.969999000000001</v>
          </cell>
          <cell r="AF297">
            <v>40.07</v>
          </cell>
          <cell r="AG297">
            <v>2414.3999020000001</v>
          </cell>
        </row>
        <row r="298">
          <cell r="A298">
            <v>40994</v>
          </cell>
          <cell r="B298">
            <v>276</v>
          </cell>
          <cell r="C298">
            <v>39.220001000000003</v>
          </cell>
          <cell r="D298">
            <v>21.9</v>
          </cell>
          <cell r="E298">
            <v>31.459999</v>
          </cell>
          <cell r="F298">
            <v>41.119995000000003</v>
          </cell>
          <cell r="G298">
            <v>4.625</v>
          </cell>
          <cell r="H298">
            <v>14.08</v>
          </cell>
          <cell r="I298">
            <v>7.0000000000000007E-2</v>
          </cell>
          <cell r="J298">
            <v>17.09</v>
          </cell>
          <cell r="K298">
            <v>20</v>
          </cell>
          <cell r="L298">
            <v>11.66</v>
          </cell>
          <cell r="M298" t="str">
            <v/>
          </cell>
          <cell r="N298">
            <v>48.119999</v>
          </cell>
          <cell r="O298">
            <v>630.5</v>
          </cell>
          <cell r="P298">
            <v>44.57</v>
          </cell>
          <cell r="Q298" t="str">
            <v/>
          </cell>
          <cell r="R298">
            <v>45.400002000000001</v>
          </cell>
          <cell r="S298" t="str">
            <v/>
          </cell>
          <cell r="T298">
            <v>2.9860000000000002</v>
          </cell>
          <cell r="U298">
            <v>31.07</v>
          </cell>
          <cell r="V298">
            <v>19.260000000000002</v>
          </cell>
          <cell r="W298">
            <v>107.5</v>
          </cell>
          <cell r="X298">
            <v>50.040000999999997</v>
          </cell>
          <cell r="Y298">
            <v>26.950001</v>
          </cell>
          <cell r="Z298">
            <v>42.740001999999997</v>
          </cell>
          <cell r="AA298">
            <v>39.020000000000003</v>
          </cell>
          <cell r="AB298">
            <v>45.450001</v>
          </cell>
          <cell r="AC298">
            <v>3.5209999999999999</v>
          </cell>
          <cell r="AD298">
            <v>27.250004000000001</v>
          </cell>
          <cell r="AE298">
            <v>29.059999000000001</v>
          </cell>
          <cell r="AF298">
            <v>40.700001</v>
          </cell>
          <cell r="AG298">
            <v>2430.669922</v>
          </cell>
        </row>
        <row r="299">
          <cell r="A299">
            <v>40987</v>
          </cell>
          <cell r="B299">
            <v>277</v>
          </cell>
          <cell r="C299">
            <v>38.759998000000003</v>
          </cell>
          <cell r="D299">
            <v>22.77</v>
          </cell>
          <cell r="E299">
            <v>30.799999</v>
          </cell>
          <cell r="F299">
            <v>41.639999000000003</v>
          </cell>
          <cell r="G299">
            <v>5</v>
          </cell>
          <cell r="H299">
            <v>14.02</v>
          </cell>
          <cell r="I299">
            <v>0.08</v>
          </cell>
          <cell r="J299">
            <v>17</v>
          </cell>
          <cell r="K299">
            <v>20.75</v>
          </cell>
          <cell r="L299">
            <v>11.42</v>
          </cell>
          <cell r="M299" t="str">
            <v/>
          </cell>
          <cell r="N299">
            <v>49.439999</v>
          </cell>
          <cell r="O299">
            <v>637</v>
          </cell>
          <cell r="P299">
            <v>44.599997999999999</v>
          </cell>
          <cell r="Q299" t="str">
            <v/>
          </cell>
          <cell r="R299">
            <v>45.200001</v>
          </cell>
          <cell r="S299" t="str">
            <v/>
          </cell>
          <cell r="T299">
            <v>2.9769999999999999</v>
          </cell>
          <cell r="U299">
            <v>31.17</v>
          </cell>
          <cell r="V299">
            <v>19.360001</v>
          </cell>
          <cell r="W299">
            <v>111</v>
          </cell>
          <cell r="X299">
            <v>50.709999000000003</v>
          </cell>
          <cell r="Y299">
            <v>26.25</v>
          </cell>
          <cell r="Z299">
            <v>42.389999000000003</v>
          </cell>
          <cell r="AA299">
            <v>39</v>
          </cell>
          <cell r="AB299">
            <v>45.41</v>
          </cell>
          <cell r="AC299">
            <v>3.5470000000000002</v>
          </cell>
          <cell r="AD299">
            <v>27.250004000000001</v>
          </cell>
          <cell r="AE299">
            <v>28.93</v>
          </cell>
          <cell r="AF299">
            <v>40.330002</v>
          </cell>
          <cell r="AG299">
            <v>2410.1599120000001</v>
          </cell>
        </row>
        <row r="300">
          <cell r="A300">
            <v>40980</v>
          </cell>
          <cell r="B300">
            <v>278</v>
          </cell>
          <cell r="C300">
            <v>39.060001</v>
          </cell>
          <cell r="D300">
            <v>22.58</v>
          </cell>
          <cell r="E300">
            <v>30.709999</v>
          </cell>
          <cell r="F300">
            <v>41.939999</v>
          </cell>
          <cell r="G300">
            <v>5.375</v>
          </cell>
          <cell r="H300">
            <v>14.33</v>
          </cell>
          <cell r="I300">
            <v>0.08</v>
          </cell>
          <cell r="J300">
            <v>17.100000000000001</v>
          </cell>
          <cell r="K300">
            <v>20.5</v>
          </cell>
          <cell r="L300">
            <v>11.28</v>
          </cell>
          <cell r="M300" t="str">
            <v/>
          </cell>
          <cell r="N300">
            <v>49.990001999999997</v>
          </cell>
          <cell r="O300">
            <v>644</v>
          </cell>
          <cell r="P300">
            <v>44.560001</v>
          </cell>
          <cell r="Q300" t="str">
            <v/>
          </cell>
          <cell r="R300">
            <v>45.349997999999999</v>
          </cell>
          <cell r="S300" t="str">
            <v/>
          </cell>
          <cell r="T300">
            <v>2.915</v>
          </cell>
          <cell r="U300">
            <v>31.540001</v>
          </cell>
          <cell r="V300">
            <v>19.600000000000001</v>
          </cell>
          <cell r="W300">
            <v>115</v>
          </cell>
          <cell r="X300">
            <v>50.959999000000003</v>
          </cell>
          <cell r="Y300">
            <v>26.940000999999999</v>
          </cell>
          <cell r="Z300">
            <v>42.91</v>
          </cell>
          <cell r="AA300">
            <v>39.770000000000003</v>
          </cell>
          <cell r="AB300">
            <v>44.810001</v>
          </cell>
          <cell r="AC300">
            <v>3.5489999999999999</v>
          </cell>
          <cell r="AD300">
            <v>27.520004</v>
          </cell>
          <cell r="AE300">
            <v>28.719999000000001</v>
          </cell>
          <cell r="AF300">
            <v>40.43</v>
          </cell>
          <cell r="AG300">
            <v>2422.0900879999999</v>
          </cell>
        </row>
        <row r="301">
          <cell r="A301">
            <v>40973</v>
          </cell>
          <cell r="B301">
            <v>279</v>
          </cell>
          <cell r="C301">
            <v>39.380001</v>
          </cell>
          <cell r="D301">
            <v>22.01</v>
          </cell>
          <cell r="E301">
            <v>31.09</v>
          </cell>
          <cell r="F301">
            <v>42.040005000000001</v>
          </cell>
          <cell r="G301">
            <v>5.375</v>
          </cell>
          <cell r="H301">
            <v>13.29</v>
          </cell>
          <cell r="I301">
            <v>7.0000000000000007E-2</v>
          </cell>
          <cell r="J301">
            <v>17.170000000000002</v>
          </cell>
          <cell r="K301">
            <v>20.875</v>
          </cell>
          <cell r="L301">
            <v>11.2</v>
          </cell>
          <cell r="M301" t="str">
            <v/>
          </cell>
          <cell r="N301">
            <v>50.900002000000001</v>
          </cell>
          <cell r="O301">
            <v>650.5</v>
          </cell>
          <cell r="P301">
            <v>45.560001</v>
          </cell>
          <cell r="Q301" t="str">
            <v/>
          </cell>
          <cell r="R301">
            <v>45.970001000000003</v>
          </cell>
          <cell r="S301" t="str">
            <v/>
          </cell>
          <cell r="T301">
            <v>2.93</v>
          </cell>
          <cell r="U301">
            <v>32.32</v>
          </cell>
          <cell r="V301">
            <v>19.700001</v>
          </cell>
          <cell r="W301">
            <v>114</v>
          </cell>
          <cell r="X301">
            <v>51.59</v>
          </cell>
          <cell r="Y301">
            <v>27.1</v>
          </cell>
          <cell r="Z301">
            <v>43.16</v>
          </cell>
          <cell r="AA301">
            <v>40.950001</v>
          </cell>
          <cell r="AB301">
            <v>44.810001</v>
          </cell>
          <cell r="AC301">
            <v>3.5179999999999998</v>
          </cell>
          <cell r="AD301">
            <v>28.009995</v>
          </cell>
          <cell r="AE301">
            <v>29.25</v>
          </cell>
          <cell r="AF301">
            <v>41.16</v>
          </cell>
          <cell r="AG301">
            <v>2363.5600589999999</v>
          </cell>
        </row>
        <row r="302">
          <cell r="A302">
            <v>40966</v>
          </cell>
          <cell r="B302">
            <v>280</v>
          </cell>
          <cell r="C302">
            <v>39.470001000000003</v>
          </cell>
          <cell r="D302">
            <v>22.02</v>
          </cell>
          <cell r="E302">
            <v>30.950001</v>
          </cell>
          <cell r="F302">
            <v>40.249996000000003</v>
          </cell>
          <cell r="G302">
            <v>5.375</v>
          </cell>
          <cell r="H302">
            <v>12.99</v>
          </cell>
          <cell r="I302">
            <v>0.09</v>
          </cell>
          <cell r="J302">
            <v>17.219999000000001</v>
          </cell>
          <cell r="K302">
            <v>20.75</v>
          </cell>
          <cell r="L302">
            <v>11.18</v>
          </cell>
          <cell r="M302" t="str">
            <v/>
          </cell>
          <cell r="N302">
            <v>49.16</v>
          </cell>
          <cell r="O302">
            <v>647</v>
          </cell>
          <cell r="P302">
            <v>46.02</v>
          </cell>
          <cell r="Q302" t="str">
            <v/>
          </cell>
          <cell r="R302">
            <v>45.389999000000003</v>
          </cell>
          <cell r="S302" t="str">
            <v/>
          </cell>
          <cell r="T302">
            <v>2.895</v>
          </cell>
          <cell r="U302">
            <v>31.719999000000001</v>
          </cell>
          <cell r="V302">
            <v>19.370000999999998</v>
          </cell>
          <cell r="W302">
            <v>115.5</v>
          </cell>
          <cell r="X302">
            <v>51.099997999999999</v>
          </cell>
          <cell r="Y302">
            <v>26</v>
          </cell>
          <cell r="Z302">
            <v>42.529998999999997</v>
          </cell>
          <cell r="AA302">
            <v>40.349997999999999</v>
          </cell>
          <cell r="AB302">
            <v>44.200001</v>
          </cell>
          <cell r="AC302">
            <v>3.4420000000000002</v>
          </cell>
          <cell r="AD302">
            <v>28.039997</v>
          </cell>
          <cell r="AE302">
            <v>29.32</v>
          </cell>
          <cell r="AF302">
            <v>40.25</v>
          </cell>
          <cell r="AG302">
            <v>2360.280029</v>
          </cell>
        </row>
        <row r="303">
          <cell r="A303">
            <v>40960</v>
          </cell>
          <cell r="B303">
            <v>281</v>
          </cell>
          <cell r="C303">
            <v>40.369999</v>
          </cell>
          <cell r="D303">
            <v>21.77</v>
          </cell>
          <cell r="E303">
            <v>31.68</v>
          </cell>
          <cell r="F303">
            <v>42.959999000000003</v>
          </cell>
          <cell r="G303">
            <v>5.5</v>
          </cell>
          <cell r="H303">
            <v>13.75</v>
          </cell>
          <cell r="I303">
            <v>7.0000000000000007E-2</v>
          </cell>
          <cell r="J303">
            <v>17.120000999999998</v>
          </cell>
          <cell r="K303">
            <v>19</v>
          </cell>
          <cell r="L303">
            <v>11.15</v>
          </cell>
          <cell r="M303" t="str">
            <v/>
          </cell>
          <cell r="N303">
            <v>50.310001</v>
          </cell>
          <cell r="O303">
            <v>645.5</v>
          </cell>
          <cell r="P303">
            <v>47.709999000000003</v>
          </cell>
          <cell r="Q303" t="str">
            <v/>
          </cell>
          <cell r="R303">
            <v>48.240001999999997</v>
          </cell>
          <cell r="S303" t="str">
            <v/>
          </cell>
          <cell r="T303">
            <v>2.8210000000000002</v>
          </cell>
          <cell r="U303">
            <v>33.369999</v>
          </cell>
          <cell r="V303">
            <v>19.850000000000001</v>
          </cell>
          <cell r="W303">
            <v>119</v>
          </cell>
          <cell r="X303">
            <v>54.330002</v>
          </cell>
          <cell r="Y303">
            <v>25.9</v>
          </cell>
          <cell r="Z303">
            <v>42.66</v>
          </cell>
          <cell r="AA303">
            <v>41.860000999999997</v>
          </cell>
          <cell r="AB303">
            <v>45.950001</v>
          </cell>
          <cell r="AC303">
            <v>3.335</v>
          </cell>
          <cell r="AD303">
            <v>28.690006</v>
          </cell>
          <cell r="AE303">
            <v>29.68</v>
          </cell>
          <cell r="AF303">
            <v>41.700001</v>
          </cell>
          <cell r="AG303">
            <v>2352.3400879999999</v>
          </cell>
        </row>
        <row r="304">
          <cell r="A304">
            <v>40952</v>
          </cell>
          <cell r="B304">
            <v>282</v>
          </cell>
          <cell r="C304">
            <v>41.400002000000001</v>
          </cell>
          <cell r="D304">
            <v>20.9</v>
          </cell>
          <cell r="E304">
            <v>31.799999</v>
          </cell>
          <cell r="F304">
            <v>42.93</v>
          </cell>
          <cell r="G304">
            <v>6</v>
          </cell>
          <cell r="H304">
            <v>13.84</v>
          </cell>
          <cell r="I304">
            <v>0.09</v>
          </cell>
          <cell r="J304">
            <v>16.84</v>
          </cell>
          <cell r="K304">
            <v>19</v>
          </cell>
          <cell r="L304">
            <v>11.13</v>
          </cell>
          <cell r="M304" t="str">
            <v/>
          </cell>
          <cell r="N304">
            <v>48.689999</v>
          </cell>
          <cell r="O304">
            <v>645</v>
          </cell>
          <cell r="P304">
            <v>47.830002</v>
          </cell>
          <cell r="Q304" t="str">
            <v/>
          </cell>
          <cell r="R304">
            <v>48.259998000000003</v>
          </cell>
          <cell r="S304" t="str">
            <v/>
          </cell>
          <cell r="T304">
            <v>2.9740000000000002</v>
          </cell>
          <cell r="U304">
            <v>33.650002000000001</v>
          </cell>
          <cell r="V304">
            <v>19.73</v>
          </cell>
          <cell r="W304">
            <v>106</v>
          </cell>
          <cell r="X304">
            <v>54.66</v>
          </cell>
          <cell r="Y304">
            <v>26</v>
          </cell>
          <cell r="Z304">
            <v>42.529998999999997</v>
          </cell>
          <cell r="AA304">
            <v>42.02</v>
          </cell>
          <cell r="AB304">
            <v>43.490001999999997</v>
          </cell>
          <cell r="AC304">
            <v>3.4780000000000002</v>
          </cell>
          <cell r="AD304">
            <v>27.559994</v>
          </cell>
          <cell r="AE304">
            <v>29.709999</v>
          </cell>
          <cell r="AF304">
            <v>41.939999</v>
          </cell>
          <cell r="AG304">
            <v>2343.669922</v>
          </cell>
        </row>
        <row r="305">
          <cell r="A305">
            <v>40945</v>
          </cell>
          <cell r="B305">
            <v>283</v>
          </cell>
          <cell r="C305">
            <v>41.560001</v>
          </cell>
          <cell r="D305">
            <v>21.01</v>
          </cell>
          <cell r="E305">
            <v>31.559999000000001</v>
          </cell>
          <cell r="F305">
            <v>41.790000999999997</v>
          </cell>
          <cell r="G305">
            <v>6</v>
          </cell>
          <cell r="H305">
            <v>13.6</v>
          </cell>
          <cell r="I305">
            <v>0.09</v>
          </cell>
          <cell r="J305">
            <v>16.399999999999999</v>
          </cell>
          <cell r="K305">
            <v>19</v>
          </cell>
          <cell r="L305">
            <v>11.18</v>
          </cell>
          <cell r="M305" t="str">
            <v/>
          </cell>
          <cell r="N305">
            <v>47.880001</v>
          </cell>
          <cell r="O305">
            <v>632.5</v>
          </cell>
          <cell r="P305">
            <v>47.310001</v>
          </cell>
          <cell r="Q305" t="str">
            <v/>
          </cell>
          <cell r="R305">
            <v>47.75</v>
          </cell>
          <cell r="S305" t="str">
            <v/>
          </cell>
          <cell r="T305">
            <v>2.9910000000000001</v>
          </cell>
          <cell r="U305">
            <v>33.240001999999997</v>
          </cell>
          <cell r="V305">
            <v>19.389999</v>
          </cell>
          <cell r="W305">
            <v>91.5</v>
          </cell>
          <cell r="X305">
            <v>54.02</v>
          </cell>
          <cell r="Y305">
            <v>27.5</v>
          </cell>
          <cell r="Z305">
            <v>42.209999000000003</v>
          </cell>
          <cell r="AA305">
            <v>41.950001</v>
          </cell>
          <cell r="AB305">
            <v>43.23</v>
          </cell>
          <cell r="AC305">
            <v>3.5350000000000001</v>
          </cell>
          <cell r="AD305">
            <v>27.100003999999998</v>
          </cell>
          <cell r="AE305">
            <v>29.25</v>
          </cell>
          <cell r="AF305">
            <v>41.560001</v>
          </cell>
          <cell r="AG305">
            <v>2309.6000979999999</v>
          </cell>
        </row>
        <row r="306">
          <cell r="A306">
            <v>40938</v>
          </cell>
          <cell r="B306">
            <v>284</v>
          </cell>
          <cell r="C306">
            <v>41.549999</v>
          </cell>
          <cell r="D306">
            <v>20.77</v>
          </cell>
          <cell r="E306">
            <v>32.799999</v>
          </cell>
          <cell r="F306">
            <v>43.23</v>
          </cell>
          <cell r="G306">
            <v>6</v>
          </cell>
          <cell r="H306">
            <v>13.58</v>
          </cell>
          <cell r="I306">
            <v>0.09</v>
          </cell>
          <cell r="J306">
            <v>16.66</v>
          </cell>
          <cell r="K306">
            <v>17.25</v>
          </cell>
          <cell r="L306">
            <v>11.29</v>
          </cell>
          <cell r="M306" t="str">
            <v/>
          </cell>
          <cell r="N306">
            <v>50.130001</v>
          </cell>
          <cell r="O306">
            <v>641.5</v>
          </cell>
          <cell r="P306">
            <v>48.900002000000001</v>
          </cell>
          <cell r="Q306" t="str">
            <v/>
          </cell>
          <cell r="R306">
            <v>49.279998999999997</v>
          </cell>
          <cell r="S306" t="str">
            <v/>
          </cell>
          <cell r="T306">
            <v>2.9550000000000001</v>
          </cell>
          <cell r="U306">
            <v>33.830002</v>
          </cell>
          <cell r="V306">
            <v>19.389999</v>
          </cell>
          <cell r="W306">
            <v>91</v>
          </cell>
          <cell r="X306">
            <v>55.91</v>
          </cell>
          <cell r="Y306">
            <v>27.5</v>
          </cell>
          <cell r="Z306">
            <v>42.68</v>
          </cell>
          <cell r="AA306">
            <v>42.849997999999999</v>
          </cell>
          <cell r="AB306">
            <v>43.59</v>
          </cell>
          <cell r="AC306">
            <v>3.4239999999999999</v>
          </cell>
          <cell r="AD306">
            <v>27.610004</v>
          </cell>
          <cell r="AE306">
            <v>29.08</v>
          </cell>
          <cell r="AF306">
            <v>43.349997999999999</v>
          </cell>
          <cell r="AG306">
            <v>2312.48999</v>
          </cell>
        </row>
        <row r="307">
          <cell r="A307">
            <v>40931</v>
          </cell>
          <cell r="B307">
            <v>285</v>
          </cell>
          <cell r="C307">
            <v>41.91</v>
          </cell>
          <cell r="D307">
            <v>21</v>
          </cell>
          <cell r="E307">
            <v>32.340000000000003</v>
          </cell>
          <cell r="F307">
            <v>43.300007000000001</v>
          </cell>
          <cell r="G307">
            <v>6.125</v>
          </cell>
          <cell r="H307">
            <v>12.62</v>
          </cell>
          <cell r="I307">
            <v>0.11</v>
          </cell>
          <cell r="J307">
            <v>17.190000999999999</v>
          </cell>
          <cell r="K307">
            <v>17.25</v>
          </cell>
          <cell r="L307">
            <v>11.15</v>
          </cell>
          <cell r="M307" t="str">
            <v/>
          </cell>
          <cell r="N307">
            <v>50.560001</v>
          </cell>
          <cell r="O307">
            <v>610.5</v>
          </cell>
          <cell r="P307">
            <v>48.099997999999999</v>
          </cell>
          <cell r="Q307" t="str">
            <v/>
          </cell>
          <cell r="R307">
            <v>47.639999000000003</v>
          </cell>
          <cell r="S307" t="str">
            <v/>
          </cell>
          <cell r="T307">
            <v>2.976</v>
          </cell>
          <cell r="U307">
            <v>33.169998</v>
          </cell>
          <cell r="V307">
            <v>19.299999</v>
          </cell>
          <cell r="W307">
            <v>92</v>
          </cell>
          <cell r="X307">
            <v>55.02</v>
          </cell>
          <cell r="Y307">
            <v>27.690000999999999</v>
          </cell>
          <cell r="Z307">
            <v>42.41</v>
          </cell>
          <cell r="AA307">
            <v>41.91</v>
          </cell>
          <cell r="AB307">
            <v>41.32</v>
          </cell>
          <cell r="AC307">
            <v>3.492</v>
          </cell>
          <cell r="AD307">
            <v>26.860004</v>
          </cell>
          <cell r="AE307">
            <v>28.690000999999999</v>
          </cell>
          <cell r="AF307">
            <v>43.07</v>
          </cell>
          <cell r="AG307">
            <v>2262.3500979999999</v>
          </cell>
        </row>
        <row r="308">
          <cell r="A308">
            <v>40925</v>
          </cell>
          <cell r="B308">
            <v>286</v>
          </cell>
          <cell r="C308">
            <v>42.049999</v>
          </cell>
          <cell r="D308">
            <v>19.450001</v>
          </cell>
          <cell r="E308">
            <v>32.560001</v>
          </cell>
          <cell r="F308">
            <v>42.550007000000001</v>
          </cell>
          <cell r="G308">
            <v>6.125</v>
          </cell>
          <cell r="H308">
            <v>14.42</v>
          </cell>
          <cell r="I308">
            <v>0.1</v>
          </cell>
          <cell r="J308">
            <v>17.120000999999998</v>
          </cell>
          <cell r="K308">
            <v>16.75</v>
          </cell>
          <cell r="L308">
            <v>11</v>
          </cell>
          <cell r="M308" t="str">
            <v/>
          </cell>
          <cell r="N308">
            <v>48.75</v>
          </cell>
          <cell r="O308">
            <v>618.5</v>
          </cell>
          <cell r="P308">
            <v>47.830002</v>
          </cell>
          <cell r="Q308" t="str">
            <v/>
          </cell>
          <cell r="R308">
            <v>47.060001</v>
          </cell>
          <cell r="S308" t="str">
            <v/>
          </cell>
          <cell r="T308">
            <v>2.976</v>
          </cell>
          <cell r="U308">
            <v>32.709999000000003</v>
          </cell>
          <cell r="V308">
            <v>19.440000999999999</v>
          </cell>
          <cell r="W308">
            <v>92</v>
          </cell>
          <cell r="X308">
            <v>54.740001999999997</v>
          </cell>
          <cell r="Y308">
            <v>27.5</v>
          </cell>
          <cell r="Z308">
            <v>41.709999000000003</v>
          </cell>
          <cell r="AA308">
            <v>40.540000999999997</v>
          </cell>
          <cell r="AB308">
            <v>41.369999</v>
          </cell>
          <cell r="AC308">
            <v>3.4060000000000001</v>
          </cell>
          <cell r="AD308">
            <v>28.199998999999998</v>
          </cell>
          <cell r="AE308">
            <v>28.459999</v>
          </cell>
          <cell r="AF308">
            <v>43.27</v>
          </cell>
          <cell r="AG308">
            <v>2260.3701169999999</v>
          </cell>
        </row>
        <row r="309">
          <cell r="A309">
            <v>40917</v>
          </cell>
          <cell r="B309">
            <v>287</v>
          </cell>
          <cell r="C309">
            <v>41.23</v>
          </cell>
          <cell r="D309">
            <v>20.200001</v>
          </cell>
          <cell r="E309">
            <v>32.290000999999997</v>
          </cell>
          <cell r="F309">
            <v>41.830002</v>
          </cell>
          <cell r="G309">
            <v>6.125</v>
          </cell>
          <cell r="H309">
            <v>14</v>
          </cell>
          <cell r="I309">
            <v>0.1</v>
          </cell>
          <cell r="J309">
            <v>16.950001</v>
          </cell>
          <cell r="K309">
            <v>17</v>
          </cell>
          <cell r="L309">
            <v>11.06</v>
          </cell>
          <cell r="M309" t="str">
            <v/>
          </cell>
          <cell r="N309">
            <v>49.349997999999999</v>
          </cell>
          <cell r="O309">
            <v>625</v>
          </cell>
          <cell r="P309">
            <v>47.900002000000001</v>
          </cell>
          <cell r="Q309" t="str">
            <v/>
          </cell>
          <cell r="R309">
            <v>47.049999</v>
          </cell>
          <cell r="S309" t="str">
            <v/>
          </cell>
          <cell r="T309">
            <v>3.04</v>
          </cell>
          <cell r="U309">
            <v>32.82</v>
          </cell>
          <cell r="V309">
            <v>19.389999</v>
          </cell>
          <cell r="W309">
            <v>91</v>
          </cell>
          <cell r="X309">
            <v>55.209999000000003</v>
          </cell>
          <cell r="Y309">
            <v>27</v>
          </cell>
          <cell r="Z309">
            <v>40.75</v>
          </cell>
          <cell r="AA309">
            <v>40.110000999999997</v>
          </cell>
          <cell r="AB309">
            <v>40.479999999999997</v>
          </cell>
          <cell r="AC309">
            <v>3.5990000000000002</v>
          </cell>
          <cell r="AD309">
            <v>27.869999</v>
          </cell>
          <cell r="AE309">
            <v>29.209999</v>
          </cell>
          <cell r="AF309">
            <v>43.43</v>
          </cell>
          <cell r="AG309">
            <v>2214.7299800000001</v>
          </cell>
        </row>
        <row r="310">
          <cell r="A310">
            <v>40911</v>
          </cell>
          <cell r="B310">
            <v>288</v>
          </cell>
          <cell r="C310">
            <v>41.18</v>
          </cell>
          <cell r="D310">
            <v>19.549999</v>
          </cell>
          <cell r="E310">
            <v>32.650002000000001</v>
          </cell>
          <cell r="F310">
            <v>42.790005000000001</v>
          </cell>
          <cell r="G310">
            <v>6.125</v>
          </cell>
          <cell r="H310">
            <v>13.52</v>
          </cell>
          <cell r="I310">
            <v>0.09</v>
          </cell>
          <cell r="J310">
            <v>17.190000999999999</v>
          </cell>
          <cell r="K310">
            <v>17.5</v>
          </cell>
          <cell r="L310">
            <v>11.33</v>
          </cell>
          <cell r="M310" t="str">
            <v/>
          </cell>
          <cell r="N310">
            <v>53.200001</v>
          </cell>
          <cell r="O310">
            <v>609.5</v>
          </cell>
          <cell r="P310">
            <v>49.09</v>
          </cell>
          <cell r="Q310" t="str">
            <v/>
          </cell>
          <cell r="R310">
            <v>47.419998</v>
          </cell>
          <cell r="S310" t="str">
            <v/>
          </cell>
          <cell r="T310">
            <v>3.0310000000000001</v>
          </cell>
          <cell r="U310">
            <v>33.360000999999997</v>
          </cell>
          <cell r="V310">
            <v>19.5</v>
          </cell>
          <cell r="W310">
            <v>91.5</v>
          </cell>
          <cell r="X310">
            <v>56.02</v>
          </cell>
          <cell r="Y310">
            <v>26.5</v>
          </cell>
          <cell r="Z310">
            <v>41.98</v>
          </cell>
          <cell r="AA310">
            <v>40.25</v>
          </cell>
          <cell r="AB310">
            <v>40.790000999999997</v>
          </cell>
          <cell r="AC310">
            <v>3.4969999999999999</v>
          </cell>
          <cell r="AD310">
            <v>28.480003</v>
          </cell>
          <cell r="AE310">
            <v>29.459999</v>
          </cell>
          <cell r="AF310">
            <v>43.32</v>
          </cell>
          <cell r="AG310">
            <v>2194.9799800000001</v>
          </cell>
        </row>
        <row r="311">
          <cell r="A311">
            <v>40904</v>
          </cell>
          <cell r="B311">
            <v>289</v>
          </cell>
          <cell r="C311">
            <v>42.259998000000003</v>
          </cell>
          <cell r="D311">
            <v>18.170000000000002</v>
          </cell>
          <cell r="E311">
            <v>33.349997999999999</v>
          </cell>
          <cell r="F311">
            <v>43.349997999999999</v>
          </cell>
          <cell r="G311">
            <v>6</v>
          </cell>
          <cell r="H311">
            <v>12.98</v>
          </cell>
          <cell r="I311">
            <v>0.09</v>
          </cell>
          <cell r="J311">
            <v>16.219999000000001</v>
          </cell>
          <cell r="K311">
            <v>17.625</v>
          </cell>
          <cell r="L311">
            <v>11.42</v>
          </cell>
          <cell r="M311" t="str">
            <v/>
          </cell>
          <cell r="N311">
            <v>55.580002</v>
          </cell>
          <cell r="O311">
            <v>625</v>
          </cell>
          <cell r="P311">
            <v>49.200001</v>
          </cell>
          <cell r="Q311" t="str">
            <v/>
          </cell>
          <cell r="R311">
            <v>47.93</v>
          </cell>
          <cell r="S311" t="str">
            <v/>
          </cell>
          <cell r="T311">
            <v>2.9729999999999999</v>
          </cell>
          <cell r="U311">
            <v>33.979999999999997</v>
          </cell>
          <cell r="V311">
            <v>19.860001</v>
          </cell>
          <cell r="W311">
            <v>93.5</v>
          </cell>
          <cell r="X311">
            <v>56.810001</v>
          </cell>
          <cell r="Y311">
            <v>26.5</v>
          </cell>
          <cell r="Z311">
            <v>42.490001999999997</v>
          </cell>
          <cell r="AA311">
            <v>40.470001000000003</v>
          </cell>
          <cell r="AB311">
            <v>40.689999</v>
          </cell>
          <cell r="AC311">
            <v>3.476</v>
          </cell>
          <cell r="AD311">
            <v>29.400002000000001</v>
          </cell>
          <cell r="AE311">
            <v>30.23</v>
          </cell>
          <cell r="AF311">
            <v>44.220001000000003</v>
          </cell>
          <cell r="AG311">
            <v>2158.9399410000001</v>
          </cell>
        </row>
        <row r="312">
          <cell r="A312">
            <v>40896</v>
          </cell>
          <cell r="B312">
            <v>290</v>
          </cell>
          <cell r="C312">
            <v>41.939999</v>
          </cell>
          <cell r="D312">
            <v>18.780000999999999</v>
          </cell>
          <cell r="E312">
            <v>33.25</v>
          </cell>
          <cell r="F312">
            <v>43.360004000000004</v>
          </cell>
          <cell r="G312">
            <v>6</v>
          </cell>
          <cell r="H312">
            <v>13.38</v>
          </cell>
          <cell r="I312">
            <v>0.08</v>
          </cell>
          <cell r="J312">
            <v>16.280000999999999</v>
          </cell>
          <cell r="K312">
            <v>17.625</v>
          </cell>
          <cell r="L312">
            <v>11.15</v>
          </cell>
          <cell r="M312" t="str">
            <v/>
          </cell>
          <cell r="N312">
            <v>55.91</v>
          </cell>
          <cell r="O312">
            <v>618</v>
          </cell>
          <cell r="P312">
            <v>48.98</v>
          </cell>
          <cell r="Q312" t="str">
            <v/>
          </cell>
          <cell r="R312">
            <v>48.209999000000003</v>
          </cell>
          <cell r="S312" t="str">
            <v/>
          </cell>
          <cell r="T312">
            <v>2.9359999999999999</v>
          </cell>
          <cell r="U312">
            <v>34.020000000000003</v>
          </cell>
          <cell r="V312">
            <v>19.82</v>
          </cell>
          <cell r="W312">
            <v>93.5</v>
          </cell>
          <cell r="X312">
            <v>56.880001</v>
          </cell>
          <cell r="Y312">
            <v>26.5</v>
          </cell>
          <cell r="Z312">
            <v>42.599997999999999</v>
          </cell>
          <cell r="AA312">
            <v>40.700001</v>
          </cell>
          <cell r="AB312">
            <v>40.099997999999999</v>
          </cell>
          <cell r="AC312">
            <v>3.3620000000000001</v>
          </cell>
          <cell r="AD312">
            <v>29.25</v>
          </cell>
          <cell r="AE312">
            <v>30.139999</v>
          </cell>
          <cell r="AF312">
            <v>43.959999000000003</v>
          </cell>
          <cell r="AG312">
            <v>2171.5</v>
          </cell>
        </row>
        <row r="313">
          <cell r="A313">
            <v>40889</v>
          </cell>
          <cell r="B313">
            <v>291</v>
          </cell>
          <cell r="C313">
            <v>41.009998000000003</v>
          </cell>
          <cell r="D313">
            <v>18.690000999999999</v>
          </cell>
          <cell r="E313">
            <v>32.75</v>
          </cell>
          <cell r="F313">
            <v>42.599997999999999</v>
          </cell>
          <cell r="G313">
            <v>6</v>
          </cell>
          <cell r="H313">
            <v>13.08</v>
          </cell>
          <cell r="I313">
            <v>0.08</v>
          </cell>
          <cell r="J313">
            <v>15.73</v>
          </cell>
          <cell r="K313">
            <v>17.375</v>
          </cell>
          <cell r="L313">
            <v>10.9</v>
          </cell>
          <cell r="M313" t="str">
            <v/>
          </cell>
          <cell r="N313">
            <v>55.439999</v>
          </cell>
          <cell r="O313">
            <v>613.5</v>
          </cell>
          <cell r="P313">
            <v>47.459999000000003</v>
          </cell>
          <cell r="Q313" t="str">
            <v/>
          </cell>
          <cell r="R313">
            <v>46.880001</v>
          </cell>
          <cell r="S313" t="str">
            <v/>
          </cell>
          <cell r="T313">
            <v>2.9769999999999999</v>
          </cell>
          <cell r="U313">
            <v>33.520000000000003</v>
          </cell>
          <cell r="V313">
            <v>19.370000999999998</v>
          </cell>
          <cell r="W313">
            <v>94.5</v>
          </cell>
          <cell r="X313">
            <v>54.919998</v>
          </cell>
          <cell r="Y313">
            <v>27.9</v>
          </cell>
          <cell r="Z313">
            <v>39.909999999999997</v>
          </cell>
          <cell r="AA313">
            <v>39.5</v>
          </cell>
          <cell r="AB313">
            <v>39.360000999999997</v>
          </cell>
          <cell r="AC313">
            <v>3.4609999999999999</v>
          </cell>
          <cell r="AD313">
            <v>28.189995</v>
          </cell>
          <cell r="AE313">
            <v>29.15</v>
          </cell>
          <cell r="AF313">
            <v>42.57</v>
          </cell>
          <cell r="AG313">
            <v>2092.179932</v>
          </cell>
        </row>
        <row r="314">
          <cell r="A314">
            <v>40882</v>
          </cell>
          <cell r="B314">
            <v>292</v>
          </cell>
          <cell r="C314">
            <v>39.479999999999997</v>
          </cell>
          <cell r="D314">
            <v>18.290001</v>
          </cell>
          <cell r="E314">
            <v>32.869999</v>
          </cell>
          <cell r="F314">
            <v>42.820006999999997</v>
          </cell>
          <cell r="G314">
            <v>6.375</v>
          </cell>
          <cell r="H314">
            <v>13.79</v>
          </cell>
          <cell r="I314">
            <v>0.08</v>
          </cell>
          <cell r="J314">
            <v>16.02</v>
          </cell>
          <cell r="K314">
            <v>17.375</v>
          </cell>
          <cell r="L314">
            <v>11</v>
          </cell>
          <cell r="M314" t="str">
            <v/>
          </cell>
          <cell r="N314">
            <v>59.66</v>
          </cell>
          <cell r="O314">
            <v>605.5</v>
          </cell>
          <cell r="P314">
            <v>47.580002</v>
          </cell>
          <cell r="Q314" t="str">
            <v/>
          </cell>
          <cell r="R314">
            <v>46.700001</v>
          </cell>
          <cell r="S314" t="str">
            <v/>
          </cell>
          <cell r="T314">
            <v>2.875</v>
          </cell>
          <cell r="U314">
            <v>32.959999000000003</v>
          </cell>
          <cell r="V314">
            <v>19.129999000000002</v>
          </cell>
          <cell r="W314">
            <v>94.5</v>
          </cell>
          <cell r="X314">
            <v>54.779998999999997</v>
          </cell>
          <cell r="Y314">
            <v>27.9</v>
          </cell>
          <cell r="Z314">
            <v>39.119999</v>
          </cell>
          <cell r="AA314">
            <v>39.840000000000003</v>
          </cell>
          <cell r="AB314">
            <v>38.659999999999997</v>
          </cell>
          <cell r="AC314">
            <v>3.3210000000000002</v>
          </cell>
          <cell r="AD314">
            <v>28.699992999999999</v>
          </cell>
          <cell r="AE314">
            <v>28.65</v>
          </cell>
          <cell r="AF314">
            <v>42.549999</v>
          </cell>
          <cell r="AG314">
            <v>2152.1499020000001</v>
          </cell>
        </row>
        <row r="315">
          <cell r="A315">
            <v>40875</v>
          </cell>
          <cell r="B315">
            <v>293</v>
          </cell>
          <cell r="C315">
            <v>40.419998</v>
          </cell>
          <cell r="D315">
            <v>19.219999000000001</v>
          </cell>
          <cell r="E315">
            <v>32.520000000000003</v>
          </cell>
          <cell r="F315">
            <v>42.190005999999997</v>
          </cell>
          <cell r="G315">
            <v>6.375</v>
          </cell>
          <cell r="H315">
            <v>13.22</v>
          </cell>
          <cell r="I315">
            <v>0.09</v>
          </cell>
          <cell r="J315">
            <v>16.100000000000001</v>
          </cell>
          <cell r="K315">
            <v>17.375</v>
          </cell>
          <cell r="L315">
            <v>10.91</v>
          </cell>
          <cell r="M315" t="str">
            <v/>
          </cell>
          <cell r="N315">
            <v>58.759998000000003</v>
          </cell>
          <cell r="O315">
            <v>607.5</v>
          </cell>
          <cell r="P315">
            <v>46.400002000000001</v>
          </cell>
          <cell r="Q315" t="str">
            <v/>
          </cell>
          <cell r="R315">
            <v>46.259998000000003</v>
          </cell>
          <cell r="S315" t="str">
            <v/>
          </cell>
          <cell r="T315">
            <v>2.7759999999999998</v>
          </cell>
          <cell r="U315">
            <v>32.369999</v>
          </cell>
          <cell r="V315">
            <v>19.420000000000002</v>
          </cell>
          <cell r="W315">
            <v>94.5</v>
          </cell>
          <cell r="X315">
            <v>54.849997999999999</v>
          </cell>
          <cell r="Y315">
            <v>27</v>
          </cell>
          <cell r="Z315">
            <v>39.330002</v>
          </cell>
          <cell r="AA315">
            <v>39.700001</v>
          </cell>
          <cell r="AB315">
            <v>37.369999</v>
          </cell>
          <cell r="AC315">
            <v>3.2149999999999999</v>
          </cell>
          <cell r="AD315">
            <v>28.5</v>
          </cell>
          <cell r="AE315">
            <v>28.41</v>
          </cell>
          <cell r="AF315">
            <v>42.259998000000003</v>
          </cell>
          <cell r="AG315">
            <v>2132.639893</v>
          </cell>
        </row>
        <row r="316">
          <cell r="A316">
            <v>40868</v>
          </cell>
          <cell r="B316">
            <v>294</v>
          </cell>
          <cell r="C316">
            <v>38.840000000000003</v>
          </cell>
          <cell r="D316">
            <v>18.23</v>
          </cell>
          <cell r="E316">
            <v>32.479999999999997</v>
          </cell>
          <cell r="F316">
            <v>40.639995999999996</v>
          </cell>
          <cell r="G316">
            <v>6.125</v>
          </cell>
          <cell r="H316">
            <v>13.95</v>
          </cell>
          <cell r="I316">
            <v>0.09</v>
          </cell>
          <cell r="J316">
            <v>15.13</v>
          </cell>
          <cell r="K316">
            <v>17.5</v>
          </cell>
          <cell r="L316">
            <v>10.92</v>
          </cell>
          <cell r="M316" t="str">
            <v/>
          </cell>
          <cell r="N316">
            <v>53.66</v>
          </cell>
          <cell r="O316">
            <v>631.5</v>
          </cell>
          <cell r="P316">
            <v>44.709999000000003</v>
          </cell>
          <cell r="Q316" t="str">
            <v/>
          </cell>
          <cell r="R316">
            <v>44.779998999999997</v>
          </cell>
          <cell r="S316" t="str">
            <v/>
          </cell>
          <cell r="T316">
            <v>2.754</v>
          </cell>
          <cell r="U316">
            <v>29.92</v>
          </cell>
          <cell r="V316">
            <v>18.469999000000001</v>
          </cell>
          <cell r="W316">
            <v>94</v>
          </cell>
          <cell r="X316">
            <v>52.419998</v>
          </cell>
          <cell r="Y316">
            <v>26.9</v>
          </cell>
          <cell r="Z316">
            <v>37.049999</v>
          </cell>
          <cell r="AA316">
            <v>38.509998000000003</v>
          </cell>
          <cell r="AB316">
            <v>32.770000000000003</v>
          </cell>
          <cell r="AC316">
            <v>3.1619999999999999</v>
          </cell>
          <cell r="AD316">
            <v>28.150005</v>
          </cell>
          <cell r="AE316">
            <v>27.17</v>
          </cell>
          <cell r="AF316">
            <v>40.299999</v>
          </cell>
          <cell r="AG316">
            <v>1984.5</v>
          </cell>
        </row>
        <row r="317">
          <cell r="A317">
            <v>40861</v>
          </cell>
          <cell r="B317">
            <v>295</v>
          </cell>
          <cell r="C317">
            <v>41.009998000000003</v>
          </cell>
          <cell r="D317">
            <v>19.200001</v>
          </cell>
          <cell r="E317">
            <v>34.950001</v>
          </cell>
          <cell r="F317">
            <v>42.439995000000003</v>
          </cell>
          <cell r="G317">
            <v>5.625</v>
          </cell>
          <cell r="H317">
            <v>15</v>
          </cell>
          <cell r="I317">
            <v>0.08</v>
          </cell>
          <cell r="J317">
            <v>15.5</v>
          </cell>
          <cell r="K317">
            <v>18.25</v>
          </cell>
          <cell r="L317">
            <v>11.03</v>
          </cell>
          <cell r="M317" t="str">
            <v/>
          </cell>
          <cell r="N317">
            <v>58.790000999999997</v>
          </cell>
          <cell r="O317">
            <v>642</v>
          </cell>
          <cell r="P317">
            <v>47.48</v>
          </cell>
          <cell r="Q317" t="str">
            <v/>
          </cell>
          <cell r="R317">
            <v>46.950001</v>
          </cell>
          <cell r="S317" t="str">
            <v/>
          </cell>
          <cell r="T317">
            <v>2.766</v>
          </cell>
          <cell r="U317">
            <v>31.76</v>
          </cell>
          <cell r="V317">
            <v>19.23</v>
          </cell>
          <cell r="W317">
            <v>96</v>
          </cell>
          <cell r="X317">
            <v>54.77</v>
          </cell>
          <cell r="Y317">
            <v>26.799999</v>
          </cell>
          <cell r="Z317">
            <v>39.029998999999997</v>
          </cell>
          <cell r="AA317">
            <v>40.610000999999997</v>
          </cell>
          <cell r="AB317">
            <v>33.340000000000003</v>
          </cell>
          <cell r="AC317">
            <v>3.1520000000000001</v>
          </cell>
          <cell r="AD317">
            <v>29.440006</v>
          </cell>
          <cell r="AE317">
            <v>28.950001</v>
          </cell>
          <cell r="AF317">
            <v>42.02</v>
          </cell>
          <cell r="AG317">
            <v>2081.419922</v>
          </cell>
        </row>
        <row r="318">
          <cell r="A318">
            <v>40854</v>
          </cell>
          <cell r="B318">
            <v>296</v>
          </cell>
          <cell r="C318">
            <v>41.810001</v>
          </cell>
          <cell r="D318">
            <v>17.66</v>
          </cell>
          <cell r="E318">
            <v>35.349997999999999</v>
          </cell>
          <cell r="F318">
            <v>41.699997000000003</v>
          </cell>
          <cell r="G318">
            <v>6</v>
          </cell>
          <cell r="H318">
            <v>15.19</v>
          </cell>
          <cell r="I318">
            <v>0.09</v>
          </cell>
          <cell r="J318">
            <v>16.700001</v>
          </cell>
          <cell r="K318">
            <v>17.25</v>
          </cell>
          <cell r="L318">
            <v>11.1</v>
          </cell>
          <cell r="M318" t="str">
            <v/>
          </cell>
          <cell r="N318">
            <v>59.189999</v>
          </cell>
          <cell r="O318">
            <v>629</v>
          </cell>
          <cell r="P318">
            <v>47.93</v>
          </cell>
          <cell r="Q318" t="str">
            <v/>
          </cell>
          <cell r="R318">
            <v>46.759998000000003</v>
          </cell>
          <cell r="S318" t="str">
            <v/>
          </cell>
          <cell r="T318">
            <v>2.7370000000000001</v>
          </cell>
          <cell r="U318">
            <v>32.029998999999997</v>
          </cell>
          <cell r="V318">
            <v>19.75</v>
          </cell>
          <cell r="W318">
            <v>96</v>
          </cell>
          <cell r="X318">
            <v>56.009998000000003</v>
          </cell>
          <cell r="Y318">
            <v>26.75</v>
          </cell>
          <cell r="Z318">
            <v>39.650002000000001</v>
          </cell>
          <cell r="AA318">
            <v>40.220001000000003</v>
          </cell>
          <cell r="AB318">
            <v>33.900002000000001</v>
          </cell>
          <cell r="AC318">
            <v>3.0880000000000001</v>
          </cell>
          <cell r="AD318">
            <v>29.410005999999999</v>
          </cell>
          <cell r="AE318">
            <v>29.48</v>
          </cell>
          <cell r="AF318">
            <v>43.310001</v>
          </cell>
          <cell r="AG318">
            <v>2162.4799800000001</v>
          </cell>
        </row>
        <row r="319">
          <cell r="A319">
            <v>40847</v>
          </cell>
          <cell r="B319">
            <v>297</v>
          </cell>
          <cell r="C319">
            <v>41.360000999999997</v>
          </cell>
          <cell r="D319">
            <v>18</v>
          </cell>
          <cell r="E319">
            <v>35.099997999999999</v>
          </cell>
          <cell r="F319">
            <v>41.899994</v>
          </cell>
          <cell r="G319">
            <v>6</v>
          </cell>
          <cell r="H319">
            <v>14.54</v>
          </cell>
          <cell r="I319">
            <v>0.09</v>
          </cell>
          <cell r="J319">
            <v>15.16</v>
          </cell>
          <cell r="K319">
            <v>14</v>
          </cell>
          <cell r="L319">
            <v>11.09</v>
          </cell>
          <cell r="M319" t="str">
            <v/>
          </cell>
          <cell r="N319">
            <v>61.119999</v>
          </cell>
          <cell r="O319">
            <v>622.5</v>
          </cell>
          <cell r="P319">
            <v>47.470001000000003</v>
          </cell>
          <cell r="Q319" t="str">
            <v/>
          </cell>
          <cell r="R319">
            <v>46.290000999999997</v>
          </cell>
          <cell r="S319" t="str">
            <v/>
          </cell>
          <cell r="T319">
            <v>2.6</v>
          </cell>
          <cell r="U319">
            <v>31.780000999999999</v>
          </cell>
          <cell r="V319">
            <v>19.579999999999998</v>
          </cell>
          <cell r="W319">
            <v>96</v>
          </cell>
          <cell r="X319">
            <v>56.849997999999999</v>
          </cell>
          <cell r="Y319">
            <v>27</v>
          </cell>
          <cell r="Z319">
            <v>39.709999000000003</v>
          </cell>
          <cell r="AA319">
            <v>39.93</v>
          </cell>
          <cell r="AB319">
            <v>34.209999000000003</v>
          </cell>
          <cell r="AC319">
            <v>2.895</v>
          </cell>
          <cell r="AD319">
            <v>29.419996000000001</v>
          </cell>
          <cell r="AE319">
            <v>28.9</v>
          </cell>
          <cell r="AF319">
            <v>42.939999</v>
          </cell>
          <cell r="AG319">
            <v>2142.3400879999999</v>
          </cell>
        </row>
        <row r="320">
          <cell r="A320">
            <v>40840</v>
          </cell>
          <cell r="B320">
            <v>298</v>
          </cell>
          <cell r="C320">
            <v>43</v>
          </cell>
          <cell r="D320">
            <v>18.120000999999998</v>
          </cell>
          <cell r="E320">
            <v>34.889999000000003</v>
          </cell>
          <cell r="F320">
            <v>42.859993000000003</v>
          </cell>
          <cell r="G320">
            <v>6</v>
          </cell>
          <cell r="H320">
            <v>15.31</v>
          </cell>
          <cell r="I320">
            <v>0.09</v>
          </cell>
          <cell r="J320">
            <v>16</v>
          </cell>
          <cell r="K320">
            <v>14</v>
          </cell>
          <cell r="L320">
            <v>11.03</v>
          </cell>
          <cell r="M320" t="str">
            <v/>
          </cell>
          <cell r="N320">
            <v>62.709999000000003</v>
          </cell>
          <cell r="O320">
            <v>622.5</v>
          </cell>
          <cell r="P320">
            <v>47.759998000000003</v>
          </cell>
          <cell r="Q320" t="str">
            <v/>
          </cell>
          <cell r="R320">
            <v>47.220001000000003</v>
          </cell>
          <cell r="S320" t="str">
            <v/>
          </cell>
          <cell r="T320">
            <v>2.69</v>
          </cell>
          <cell r="U320">
            <v>33.290000999999997</v>
          </cell>
          <cell r="V320">
            <v>19.649999999999999</v>
          </cell>
          <cell r="W320">
            <v>96</v>
          </cell>
          <cell r="X320">
            <v>56.880001</v>
          </cell>
          <cell r="Y320">
            <v>27</v>
          </cell>
          <cell r="Z320">
            <v>39.959999000000003</v>
          </cell>
          <cell r="AA320">
            <v>41.150002000000001</v>
          </cell>
          <cell r="AB320">
            <v>34.080002</v>
          </cell>
          <cell r="AC320">
            <v>3.0710000000000002</v>
          </cell>
          <cell r="AD320">
            <v>28.990005</v>
          </cell>
          <cell r="AE320">
            <v>28.82</v>
          </cell>
          <cell r="AF320">
            <v>43.450001</v>
          </cell>
          <cell r="AG320">
            <v>2196.1298830000001</v>
          </cell>
        </row>
        <row r="321">
          <cell r="A321">
            <v>40833</v>
          </cell>
          <cell r="B321">
            <v>299</v>
          </cell>
          <cell r="C321">
            <v>41.66</v>
          </cell>
          <cell r="D321">
            <v>18.260000000000002</v>
          </cell>
          <cell r="E321">
            <v>33.619999</v>
          </cell>
          <cell r="F321">
            <v>41.279998999999997</v>
          </cell>
          <cell r="G321">
            <v>6.5</v>
          </cell>
          <cell r="H321">
            <v>13.74</v>
          </cell>
          <cell r="I321">
            <v>0.1</v>
          </cell>
          <cell r="J321">
            <v>16.950001</v>
          </cell>
          <cell r="K321">
            <v>14</v>
          </cell>
          <cell r="L321">
            <v>11.03</v>
          </cell>
          <cell r="M321" t="str">
            <v/>
          </cell>
          <cell r="N321">
            <v>58.200001</v>
          </cell>
          <cell r="O321">
            <v>636</v>
          </cell>
          <cell r="P321">
            <v>46.84</v>
          </cell>
          <cell r="Q321" t="str">
            <v/>
          </cell>
          <cell r="R321">
            <v>45.849997999999999</v>
          </cell>
          <cell r="S321" t="str">
            <v/>
          </cell>
          <cell r="T321">
            <v>2.859</v>
          </cell>
          <cell r="U321">
            <v>31.6</v>
          </cell>
          <cell r="V321">
            <v>19.68</v>
          </cell>
          <cell r="W321">
            <v>96</v>
          </cell>
          <cell r="X321">
            <v>54.889999000000003</v>
          </cell>
          <cell r="Y321">
            <v>27.299999</v>
          </cell>
          <cell r="Z321">
            <v>38.540000999999997</v>
          </cell>
          <cell r="AA321">
            <v>40.270000000000003</v>
          </cell>
          <cell r="AB321">
            <v>32.900002000000001</v>
          </cell>
          <cell r="AC321">
            <v>3.2280000000000002</v>
          </cell>
          <cell r="AD321">
            <v>27.959999</v>
          </cell>
          <cell r="AE321">
            <v>28.75</v>
          </cell>
          <cell r="AF321">
            <v>41.68</v>
          </cell>
          <cell r="AG321">
            <v>2115.860107</v>
          </cell>
        </row>
        <row r="322">
          <cell r="A322">
            <v>40826</v>
          </cell>
          <cell r="B322">
            <v>300</v>
          </cell>
          <cell r="C322">
            <v>41.18</v>
          </cell>
          <cell r="D322">
            <v>17.700001</v>
          </cell>
          <cell r="E322">
            <v>33.159999999999997</v>
          </cell>
          <cell r="F322">
            <v>40.199997000000003</v>
          </cell>
          <cell r="G322">
            <v>6.5</v>
          </cell>
          <cell r="H322">
            <v>13.71</v>
          </cell>
          <cell r="I322">
            <v>0.1</v>
          </cell>
          <cell r="J322">
            <v>16.540001</v>
          </cell>
          <cell r="K322">
            <v>14</v>
          </cell>
          <cell r="L322">
            <v>11.02</v>
          </cell>
          <cell r="M322" t="str">
            <v/>
          </cell>
          <cell r="N322">
            <v>55.150002000000001</v>
          </cell>
          <cell r="O322">
            <v>632.5</v>
          </cell>
          <cell r="P322">
            <v>45.220001000000003</v>
          </cell>
          <cell r="Q322" t="str">
            <v/>
          </cell>
          <cell r="R322">
            <v>45.849997999999999</v>
          </cell>
          <cell r="S322" t="str">
            <v/>
          </cell>
          <cell r="T322">
            <v>2.835</v>
          </cell>
          <cell r="U322">
            <v>30.57</v>
          </cell>
          <cell r="V322">
            <v>19.639999</v>
          </cell>
          <cell r="W322">
            <v>92.5</v>
          </cell>
          <cell r="X322">
            <v>52.77</v>
          </cell>
          <cell r="Y322">
            <v>26.4</v>
          </cell>
          <cell r="Z322">
            <v>38.5</v>
          </cell>
          <cell r="AA322">
            <v>40.07</v>
          </cell>
          <cell r="AB322">
            <v>32.189999</v>
          </cell>
          <cell r="AC322">
            <v>3.1949999999999998</v>
          </cell>
          <cell r="AD322">
            <v>27.640004999999999</v>
          </cell>
          <cell r="AE322">
            <v>28.280000999999999</v>
          </cell>
          <cell r="AF322">
            <v>41.150002000000001</v>
          </cell>
          <cell r="AG322">
            <v>2091.98999</v>
          </cell>
        </row>
        <row r="323">
          <cell r="A323">
            <v>40819</v>
          </cell>
          <cell r="B323">
            <v>301</v>
          </cell>
          <cell r="C323">
            <v>40.439999</v>
          </cell>
          <cell r="D323">
            <v>17.940000999999999</v>
          </cell>
          <cell r="E323">
            <v>31.940000999999999</v>
          </cell>
          <cell r="F323">
            <v>39</v>
          </cell>
          <cell r="G323">
            <v>6.75</v>
          </cell>
          <cell r="H323">
            <v>13.4</v>
          </cell>
          <cell r="I323">
            <v>0.1</v>
          </cell>
          <cell r="J323">
            <v>15.51</v>
          </cell>
          <cell r="K323">
            <v>13.75</v>
          </cell>
          <cell r="L323">
            <v>10.87</v>
          </cell>
          <cell r="M323" t="str">
            <v/>
          </cell>
          <cell r="N323">
            <v>51.919998</v>
          </cell>
          <cell r="O323">
            <v>649.5</v>
          </cell>
          <cell r="P323">
            <v>43.360000999999997</v>
          </cell>
          <cell r="Q323" t="str">
            <v/>
          </cell>
          <cell r="R323">
            <v>44.759998000000003</v>
          </cell>
          <cell r="S323" t="str">
            <v/>
          </cell>
          <cell r="T323">
            <v>3.02</v>
          </cell>
          <cell r="U323">
            <v>28.950001</v>
          </cell>
          <cell r="V323">
            <v>18.549999</v>
          </cell>
          <cell r="W323">
            <v>90.5</v>
          </cell>
          <cell r="X323">
            <v>50.459999000000003</v>
          </cell>
          <cell r="Y323">
            <v>26</v>
          </cell>
          <cell r="Z323">
            <v>36.779998999999997</v>
          </cell>
          <cell r="AA323">
            <v>38.799999</v>
          </cell>
          <cell r="AB323">
            <v>30.07</v>
          </cell>
          <cell r="AC323">
            <v>3.331</v>
          </cell>
          <cell r="AD323">
            <v>26.269997</v>
          </cell>
          <cell r="AE323">
            <v>26.77</v>
          </cell>
          <cell r="AF323">
            <v>39.369999</v>
          </cell>
          <cell r="AG323">
            <v>1973.420044</v>
          </cell>
        </row>
        <row r="324">
          <cell r="A324">
            <v>40812</v>
          </cell>
          <cell r="B324">
            <v>302</v>
          </cell>
          <cell r="C324">
            <v>40.740001999999997</v>
          </cell>
          <cell r="D324">
            <v>19.149999999999999</v>
          </cell>
          <cell r="E324">
            <v>32.450001</v>
          </cell>
          <cell r="F324">
            <v>40.110000999999997</v>
          </cell>
          <cell r="G324">
            <v>7</v>
          </cell>
          <cell r="H324">
            <v>12.36</v>
          </cell>
          <cell r="I324">
            <v>0.11</v>
          </cell>
          <cell r="J324">
            <v>16.219999000000001</v>
          </cell>
          <cell r="K324">
            <v>13.75</v>
          </cell>
          <cell r="L324">
            <v>10.99</v>
          </cell>
          <cell r="M324" t="str">
            <v/>
          </cell>
          <cell r="N324">
            <v>48.68</v>
          </cell>
          <cell r="O324">
            <v>638.5</v>
          </cell>
          <cell r="P324">
            <v>42.57</v>
          </cell>
          <cell r="Q324" t="str">
            <v/>
          </cell>
          <cell r="R324">
            <v>44.099997999999999</v>
          </cell>
          <cell r="S324" t="str">
            <v/>
          </cell>
          <cell r="T324">
            <v>3.052</v>
          </cell>
          <cell r="U324">
            <v>28.889999</v>
          </cell>
          <cell r="V324">
            <v>17.709999</v>
          </cell>
          <cell r="W324">
            <v>92.25</v>
          </cell>
          <cell r="X324">
            <v>49.75</v>
          </cell>
          <cell r="Y324">
            <v>26</v>
          </cell>
          <cell r="Z324">
            <v>36.169998</v>
          </cell>
          <cell r="AA324">
            <v>38.75</v>
          </cell>
          <cell r="AB324">
            <v>29.75</v>
          </cell>
          <cell r="AC324">
            <v>3.427</v>
          </cell>
          <cell r="AD324">
            <v>26.269997</v>
          </cell>
          <cell r="AE324">
            <v>27.08</v>
          </cell>
          <cell r="AF324">
            <v>39.07</v>
          </cell>
          <cell r="AG324">
            <v>1930.790039</v>
          </cell>
        </row>
        <row r="325">
          <cell r="A325">
            <v>40805</v>
          </cell>
          <cell r="B325">
            <v>303</v>
          </cell>
          <cell r="C325">
            <v>39.700001</v>
          </cell>
          <cell r="D325">
            <v>19.75</v>
          </cell>
          <cell r="E325">
            <v>31.33</v>
          </cell>
          <cell r="F325">
            <v>38.950004999999997</v>
          </cell>
          <cell r="G325">
            <v>7</v>
          </cell>
          <cell r="H325">
            <v>12.35</v>
          </cell>
          <cell r="I325">
            <v>0.11</v>
          </cell>
          <cell r="J325">
            <v>16.07</v>
          </cell>
          <cell r="K325">
            <v>13.75</v>
          </cell>
          <cell r="L325">
            <v>10.9</v>
          </cell>
          <cell r="M325" t="str">
            <v/>
          </cell>
          <cell r="N325">
            <v>51.720001000000003</v>
          </cell>
          <cell r="O325">
            <v>627</v>
          </cell>
          <cell r="P325">
            <v>42.43</v>
          </cell>
          <cell r="Q325" t="str">
            <v/>
          </cell>
          <cell r="R325">
            <v>42.439999</v>
          </cell>
          <cell r="S325" t="str">
            <v/>
          </cell>
          <cell r="T325" t="str">
            <v/>
          </cell>
          <cell r="U325">
            <v>28.35</v>
          </cell>
          <cell r="V325">
            <v>17.649999999999999</v>
          </cell>
          <cell r="W325">
            <v>93.5</v>
          </cell>
          <cell r="X325">
            <v>49.169998</v>
          </cell>
          <cell r="Y325">
            <v>26.4</v>
          </cell>
          <cell r="Z325">
            <v>36.400002000000001</v>
          </cell>
          <cell r="AA325">
            <v>38.439999</v>
          </cell>
          <cell r="AB325">
            <v>30.290001</v>
          </cell>
          <cell r="AC325">
            <v>3.3479999999999999</v>
          </cell>
          <cell r="AD325">
            <v>26.569994000000001</v>
          </cell>
          <cell r="AE325">
            <v>26.530000999999999</v>
          </cell>
          <cell r="AF325">
            <v>38.189999</v>
          </cell>
          <cell r="AG325">
            <v>1938.7299800000001</v>
          </cell>
        </row>
        <row r="326">
          <cell r="A326">
            <v>40798</v>
          </cell>
          <cell r="B326">
            <v>304</v>
          </cell>
          <cell r="C326">
            <v>40.82</v>
          </cell>
          <cell r="D326">
            <v>19.209999</v>
          </cell>
          <cell r="E326">
            <v>33.5</v>
          </cell>
          <cell r="F326">
            <v>39.799995000000003</v>
          </cell>
          <cell r="G326">
            <v>6.75</v>
          </cell>
          <cell r="H326">
            <v>13.94</v>
          </cell>
          <cell r="I326">
            <v>0.11</v>
          </cell>
          <cell r="J326">
            <v>16.420000000000002</v>
          </cell>
          <cell r="K326">
            <v>13.75</v>
          </cell>
          <cell r="L326">
            <v>10.73</v>
          </cell>
          <cell r="M326" t="str">
            <v/>
          </cell>
          <cell r="N326">
            <v>59.09</v>
          </cell>
          <cell r="O326">
            <v>620.5</v>
          </cell>
          <cell r="P326">
            <v>45.540000999999997</v>
          </cell>
          <cell r="Q326" t="str">
            <v/>
          </cell>
          <cell r="R326">
            <v>44.459999000000003</v>
          </cell>
          <cell r="S326" t="str">
            <v/>
          </cell>
          <cell r="T326">
            <v>2.9790000000000001</v>
          </cell>
          <cell r="U326">
            <v>30.27</v>
          </cell>
          <cell r="V326">
            <v>18.329999999999998</v>
          </cell>
          <cell r="W326">
            <v>82.5</v>
          </cell>
          <cell r="X326">
            <v>51.48</v>
          </cell>
          <cell r="Y326">
            <v>25.4</v>
          </cell>
          <cell r="Z326">
            <v>36.659999999999997</v>
          </cell>
          <cell r="AA326">
            <v>38.369999</v>
          </cell>
          <cell r="AB326">
            <v>31.58</v>
          </cell>
          <cell r="AC326">
            <v>3.2829999999999999</v>
          </cell>
          <cell r="AD326">
            <v>28.900005</v>
          </cell>
          <cell r="AE326">
            <v>27.68</v>
          </cell>
          <cell r="AF326">
            <v>41.07</v>
          </cell>
          <cell r="AG326">
            <v>2074.0600589999999</v>
          </cell>
        </row>
        <row r="327">
          <cell r="A327">
            <v>40792</v>
          </cell>
          <cell r="B327">
            <v>305</v>
          </cell>
          <cell r="C327">
            <v>39.869999</v>
          </cell>
          <cell r="D327">
            <v>19.110001</v>
          </cell>
          <cell r="E327">
            <v>33.07</v>
          </cell>
          <cell r="F327">
            <v>38.909999999999997</v>
          </cell>
          <cell r="G327">
            <v>6.75</v>
          </cell>
          <cell r="H327">
            <v>13.58</v>
          </cell>
          <cell r="I327">
            <v>0.09</v>
          </cell>
          <cell r="J327">
            <v>17.610001</v>
          </cell>
          <cell r="K327">
            <v>13.875</v>
          </cell>
          <cell r="L327">
            <v>10.54</v>
          </cell>
          <cell r="M327" t="str">
            <v/>
          </cell>
          <cell r="N327">
            <v>58.099997999999999</v>
          </cell>
          <cell r="O327">
            <v>622</v>
          </cell>
          <cell r="P327">
            <v>44.639999000000003</v>
          </cell>
          <cell r="Q327" t="str">
            <v/>
          </cell>
          <cell r="R327">
            <v>44.07</v>
          </cell>
          <cell r="S327" t="str">
            <v/>
          </cell>
          <cell r="T327">
            <v>2.835</v>
          </cell>
          <cell r="U327">
            <v>30.469999000000001</v>
          </cell>
          <cell r="V327">
            <v>17.700001</v>
          </cell>
          <cell r="W327">
            <v>79</v>
          </cell>
          <cell r="X327">
            <v>48.84</v>
          </cell>
          <cell r="Y327">
            <v>27.5</v>
          </cell>
          <cell r="Z327">
            <v>34.700001</v>
          </cell>
          <cell r="AA327">
            <v>37.389999000000003</v>
          </cell>
          <cell r="AB327">
            <v>30.16</v>
          </cell>
          <cell r="AC327">
            <v>3.0750000000000002</v>
          </cell>
          <cell r="AD327">
            <v>28.530000999999999</v>
          </cell>
          <cell r="AE327">
            <v>26.780000999999999</v>
          </cell>
          <cell r="AF327">
            <v>40.139999000000003</v>
          </cell>
          <cell r="AG327">
            <v>1967.469971</v>
          </cell>
        </row>
        <row r="328">
          <cell r="A328">
            <v>40784</v>
          </cell>
          <cell r="B328">
            <v>306</v>
          </cell>
          <cell r="C328">
            <v>40.389999000000003</v>
          </cell>
          <cell r="D328">
            <v>18.290001</v>
          </cell>
          <cell r="E328">
            <v>33.459999000000003</v>
          </cell>
          <cell r="F328">
            <v>39.499996000000003</v>
          </cell>
          <cell r="G328">
            <v>6.75</v>
          </cell>
          <cell r="H328">
            <v>14.12</v>
          </cell>
          <cell r="I328">
            <v>0.11</v>
          </cell>
          <cell r="J328">
            <v>15.85</v>
          </cell>
          <cell r="K328">
            <v>14</v>
          </cell>
          <cell r="L328">
            <v>10.78</v>
          </cell>
          <cell r="M328" t="str">
            <v/>
          </cell>
          <cell r="N328">
            <v>60.32</v>
          </cell>
          <cell r="O328">
            <v>619</v>
          </cell>
          <cell r="P328">
            <v>45.59</v>
          </cell>
          <cell r="Q328" t="str">
            <v/>
          </cell>
          <cell r="R328">
            <v>44.150002000000001</v>
          </cell>
          <cell r="S328" t="str">
            <v/>
          </cell>
          <cell r="T328">
            <v>2.7530000000000001</v>
          </cell>
          <cell r="U328">
            <v>30.450001</v>
          </cell>
          <cell r="V328">
            <v>18.120000999999998</v>
          </cell>
          <cell r="W328">
            <v>78.5</v>
          </cell>
          <cell r="X328">
            <v>49.970001000000003</v>
          </cell>
          <cell r="Y328">
            <v>26.450001</v>
          </cell>
          <cell r="Z328">
            <v>35.900002000000001</v>
          </cell>
          <cell r="AA328">
            <v>39.020000000000003</v>
          </cell>
          <cell r="AB328">
            <v>30.6</v>
          </cell>
          <cell r="AC328">
            <v>3.1859999999999999</v>
          </cell>
          <cell r="AD328">
            <v>29.410005999999999</v>
          </cell>
          <cell r="AE328">
            <v>26.9</v>
          </cell>
          <cell r="AF328">
            <v>40.57</v>
          </cell>
          <cell r="AG328">
            <v>2000.5</v>
          </cell>
        </row>
        <row r="329">
          <cell r="A329">
            <v>40777</v>
          </cell>
          <cell r="B329">
            <v>307</v>
          </cell>
          <cell r="C329">
            <v>40.509998000000003</v>
          </cell>
          <cell r="D329">
            <v>17.100000000000001</v>
          </cell>
          <cell r="E329">
            <v>32.25</v>
          </cell>
          <cell r="F329">
            <v>40.999996000000003</v>
          </cell>
          <cell r="G329">
            <v>6.75</v>
          </cell>
          <cell r="H329">
            <v>14.37</v>
          </cell>
          <cell r="I329">
            <v>0.1</v>
          </cell>
          <cell r="J329">
            <v>15.44</v>
          </cell>
          <cell r="K329">
            <v>14</v>
          </cell>
          <cell r="L329">
            <v>10.97</v>
          </cell>
          <cell r="M329" t="str">
            <v/>
          </cell>
          <cell r="N329">
            <v>58.029998999999997</v>
          </cell>
          <cell r="O329">
            <v>602</v>
          </cell>
          <cell r="P329">
            <v>46.099997999999999</v>
          </cell>
          <cell r="Q329" t="str">
            <v/>
          </cell>
          <cell r="R329">
            <v>44.310001</v>
          </cell>
          <cell r="S329" t="str">
            <v/>
          </cell>
          <cell r="T329">
            <v>2.7069999999999999</v>
          </cell>
          <cell r="U329">
            <v>29.950001</v>
          </cell>
          <cell r="V329">
            <v>18.239999999999998</v>
          </cell>
          <cell r="W329">
            <v>78.5</v>
          </cell>
          <cell r="X329">
            <v>50.060001</v>
          </cell>
          <cell r="Y329">
            <v>26.450001</v>
          </cell>
          <cell r="Z329">
            <v>35.759998000000003</v>
          </cell>
          <cell r="AA329">
            <v>38.159999999999997</v>
          </cell>
          <cell r="AB329">
            <v>29.120000999999998</v>
          </cell>
          <cell r="AC329">
            <v>3.1989999999999998</v>
          </cell>
          <cell r="AD329">
            <v>28.800001000000002</v>
          </cell>
          <cell r="AE329">
            <v>26.5</v>
          </cell>
          <cell r="AF329">
            <v>39.959999000000003</v>
          </cell>
          <cell r="AG329">
            <v>2004.1099850000001</v>
          </cell>
        </row>
        <row r="330">
          <cell r="A330">
            <v>40770</v>
          </cell>
          <cell r="B330">
            <v>308</v>
          </cell>
          <cell r="C330">
            <v>37.32</v>
          </cell>
          <cell r="D330">
            <v>16.969999000000001</v>
          </cell>
          <cell r="E330">
            <v>31.75</v>
          </cell>
          <cell r="F330">
            <v>38.620002999999997</v>
          </cell>
          <cell r="G330">
            <v>6.75</v>
          </cell>
          <cell r="H330">
            <v>14.32</v>
          </cell>
          <cell r="I330">
            <v>0.12</v>
          </cell>
          <cell r="J330">
            <v>15.3</v>
          </cell>
          <cell r="K330">
            <v>14.25</v>
          </cell>
          <cell r="L330">
            <v>10.94</v>
          </cell>
          <cell r="M330" t="str">
            <v/>
          </cell>
          <cell r="N330">
            <v>55.32</v>
          </cell>
          <cell r="O330">
            <v>590.5</v>
          </cell>
          <cell r="P330">
            <v>43.419998</v>
          </cell>
          <cell r="Q330" t="str">
            <v/>
          </cell>
          <cell r="R330">
            <v>42.32</v>
          </cell>
          <cell r="S330" t="str">
            <v/>
          </cell>
          <cell r="T330">
            <v>2.819</v>
          </cell>
          <cell r="U330">
            <v>28.01</v>
          </cell>
          <cell r="V330">
            <v>17.77</v>
          </cell>
          <cell r="W330">
            <v>79.5</v>
          </cell>
          <cell r="X330">
            <v>47.34</v>
          </cell>
          <cell r="Y330">
            <v>25.4</v>
          </cell>
          <cell r="Z330">
            <v>34.099997999999999</v>
          </cell>
          <cell r="AA330">
            <v>35.919998</v>
          </cell>
          <cell r="AB330">
            <v>30.200001</v>
          </cell>
          <cell r="AC330">
            <v>3.141</v>
          </cell>
          <cell r="AD330">
            <v>27.139996</v>
          </cell>
          <cell r="AE330">
            <v>25.25</v>
          </cell>
          <cell r="AF330">
            <v>37.25</v>
          </cell>
          <cell r="AG330">
            <v>1912.7700199999999</v>
          </cell>
        </row>
        <row r="331">
          <cell r="A331">
            <v>40763</v>
          </cell>
          <cell r="B331">
            <v>309</v>
          </cell>
          <cell r="C331">
            <v>38.229999999999997</v>
          </cell>
          <cell r="D331">
            <v>17</v>
          </cell>
          <cell r="E331">
            <v>31.190000999999999</v>
          </cell>
          <cell r="F331">
            <v>39.18</v>
          </cell>
          <cell r="G331">
            <v>6.75</v>
          </cell>
          <cell r="H331">
            <v>14.4</v>
          </cell>
          <cell r="I331">
            <v>0.12</v>
          </cell>
          <cell r="J331">
            <v>16.370000999999998</v>
          </cell>
          <cell r="K331">
            <v>14.875</v>
          </cell>
          <cell r="L331">
            <v>11</v>
          </cell>
          <cell r="M331" t="str">
            <v/>
          </cell>
          <cell r="N331">
            <v>58.880001</v>
          </cell>
          <cell r="O331">
            <v>594</v>
          </cell>
          <cell r="P331">
            <v>43.860000999999997</v>
          </cell>
          <cell r="Q331" t="str">
            <v/>
          </cell>
          <cell r="R331">
            <v>43.259998000000003</v>
          </cell>
          <cell r="S331" t="str">
            <v/>
          </cell>
          <cell r="T331">
            <v>2.7549999999999999</v>
          </cell>
          <cell r="U331">
            <v>28.68</v>
          </cell>
          <cell r="V331">
            <v>18.32</v>
          </cell>
          <cell r="W331">
            <v>79</v>
          </cell>
          <cell r="X331">
            <v>46.290000999999997</v>
          </cell>
          <cell r="Y331">
            <v>25.35</v>
          </cell>
          <cell r="Z331">
            <v>34.360000999999997</v>
          </cell>
          <cell r="AA331">
            <v>36.25</v>
          </cell>
          <cell r="AB331">
            <v>31.98</v>
          </cell>
          <cell r="AC331">
            <v>3.2730000000000001</v>
          </cell>
          <cell r="AD331">
            <v>27.739993999999999</v>
          </cell>
          <cell r="AE331">
            <v>25.09</v>
          </cell>
          <cell r="AF331">
            <v>37.810001</v>
          </cell>
          <cell r="AG331">
            <v>2005.670044</v>
          </cell>
        </row>
        <row r="332">
          <cell r="A332">
            <v>40756</v>
          </cell>
          <cell r="B332">
            <v>310</v>
          </cell>
          <cell r="C332">
            <v>38.209999000000003</v>
          </cell>
          <cell r="D332">
            <v>20.43</v>
          </cell>
          <cell r="E332">
            <v>31.33</v>
          </cell>
          <cell r="F332">
            <v>39.389999000000003</v>
          </cell>
          <cell r="G332">
            <v>8.5</v>
          </cell>
          <cell r="H332">
            <v>14.32</v>
          </cell>
          <cell r="I332">
            <v>0.12</v>
          </cell>
          <cell r="J332">
            <v>15.02</v>
          </cell>
          <cell r="K332">
            <v>15</v>
          </cell>
          <cell r="L332">
            <v>11.24</v>
          </cell>
          <cell r="M332" t="str">
            <v/>
          </cell>
          <cell r="N332">
            <v>58.48</v>
          </cell>
          <cell r="O332">
            <v>587.5</v>
          </cell>
          <cell r="P332">
            <v>43.369999</v>
          </cell>
          <cell r="Q332" t="str">
            <v/>
          </cell>
          <cell r="R332">
            <v>42.799999</v>
          </cell>
          <cell r="S332" t="str">
            <v/>
          </cell>
          <cell r="T332">
            <v>2.6070000000000002</v>
          </cell>
          <cell r="U332">
            <v>28.040001</v>
          </cell>
          <cell r="V332">
            <v>17.420000000000002</v>
          </cell>
          <cell r="W332">
            <v>79.5</v>
          </cell>
          <cell r="X332">
            <v>48.049999</v>
          </cell>
          <cell r="Y332">
            <v>24.77</v>
          </cell>
          <cell r="Z332">
            <v>35.700001</v>
          </cell>
          <cell r="AA332">
            <v>36.090000000000003</v>
          </cell>
          <cell r="AB332">
            <v>30.73</v>
          </cell>
          <cell r="AC332">
            <v>3.2360000000000002</v>
          </cell>
          <cell r="AD332">
            <v>27.829993999999999</v>
          </cell>
          <cell r="AE332">
            <v>25.67</v>
          </cell>
          <cell r="AF332">
            <v>37.529998999999997</v>
          </cell>
          <cell r="AG332">
            <v>2039.040039</v>
          </cell>
        </row>
        <row r="333">
          <cell r="A333">
            <v>40749</v>
          </cell>
          <cell r="B333">
            <v>311</v>
          </cell>
          <cell r="C333">
            <v>40.799999</v>
          </cell>
          <cell r="D333">
            <v>20.879999000000002</v>
          </cell>
          <cell r="E333">
            <v>33.43</v>
          </cell>
          <cell r="F333">
            <v>38.610000999999997</v>
          </cell>
          <cell r="G333">
            <v>8.5</v>
          </cell>
          <cell r="H333">
            <v>15.91</v>
          </cell>
          <cell r="I333">
            <v>0.13</v>
          </cell>
          <cell r="J333">
            <v>17.079999999999998</v>
          </cell>
          <cell r="K333">
            <v>15.5</v>
          </cell>
          <cell r="L333">
            <v>11.18</v>
          </cell>
          <cell r="M333" t="str">
            <v/>
          </cell>
          <cell r="N333">
            <v>72.379997000000003</v>
          </cell>
          <cell r="O333">
            <v>597</v>
          </cell>
          <cell r="P333">
            <v>43.610000999999997</v>
          </cell>
          <cell r="Q333" t="str">
            <v/>
          </cell>
          <cell r="R333">
            <v>44.610000999999997</v>
          </cell>
          <cell r="S333" t="str">
            <v/>
          </cell>
          <cell r="T333">
            <v>2.6960000000000002</v>
          </cell>
          <cell r="U333">
            <v>29.17</v>
          </cell>
          <cell r="V333">
            <v>18.43</v>
          </cell>
          <cell r="W333">
            <v>93.5</v>
          </cell>
          <cell r="X333">
            <v>50.5</v>
          </cell>
          <cell r="Y333">
            <v>24.969999000000001</v>
          </cell>
          <cell r="Z333">
            <v>37.290000999999997</v>
          </cell>
          <cell r="AA333">
            <v>37.25</v>
          </cell>
          <cell r="AB333">
            <v>33.759998000000003</v>
          </cell>
          <cell r="AC333">
            <v>3.3820000000000001</v>
          </cell>
          <cell r="AD333">
            <v>30.300001000000002</v>
          </cell>
          <cell r="AE333">
            <v>26.41</v>
          </cell>
          <cell r="AF333">
            <v>38.810001</v>
          </cell>
          <cell r="AG333">
            <v>2196.080078</v>
          </cell>
        </row>
        <row r="334">
          <cell r="A334">
            <v>40742</v>
          </cell>
          <cell r="B334">
            <v>312</v>
          </cell>
          <cell r="C334">
            <v>42.139999000000003</v>
          </cell>
          <cell r="D334" t="str">
            <v/>
          </cell>
          <cell r="E334">
            <v>34.169998</v>
          </cell>
          <cell r="F334">
            <v>39.550007000000001</v>
          </cell>
          <cell r="G334">
            <v>8.625</v>
          </cell>
          <cell r="H334">
            <v>17.139999</v>
          </cell>
          <cell r="I334">
            <v>0.13</v>
          </cell>
          <cell r="J334">
            <v>18</v>
          </cell>
          <cell r="K334">
            <v>15.25</v>
          </cell>
          <cell r="L334">
            <v>11.5</v>
          </cell>
          <cell r="M334" t="str">
            <v/>
          </cell>
          <cell r="N334">
            <v>73.699996999999996</v>
          </cell>
          <cell r="O334">
            <v>610</v>
          </cell>
          <cell r="P334">
            <v>45.860000999999997</v>
          </cell>
          <cell r="Q334" t="str">
            <v/>
          </cell>
          <cell r="R334">
            <v>46.619999</v>
          </cell>
          <cell r="S334" t="str">
            <v/>
          </cell>
          <cell r="T334">
            <v>2.7090000000000001</v>
          </cell>
          <cell r="U334">
            <v>30.59</v>
          </cell>
          <cell r="V334">
            <v>18.559999000000001</v>
          </cell>
          <cell r="W334">
            <v>90.5</v>
          </cell>
          <cell r="X334">
            <v>53.419998</v>
          </cell>
          <cell r="Y334">
            <v>25.24</v>
          </cell>
          <cell r="Z334">
            <v>38.659999999999997</v>
          </cell>
          <cell r="AA334">
            <v>38.130001</v>
          </cell>
          <cell r="AB334">
            <v>34.189999</v>
          </cell>
          <cell r="AC334">
            <v>3.1859999999999999</v>
          </cell>
          <cell r="AD334">
            <v>31.960003</v>
          </cell>
          <cell r="AE334">
            <v>27.42</v>
          </cell>
          <cell r="AF334">
            <v>40.169998</v>
          </cell>
          <cell r="AG334">
            <v>2285.3400879999999</v>
          </cell>
        </row>
        <row r="335">
          <cell r="A335">
            <v>40735</v>
          </cell>
          <cell r="B335">
            <v>313</v>
          </cell>
          <cell r="C335">
            <v>41.369999</v>
          </cell>
          <cell r="D335" t="str">
            <v/>
          </cell>
          <cell r="E335">
            <v>33.869999</v>
          </cell>
          <cell r="F335">
            <v>39.619995000000003</v>
          </cell>
          <cell r="G335">
            <v>8.625</v>
          </cell>
          <cell r="H335">
            <v>16.739999999999998</v>
          </cell>
          <cell r="I335">
            <v>0.14000000000000001</v>
          </cell>
          <cell r="J335">
            <v>18.110001</v>
          </cell>
          <cell r="K335">
            <v>15.5</v>
          </cell>
          <cell r="L335">
            <v>11.65</v>
          </cell>
          <cell r="M335" t="str">
            <v/>
          </cell>
          <cell r="N335">
            <v>70.510002</v>
          </cell>
          <cell r="O335">
            <v>603.5</v>
          </cell>
          <cell r="P335">
            <v>45.360000999999997</v>
          </cell>
          <cell r="Q335" t="str">
            <v/>
          </cell>
          <cell r="R335">
            <v>46.099997999999999</v>
          </cell>
          <cell r="S335" t="str">
            <v/>
          </cell>
          <cell r="T335">
            <v>2.7749999999999999</v>
          </cell>
          <cell r="U335">
            <v>30.43</v>
          </cell>
          <cell r="V335">
            <v>18.07</v>
          </cell>
          <cell r="W335">
            <v>76.5</v>
          </cell>
          <cell r="X335">
            <v>54.029998999999997</v>
          </cell>
          <cell r="Y335">
            <v>24.809999000000001</v>
          </cell>
          <cell r="Z335">
            <v>38.729999999999997</v>
          </cell>
          <cell r="AA335">
            <v>37.93</v>
          </cell>
          <cell r="AB335">
            <v>33.939999</v>
          </cell>
          <cell r="AC335">
            <v>3.1349999999999998</v>
          </cell>
          <cell r="AD335">
            <v>31.879995000000001</v>
          </cell>
          <cell r="AE335">
            <v>27.77</v>
          </cell>
          <cell r="AF335">
            <v>39.970001000000003</v>
          </cell>
          <cell r="AG335">
            <v>2235.6499020000001</v>
          </cell>
        </row>
        <row r="336">
          <cell r="A336">
            <v>40729</v>
          </cell>
          <cell r="B336">
            <v>314</v>
          </cell>
          <cell r="C336">
            <v>42.23</v>
          </cell>
          <cell r="D336" t="str">
            <v/>
          </cell>
          <cell r="E336">
            <v>33.950001</v>
          </cell>
          <cell r="F336">
            <v>39.820006999999997</v>
          </cell>
          <cell r="G336">
            <v>9.75</v>
          </cell>
          <cell r="H336">
            <v>17.860001</v>
          </cell>
          <cell r="I336">
            <v>0.14000000000000001</v>
          </cell>
          <cell r="J336">
            <v>18.059999000000001</v>
          </cell>
          <cell r="K336">
            <v>15.5</v>
          </cell>
          <cell r="L336">
            <v>11.87</v>
          </cell>
          <cell r="M336" t="str">
            <v/>
          </cell>
          <cell r="N336">
            <v>71.930000000000007</v>
          </cell>
          <cell r="O336">
            <v>614</v>
          </cell>
          <cell r="P336">
            <v>45.790000999999997</v>
          </cell>
          <cell r="Q336" t="str">
            <v/>
          </cell>
          <cell r="R336">
            <v>45.93</v>
          </cell>
          <cell r="S336" t="str">
            <v/>
          </cell>
          <cell r="T336">
            <v>2.6560000000000001</v>
          </cell>
          <cell r="U336">
            <v>30.77</v>
          </cell>
          <cell r="V336">
            <v>18.030000999999999</v>
          </cell>
          <cell r="W336">
            <v>75</v>
          </cell>
          <cell r="X336">
            <v>54.790000999999997</v>
          </cell>
          <cell r="Y336">
            <v>24.950001</v>
          </cell>
          <cell r="Z336">
            <v>39.290000999999997</v>
          </cell>
          <cell r="AA336">
            <v>38.340000000000003</v>
          </cell>
          <cell r="AB336">
            <v>34.229999999999997</v>
          </cell>
          <cell r="AC336">
            <v>3.1760000000000002</v>
          </cell>
          <cell r="AD336">
            <v>32.359993000000003</v>
          </cell>
          <cell r="AE336">
            <v>28.370000999999998</v>
          </cell>
          <cell r="AF336">
            <v>39.290000999999997</v>
          </cell>
          <cell r="AG336">
            <v>2282.320068</v>
          </cell>
        </row>
        <row r="337">
          <cell r="A337">
            <v>40721</v>
          </cell>
          <cell r="B337">
            <v>315</v>
          </cell>
          <cell r="C337">
            <v>41.5</v>
          </cell>
          <cell r="D337" t="str">
            <v/>
          </cell>
          <cell r="E337">
            <v>33.849997999999999</v>
          </cell>
          <cell r="F337">
            <v>40.549995000000003</v>
          </cell>
          <cell r="G337">
            <v>10.5</v>
          </cell>
          <cell r="H337">
            <v>18.540001</v>
          </cell>
          <cell r="I337">
            <v>0.12</v>
          </cell>
          <cell r="J337">
            <v>18.200001</v>
          </cell>
          <cell r="K337">
            <v>14.625</v>
          </cell>
          <cell r="L337">
            <v>11.71</v>
          </cell>
          <cell r="M337" t="str">
            <v/>
          </cell>
          <cell r="N337">
            <v>74.279999000000004</v>
          </cell>
          <cell r="O337">
            <v>615.5</v>
          </cell>
          <cell r="P337">
            <v>45.619999</v>
          </cell>
          <cell r="Q337" t="str">
            <v/>
          </cell>
          <cell r="R337">
            <v>45.849997999999999</v>
          </cell>
          <cell r="S337" t="str">
            <v/>
          </cell>
          <cell r="T337">
            <v>2.5449999999999999</v>
          </cell>
          <cell r="U337">
            <v>30.83</v>
          </cell>
          <cell r="V337">
            <v>18.010000000000002</v>
          </cell>
          <cell r="W337" t="str">
            <v/>
          </cell>
          <cell r="X337">
            <v>54.939999</v>
          </cell>
          <cell r="Y337">
            <v>25.15</v>
          </cell>
          <cell r="Z337">
            <v>39.349997999999999</v>
          </cell>
          <cell r="AA337">
            <v>38.369999</v>
          </cell>
          <cell r="AB337">
            <v>33.029998999999997</v>
          </cell>
          <cell r="AC337">
            <v>3.3159999999999998</v>
          </cell>
          <cell r="AD337">
            <v>32.470005</v>
          </cell>
          <cell r="AE337">
            <v>28.219999000000001</v>
          </cell>
          <cell r="AF337">
            <v>38.880001</v>
          </cell>
          <cell r="AG337">
            <v>2274.26001</v>
          </cell>
        </row>
        <row r="338">
          <cell r="A338">
            <v>40714</v>
          </cell>
          <cell r="B338">
            <v>316</v>
          </cell>
          <cell r="C338">
            <v>39.659999999999997</v>
          </cell>
          <cell r="D338" t="str">
            <v/>
          </cell>
          <cell r="E338">
            <v>32.299999</v>
          </cell>
          <cell r="F338">
            <v>39.730003000000004</v>
          </cell>
          <cell r="G338">
            <v>9.75</v>
          </cell>
          <cell r="H338">
            <v>17.549999</v>
          </cell>
          <cell r="I338">
            <v>0.12</v>
          </cell>
          <cell r="J338">
            <v>17.68</v>
          </cell>
          <cell r="K338">
            <v>14.5</v>
          </cell>
          <cell r="L338">
            <v>11.6</v>
          </cell>
          <cell r="M338" t="str">
            <v/>
          </cell>
          <cell r="N338">
            <v>69.959998999999996</v>
          </cell>
          <cell r="O338">
            <v>591</v>
          </cell>
          <cell r="P338">
            <v>43.389999000000003</v>
          </cell>
          <cell r="Q338" t="str">
            <v/>
          </cell>
          <cell r="R338">
            <v>44.599997999999999</v>
          </cell>
          <cell r="S338" t="str">
            <v/>
          </cell>
          <cell r="T338">
            <v>2.7189999999999999</v>
          </cell>
          <cell r="U338">
            <v>29.379999000000002</v>
          </cell>
          <cell r="V338">
            <v>17.59</v>
          </cell>
          <cell r="W338" t="str">
            <v/>
          </cell>
          <cell r="X338">
            <v>52.040000999999997</v>
          </cell>
          <cell r="Y338">
            <v>25</v>
          </cell>
          <cell r="Z338">
            <v>37.470001000000003</v>
          </cell>
          <cell r="AA338">
            <v>37.310001</v>
          </cell>
          <cell r="AB338">
            <v>31.49</v>
          </cell>
          <cell r="AC338">
            <v>3.0590000000000002</v>
          </cell>
          <cell r="AD338">
            <v>31.249995999999999</v>
          </cell>
          <cell r="AE338">
            <v>27.309999000000001</v>
          </cell>
          <cell r="AF338">
            <v>37.650002000000001</v>
          </cell>
          <cell r="AG338">
            <v>2152.3100589999999</v>
          </cell>
        </row>
        <row r="339">
          <cell r="A339">
            <v>40707</v>
          </cell>
          <cell r="B339">
            <v>317</v>
          </cell>
          <cell r="C339">
            <v>39.439999</v>
          </cell>
          <cell r="D339" t="str">
            <v/>
          </cell>
          <cell r="E339">
            <v>31.91</v>
          </cell>
          <cell r="F339">
            <v>37.810004999999997</v>
          </cell>
          <cell r="G339">
            <v>10</v>
          </cell>
          <cell r="H339">
            <v>17.799999</v>
          </cell>
          <cell r="I339">
            <v>0.14000000000000001</v>
          </cell>
          <cell r="J339">
            <v>16.889999</v>
          </cell>
          <cell r="K339">
            <v>15.125</v>
          </cell>
          <cell r="L339">
            <v>11.4</v>
          </cell>
          <cell r="M339" t="str">
            <v/>
          </cell>
          <cell r="N339">
            <v>69.870002999999997</v>
          </cell>
          <cell r="O339">
            <v>589</v>
          </cell>
          <cell r="P339">
            <v>43.23</v>
          </cell>
          <cell r="Q339" t="str">
            <v/>
          </cell>
          <cell r="R339">
            <v>44.119999</v>
          </cell>
          <cell r="S339" t="str">
            <v/>
          </cell>
          <cell r="T339">
            <v>2.5870000000000002</v>
          </cell>
          <cell r="U339">
            <v>29.43</v>
          </cell>
          <cell r="V339">
            <v>17.68</v>
          </cell>
          <cell r="W339" t="str">
            <v/>
          </cell>
          <cell r="X339">
            <v>51.029998999999997</v>
          </cell>
          <cell r="Y339">
            <v>24.65</v>
          </cell>
          <cell r="Z339">
            <v>36.959999000000003</v>
          </cell>
          <cell r="AA339">
            <v>36.209999000000003</v>
          </cell>
          <cell r="AB339">
            <v>30.57</v>
          </cell>
          <cell r="AC339">
            <v>2.915</v>
          </cell>
          <cell r="AD339">
            <v>30.940006</v>
          </cell>
          <cell r="AE339">
            <v>27.209999</v>
          </cell>
          <cell r="AF339">
            <v>37.610000999999997</v>
          </cell>
          <cell r="AG339">
            <v>2157.139893</v>
          </cell>
        </row>
        <row r="340">
          <cell r="A340">
            <v>40700</v>
          </cell>
          <cell r="B340">
            <v>318</v>
          </cell>
          <cell r="C340">
            <v>39</v>
          </cell>
          <cell r="D340" t="str">
            <v/>
          </cell>
          <cell r="E340">
            <v>31.58</v>
          </cell>
          <cell r="F340">
            <v>38.029995</v>
          </cell>
          <cell r="G340">
            <v>10.75</v>
          </cell>
          <cell r="H340">
            <v>18.370000999999998</v>
          </cell>
          <cell r="I340">
            <v>0.14000000000000001</v>
          </cell>
          <cell r="J340">
            <v>17.66</v>
          </cell>
          <cell r="K340">
            <v>14.75</v>
          </cell>
          <cell r="L340">
            <v>11.5</v>
          </cell>
          <cell r="M340" t="str">
            <v/>
          </cell>
          <cell r="N340">
            <v>67.160004000000001</v>
          </cell>
          <cell r="O340">
            <v>591</v>
          </cell>
          <cell r="P340">
            <v>43.98</v>
          </cell>
          <cell r="Q340" t="str">
            <v/>
          </cell>
          <cell r="R340">
            <v>43.900002000000001</v>
          </cell>
          <cell r="S340" t="str">
            <v/>
          </cell>
          <cell r="T340">
            <v>2.5049999999999999</v>
          </cell>
          <cell r="U340">
            <v>29.17</v>
          </cell>
          <cell r="V340">
            <v>17.600000000000001</v>
          </cell>
          <cell r="W340" t="str">
            <v/>
          </cell>
          <cell r="X340">
            <v>51.77</v>
          </cell>
          <cell r="Y340">
            <v>24.950001</v>
          </cell>
          <cell r="Z340">
            <v>36.990001999999997</v>
          </cell>
          <cell r="AA340">
            <v>36.099997999999999</v>
          </cell>
          <cell r="AB340">
            <v>33.349997999999999</v>
          </cell>
          <cell r="AC340">
            <v>2.8740000000000001</v>
          </cell>
          <cell r="AD340">
            <v>30.919996000000001</v>
          </cell>
          <cell r="AE340">
            <v>27.049999</v>
          </cell>
          <cell r="AF340">
            <v>37.43</v>
          </cell>
          <cell r="AG340">
            <v>2155</v>
          </cell>
        </row>
        <row r="341">
          <cell r="A341">
            <v>40694</v>
          </cell>
          <cell r="B341">
            <v>319</v>
          </cell>
          <cell r="C341">
            <v>40.07</v>
          </cell>
          <cell r="D341" t="str">
            <v/>
          </cell>
          <cell r="E341">
            <v>31.91</v>
          </cell>
          <cell r="F341">
            <v>38.489998</v>
          </cell>
          <cell r="G341">
            <v>12.75</v>
          </cell>
          <cell r="H341">
            <v>19.030000999999999</v>
          </cell>
          <cell r="I341">
            <v>0.14000000000000001</v>
          </cell>
          <cell r="J341">
            <v>17.620000999999998</v>
          </cell>
          <cell r="K341">
            <v>15.5</v>
          </cell>
          <cell r="L341">
            <v>11.52</v>
          </cell>
          <cell r="M341" t="str">
            <v/>
          </cell>
          <cell r="N341">
            <v>68.830001999999993</v>
          </cell>
          <cell r="O341">
            <v>593</v>
          </cell>
          <cell r="P341">
            <v>44.790000999999997</v>
          </cell>
          <cell r="Q341" t="str">
            <v/>
          </cell>
          <cell r="R341">
            <v>43.959999000000003</v>
          </cell>
          <cell r="S341" t="str">
            <v/>
          </cell>
          <cell r="T341">
            <v>2.4540000000000002</v>
          </cell>
          <cell r="U341">
            <v>29.870000999999998</v>
          </cell>
          <cell r="V341">
            <v>17.149999999999999</v>
          </cell>
          <cell r="W341" t="str">
            <v/>
          </cell>
          <cell r="X341">
            <v>53.200001</v>
          </cell>
          <cell r="Y341">
            <v>24.9</v>
          </cell>
          <cell r="Z341">
            <v>37.610000999999997</v>
          </cell>
          <cell r="AA341">
            <v>36.68</v>
          </cell>
          <cell r="AB341">
            <v>33.200001</v>
          </cell>
          <cell r="AC341">
            <v>2.7909999999999999</v>
          </cell>
          <cell r="AD341">
            <v>31.339994000000001</v>
          </cell>
          <cell r="AE341">
            <v>27.24</v>
          </cell>
          <cell r="AF341">
            <v>37.610000999999997</v>
          </cell>
          <cell r="AG341">
            <v>2203.8100589999999</v>
          </cell>
        </row>
        <row r="342">
          <cell r="A342">
            <v>40686</v>
          </cell>
          <cell r="B342">
            <v>320</v>
          </cell>
          <cell r="C342">
            <v>40.590000000000003</v>
          </cell>
          <cell r="D342" t="str">
            <v/>
          </cell>
          <cell r="E342">
            <v>33.090000000000003</v>
          </cell>
          <cell r="F342">
            <v>40.000003999999997</v>
          </cell>
          <cell r="G342">
            <v>8.75</v>
          </cell>
          <cell r="H342">
            <v>19.870000999999998</v>
          </cell>
          <cell r="I342">
            <v>0.14000000000000001</v>
          </cell>
          <cell r="J342">
            <v>18.530000999999999</v>
          </cell>
          <cell r="K342">
            <v>15.5</v>
          </cell>
          <cell r="L342">
            <v>11.36</v>
          </cell>
          <cell r="M342" t="str">
            <v/>
          </cell>
          <cell r="N342">
            <v>70.75</v>
          </cell>
          <cell r="O342">
            <v>619.5</v>
          </cell>
          <cell r="P342">
            <v>45.549999</v>
          </cell>
          <cell r="Q342" t="str">
            <v/>
          </cell>
          <cell r="R342">
            <v>44.970001000000003</v>
          </cell>
          <cell r="S342" t="str">
            <v/>
          </cell>
          <cell r="T342">
            <v>2.383</v>
          </cell>
          <cell r="U342">
            <v>31.01</v>
          </cell>
          <cell r="V342">
            <v>17.18</v>
          </cell>
          <cell r="W342" t="str">
            <v/>
          </cell>
          <cell r="X342">
            <v>55.299999</v>
          </cell>
          <cell r="Y342">
            <v>25.25</v>
          </cell>
          <cell r="Z342">
            <v>38.709999000000003</v>
          </cell>
          <cell r="AA342">
            <v>37.130001</v>
          </cell>
          <cell r="AB342">
            <v>34.400002000000001</v>
          </cell>
          <cell r="AC342">
            <v>2.9540000000000002</v>
          </cell>
          <cell r="AD342">
            <v>32.290005000000001</v>
          </cell>
          <cell r="AE342">
            <v>28.18</v>
          </cell>
          <cell r="AF342">
            <v>39.009998000000003</v>
          </cell>
          <cell r="AG342">
            <v>2255.73999</v>
          </cell>
        </row>
        <row r="343">
          <cell r="A343">
            <v>40679</v>
          </cell>
          <cell r="B343">
            <v>321</v>
          </cell>
          <cell r="C343">
            <v>40.669998</v>
          </cell>
          <cell r="D343" t="str">
            <v/>
          </cell>
          <cell r="E343">
            <v>33.830002</v>
          </cell>
          <cell r="F343">
            <v>40.600006</v>
          </cell>
          <cell r="G343" t="str">
            <v/>
          </cell>
          <cell r="H343">
            <v>19.950001</v>
          </cell>
          <cell r="I343">
            <v>0.15</v>
          </cell>
          <cell r="J343">
            <v>17.139999</v>
          </cell>
          <cell r="K343">
            <v>15.75</v>
          </cell>
          <cell r="L343">
            <v>11.3</v>
          </cell>
          <cell r="M343" t="str">
            <v/>
          </cell>
          <cell r="N343">
            <v>69.059997999999993</v>
          </cell>
          <cell r="O343">
            <v>632.5</v>
          </cell>
          <cell r="P343">
            <v>45.669998</v>
          </cell>
          <cell r="Q343" t="str">
            <v/>
          </cell>
          <cell r="R343">
            <v>45.080002</v>
          </cell>
          <cell r="S343" t="str">
            <v/>
          </cell>
          <cell r="T343">
            <v>2.34</v>
          </cell>
          <cell r="U343">
            <v>31.43</v>
          </cell>
          <cell r="V343">
            <v>17.41</v>
          </cell>
          <cell r="W343" t="str">
            <v/>
          </cell>
          <cell r="X343">
            <v>55.27</v>
          </cell>
          <cell r="Y343">
            <v>25</v>
          </cell>
          <cell r="Z343">
            <v>39.25</v>
          </cell>
          <cell r="AA343">
            <v>37.689999</v>
          </cell>
          <cell r="AB343">
            <v>32.040000999999997</v>
          </cell>
          <cell r="AC343">
            <v>3.0209999999999999</v>
          </cell>
          <cell r="AD343">
            <v>32.479996</v>
          </cell>
          <cell r="AE343">
            <v>28.469999000000001</v>
          </cell>
          <cell r="AF343">
            <v>39.520000000000003</v>
          </cell>
          <cell r="AG343">
            <v>2258.209961</v>
          </cell>
        </row>
        <row r="344">
          <cell r="A344">
            <v>40672</v>
          </cell>
          <cell r="B344">
            <v>322</v>
          </cell>
          <cell r="C344">
            <v>41.040000999999997</v>
          </cell>
          <cell r="D344" t="str">
            <v/>
          </cell>
          <cell r="E344">
            <v>34.049999</v>
          </cell>
          <cell r="F344">
            <v>41.43</v>
          </cell>
          <cell r="G344" t="str">
            <v/>
          </cell>
          <cell r="H344">
            <v>20.73</v>
          </cell>
          <cell r="I344">
            <v>0.15</v>
          </cell>
          <cell r="J344">
            <v>17.510000000000002</v>
          </cell>
          <cell r="K344">
            <v>16.25</v>
          </cell>
          <cell r="L344">
            <v>11.3</v>
          </cell>
          <cell r="M344" t="str">
            <v/>
          </cell>
          <cell r="N344">
            <v>70.669998000000007</v>
          </cell>
          <cell r="O344">
            <v>619.5</v>
          </cell>
          <cell r="P344">
            <v>45.080002</v>
          </cell>
          <cell r="Q344" t="str">
            <v/>
          </cell>
          <cell r="R344">
            <v>45.869999</v>
          </cell>
          <cell r="S344" t="str">
            <v/>
          </cell>
          <cell r="T344">
            <v>2.484</v>
          </cell>
          <cell r="U344">
            <v>31.530000999999999</v>
          </cell>
          <cell r="V344">
            <v>16.98</v>
          </cell>
          <cell r="W344" t="str">
            <v/>
          </cell>
          <cell r="X344">
            <v>55.93</v>
          </cell>
          <cell r="Y344">
            <v>24.75</v>
          </cell>
          <cell r="Z344">
            <v>40.299999</v>
          </cell>
          <cell r="AA344">
            <v>38.189999</v>
          </cell>
          <cell r="AB344">
            <v>33.150002000000001</v>
          </cell>
          <cell r="AC344">
            <v>2.9009999999999998</v>
          </cell>
          <cell r="AD344">
            <v>32.209994999999999</v>
          </cell>
          <cell r="AE344">
            <v>28.18</v>
          </cell>
          <cell r="AF344">
            <v>38.979999999999997</v>
          </cell>
          <cell r="AG344">
            <v>2264.5200199999999</v>
          </cell>
        </row>
        <row r="345">
          <cell r="A345">
            <v>40665</v>
          </cell>
          <cell r="B345">
            <v>323</v>
          </cell>
          <cell r="C345">
            <v>41.419998</v>
          </cell>
          <cell r="D345" t="str">
            <v/>
          </cell>
          <cell r="E345">
            <v>34.200001</v>
          </cell>
          <cell r="F345">
            <v>40.840004</v>
          </cell>
          <cell r="G345" t="str">
            <v/>
          </cell>
          <cell r="H345">
            <v>20.299999</v>
          </cell>
          <cell r="I345">
            <v>0.15</v>
          </cell>
          <cell r="J345">
            <v>18.290001</v>
          </cell>
          <cell r="K345">
            <v>16.75</v>
          </cell>
          <cell r="L345">
            <v>11.28</v>
          </cell>
          <cell r="M345" t="str">
            <v/>
          </cell>
          <cell r="N345">
            <v>70.959998999999996</v>
          </cell>
          <cell r="O345">
            <v>615</v>
          </cell>
          <cell r="P345">
            <v>43.84</v>
          </cell>
          <cell r="Q345" t="str">
            <v/>
          </cell>
          <cell r="R345">
            <v>44.610000999999997</v>
          </cell>
          <cell r="S345" t="str">
            <v/>
          </cell>
          <cell r="T345">
            <v>2.54</v>
          </cell>
          <cell r="U345">
            <v>31.08</v>
          </cell>
          <cell r="V345">
            <v>17.010000000000002</v>
          </cell>
          <cell r="W345" t="str">
            <v/>
          </cell>
          <cell r="X345">
            <v>55.580002</v>
          </cell>
          <cell r="Y345">
            <v>24.799999</v>
          </cell>
          <cell r="Z345">
            <v>38.75</v>
          </cell>
          <cell r="AA345">
            <v>38.200001</v>
          </cell>
          <cell r="AB345">
            <v>33.959999000000003</v>
          </cell>
          <cell r="AC345">
            <v>2.9609999999999999</v>
          </cell>
          <cell r="AD345">
            <v>32.230003000000004</v>
          </cell>
          <cell r="AE345">
            <v>28.040001</v>
          </cell>
          <cell r="AF345">
            <v>38.189999</v>
          </cell>
          <cell r="AG345">
            <v>2266.969971</v>
          </cell>
        </row>
        <row r="346">
          <cell r="A346">
            <v>40658</v>
          </cell>
          <cell r="B346">
            <v>324</v>
          </cell>
          <cell r="C346">
            <v>41.509998000000003</v>
          </cell>
          <cell r="D346" t="str">
            <v/>
          </cell>
          <cell r="E346">
            <v>34.889999000000003</v>
          </cell>
          <cell r="F346">
            <v>42.790005000000001</v>
          </cell>
          <cell r="G346" t="str">
            <v/>
          </cell>
          <cell r="H346">
            <v>20.940000999999999</v>
          </cell>
          <cell r="I346">
            <v>0.15</v>
          </cell>
          <cell r="J346">
            <v>19.760000000000002</v>
          </cell>
          <cell r="K346">
            <v>17.25</v>
          </cell>
          <cell r="L346">
            <v>11.23</v>
          </cell>
          <cell r="M346" t="str">
            <v/>
          </cell>
          <cell r="N346">
            <v>73.300003000000004</v>
          </cell>
          <cell r="O346">
            <v>614</v>
          </cell>
          <cell r="P346">
            <v>43.779998999999997</v>
          </cell>
          <cell r="Q346" t="str">
            <v/>
          </cell>
          <cell r="R346">
            <v>46.240001999999997</v>
          </cell>
          <cell r="S346" t="str">
            <v/>
          </cell>
          <cell r="T346">
            <v>2.403</v>
          </cell>
          <cell r="U346">
            <v>31.75</v>
          </cell>
          <cell r="V346">
            <v>17.57</v>
          </cell>
          <cell r="W346" t="str">
            <v/>
          </cell>
          <cell r="X346">
            <v>57.450001</v>
          </cell>
          <cell r="Y346">
            <v>24.85</v>
          </cell>
          <cell r="Z346">
            <v>39.770000000000003</v>
          </cell>
          <cell r="AA346">
            <v>38.369999</v>
          </cell>
          <cell r="AB346">
            <v>35.020000000000003</v>
          </cell>
          <cell r="AC346">
            <v>2.988</v>
          </cell>
          <cell r="AD346">
            <v>33.300002999999997</v>
          </cell>
          <cell r="AE346">
            <v>28.58</v>
          </cell>
          <cell r="AF346">
            <v>39.520000000000003</v>
          </cell>
          <cell r="AG346">
            <v>2305.76001</v>
          </cell>
        </row>
        <row r="347">
          <cell r="A347">
            <v>40651</v>
          </cell>
          <cell r="B347">
            <v>325</v>
          </cell>
          <cell r="C347">
            <v>40.240001999999997</v>
          </cell>
          <cell r="D347" t="str">
            <v/>
          </cell>
          <cell r="E347">
            <v>33.419998</v>
          </cell>
          <cell r="F347">
            <v>41.73</v>
          </cell>
          <cell r="G347" t="str">
            <v/>
          </cell>
          <cell r="H347">
            <v>20.389999</v>
          </cell>
          <cell r="I347">
            <v>0.15</v>
          </cell>
          <cell r="J347">
            <v>17.940000999999999</v>
          </cell>
          <cell r="K347">
            <v>17.5</v>
          </cell>
          <cell r="L347">
            <v>11.67</v>
          </cell>
          <cell r="M347" t="str">
            <v/>
          </cell>
          <cell r="N347">
            <v>72.919998000000007</v>
          </cell>
          <cell r="O347">
            <v>602</v>
          </cell>
          <cell r="P347">
            <v>42.669998</v>
          </cell>
          <cell r="Q347" t="str">
            <v/>
          </cell>
          <cell r="R347">
            <v>45.240001999999997</v>
          </cell>
          <cell r="S347" t="str">
            <v/>
          </cell>
          <cell r="T347">
            <v>2.5030000000000001</v>
          </cell>
          <cell r="U347">
            <v>30.5</v>
          </cell>
          <cell r="V347">
            <v>17.120000999999998</v>
          </cell>
          <cell r="W347" t="str">
            <v/>
          </cell>
          <cell r="X347">
            <v>55.41</v>
          </cell>
          <cell r="Y347">
            <v>25.25</v>
          </cell>
          <cell r="Z347">
            <v>38.659999999999997</v>
          </cell>
          <cell r="AA347">
            <v>37.459999000000003</v>
          </cell>
          <cell r="AB347">
            <v>34.639999000000003</v>
          </cell>
          <cell r="AC347">
            <v>3.0339999999999998</v>
          </cell>
          <cell r="AD347">
            <v>32.149994</v>
          </cell>
          <cell r="AE347">
            <v>27.57</v>
          </cell>
          <cell r="AF347">
            <v>37.990001999999997</v>
          </cell>
          <cell r="AG347">
            <v>2260.8400879999999</v>
          </cell>
        </row>
        <row r="348">
          <cell r="A348">
            <v>40644</v>
          </cell>
          <cell r="B348">
            <v>326</v>
          </cell>
          <cell r="C348">
            <v>39.599997999999999</v>
          </cell>
          <cell r="D348" t="str">
            <v/>
          </cell>
          <cell r="E348">
            <v>33.540000999999997</v>
          </cell>
          <cell r="F348">
            <v>42.010005999999997</v>
          </cell>
          <cell r="G348" t="str">
            <v/>
          </cell>
          <cell r="H348">
            <v>19.77</v>
          </cell>
          <cell r="I348">
            <v>0.17</v>
          </cell>
          <cell r="J348">
            <v>16.959999</v>
          </cell>
          <cell r="K348">
            <v>17.5</v>
          </cell>
          <cell r="L348">
            <v>11.75</v>
          </cell>
          <cell r="M348" t="str">
            <v/>
          </cell>
          <cell r="N348">
            <v>71.389999000000003</v>
          </cell>
          <cell r="O348">
            <v>603.5</v>
          </cell>
          <cell r="P348">
            <v>42.060001</v>
          </cell>
          <cell r="Q348" t="str">
            <v/>
          </cell>
          <cell r="R348">
            <v>44.91</v>
          </cell>
          <cell r="S348" t="str">
            <v/>
          </cell>
          <cell r="T348">
            <v>2.4980000000000002</v>
          </cell>
          <cell r="U348">
            <v>30.08</v>
          </cell>
          <cell r="V348">
            <v>17.129999000000002</v>
          </cell>
          <cell r="W348" t="str">
            <v/>
          </cell>
          <cell r="X348">
            <v>55.389999000000003</v>
          </cell>
          <cell r="Y348">
            <v>25.35</v>
          </cell>
          <cell r="Z348">
            <v>38.459999000000003</v>
          </cell>
          <cell r="AA348">
            <v>37.630001</v>
          </cell>
          <cell r="AB348">
            <v>33.770000000000003</v>
          </cell>
          <cell r="AC348">
            <v>3.0990000000000002</v>
          </cell>
          <cell r="AD348">
            <v>32.020004</v>
          </cell>
          <cell r="AE348">
            <v>27.309999000000001</v>
          </cell>
          <cell r="AF348">
            <v>37.880001</v>
          </cell>
          <cell r="AG348">
            <v>2230.6999510000001</v>
          </cell>
        </row>
        <row r="349">
          <cell r="A349">
            <v>40637</v>
          </cell>
          <cell r="B349">
            <v>327</v>
          </cell>
          <cell r="C349">
            <v>39.470001000000003</v>
          </cell>
          <cell r="D349" t="str">
            <v/>
          </cell>
          <cell r="E349">
            <v>33.799999</v>
          </cell>
          <cell r="F349">
            <v>42.09</v>
          </cell>
          <cell r="G349" t="str">
            <v/>
          </cell>
          <cell r="H349">
            <v>19.579999999999998</v>
          </cell>
          <cell r="I349">
            <v>0.17</v>
          </cell>
          <cell r="J349">
            <v>16.350000000000001</v>
          </cell>
          <cell r="K349">
            <v>18.25</v>
          </cell>
          <cell r="L349">
            <v>11.59</v>
          </cell>
          <cell r="M349" t="str">
            <v/>
          </cell>
          <cell r="N349">
            <v>74.389999000000003</v>
          </cell>
          <cell r="O349">
            <v>589.5</v>
          </cell>
          <cell r="P349">
            <v>42.790000999999997</v>
          </cell>
          <cell r="Q349" t="str">
            <v/>
          </cell>
          <cell r="R349">
            <v>45.439999</v>
          </cell>
          <cell r="S349" t="str">
            <v/>
          </cell>
          <cell r="T349">
            <v>2.5350000000000001</v>
          </cell>
          <cell r="U349">
            <v>30.1</v>
          </cell>
          <cell r="V349">
            <v>17.440000999999999</v>
          </cell>
          <cell r="W349" t="str">
            <v/>
          </cell>
          <cell r="X349">
            <v>56.459999000000003</v>
          </cell>
          <cell r="Y349">
            <v>25.1</v>
          </cell>
          <cell r="Z349">
            <v>38.880001</v>
          </cell>
          <cell r="AA349">
            <v>37.900002000000001</v>
          </cell>
          <cell r="AB349">
            <v>33.490001999999997</v>
          </cell>
          <cell r="AC349">
            <v>3.11</v>
          </cell>
          <cell r="AD349">
            <v>32.650005</v>
          </cell>
          <cell r="AE349">
            <v>27.379999000000002</v>
          </cell>
          <cell r="AF349">
            <v>38.479999999999997</v>
          </cell>
          <cell r="AG349">
            <v>2244.73999</v>
          </cell>
        </row>
        <row r="350">
          <cell r="A350">
            <v>40630</v>
          </cell>
          <cell r="B350">
            <v>328</v>
          </cell>
          <cell r="C350">
            <v>40.130001</v>
          </cell>
          <cell r="D350" t="str">
            <v/>
          </cell>
          <cell r="E350">
            <v>34.580002</v>
          </cell>
          <cell r="F350">
            <v>42.239998</v>
          </cell>
          <cell r="G350" t="str">
            <v/>
          </cell>
          <cell r="H350">
            <v>20.610001</v>
          </cell>
          <cell r="I350">
            <v>0.17</v>
          </cell>
          <cell r="J350">
            <v>16.940000999999999</v>
          </cell>
          <cell r="K350">
            <v>18.5</v>
          </cell>
          <cell r="L350">
            <v>11.75</v>
          </cell>
          <cell r="M350" t="str">
            <v/>
          </cell>
          <cell r="N350">
            <v>75.309997999999993</v>
          </cell>
          <cell r="O350">
            <v>597.5</v>
          </cell>
          <cell r="P350">
            <v>43.27</v>
          </cell>
          <cell r="Q350" t="str">
            <v/>
          </cell>
          <cell r="R350">
            <v>46.18</v>
          </cell>
          <cell r="S350" t="str">
            <v/>
          </cell>
          <cell r="T350">
            <v>2.6619999999999999</v>
          </cell>
          <cell r="U350">
            <v>30.58</v>
          </cell>
          <cell r="V350">
            <v>17.41</v>
          </cell>
          <cell r="W350" t="str">
            <v/>
          </cell>
          <cell r="X350">
            <v>56.32</v>
          </cell>
          <cell r="Y350">
            <v>24.75</v>
          </cell>
          <cell r="Z350">
            <v>39.299999</v>
          </cell>
          <cell r="AA350">
            <v>38.389999000000003</v>
          </cell>
          <cell r="AB350">
            <v>36.040000999999997</v>
          </cell>
          <cell r="AC350">
            <v>3.0169999999999999</v>
          </cell>
          <cell r="AD350">
            <v>33.169998</v>
          </cell>
          <cell r="AE350">
            <v>27.41</v>
          </cell>
          <cell r="AF350">
            <v>39.25</v>
          </cell>
          <cell r="AG350">
            <v>2250.580078</v>
          </cell>
        </row>
        <row r="351">
          <cell r="A351">
            <v>40623</v>
          </cell>
          <cell r="B351">
            <v>329</v>
          </cell>
          <cell r="C351">
            <v>38.860000999999997</v>
          </cell>
          <cell r="D351" t="str">
            <v/>
          </cell>
          <cell r="E351">
            <v>33.669998</v>
          </cell>
          <cell r="F351">
            <v>41.790000999999997</v>
          </cell>
          <cell r="G351" t="str">
            <v/>
          </cell>
          <cell r="H351">
            <v>21.459999</v>
          </cell>
          <cell r="I351">
            <v>0.17</v>
          </cell>
          <cell r="J351">
            <v>17.010000000000002</v>
          </cell>
          <cell r="K351">
            <v>17.5</v>
          </cell>
          <cell r="L351">
            <v>11.24</v>
          </cell>
          <cell r="M351" t="str">
            <v/>
          </cell>
          <cell r="N351">
            <v>72.970000999999996</v>
          </cell>
          <cell r="O351">
            <v>589.5</v>
          </cell>
          <cell r="P351">
            <v>42.189999</v>
          </cell>
          <cell r="Q351" t="str">
            <v/>
          </cell>
          <cell r="R351">
            <v>46.07</v>
          </cell>
          <cell r="S351" t="str">
            <v/>
          </cell>
          <cell r="T351">
            <v>2.6739999999999999</v>
          </cell>
          <cell r="U351">
            <v>29.530000999999999</v>
          </cell>
          <cell r="V351">
            <v>17.469999000000001</v>
          </cell>
          <cell r="W351" t="str">
            <v/>
          </cell>
          <cell r="X351">
            <v>54.759998000000003</v>
          </cell>
          <cell r="Y351">
            <v>24.799999</v>
          </cell>
          <cell r="Z351">
            <v>38.380001</v>
          </cell>
          <cell r="AA351">
            <v>37.439999</v>
          </cell>
          <cell r="AB351">
            <v>35.349997999999999</v>
          </cell>
          <cell r="AC351">
            <v>3.028</v>
          </cell>
          <cell r="AD351">
            <v>32.170006000000001</v>
          </cell>
          <cell r="AE351">
            <v>26.799999</v>
          </cell>
          <cell r="AF351">
            <v>38.130001</v>
          </cell>
          <cell r="AG351">
            <v>2218.419922</v>
          </cell>
        </row>
        <row r="352">
          <cell r="A352">
            <v>40616</v>
          </cell>
          <cell r="B352">
            <v>330</v>
          </cell>
          <cell r="C352">
            <v>38.889999000000003</v>
          </cell>
          <cell r="D352" t="str">
            <v/>
          </cell>
          <cell r="E352">
            <v>33.229999999999997</v>
          </cell>
          <cell r="F352">
            <v>40.969994</v>
          </cell>
          <cell r="G352" t="str">
            <v/>
          </cell>
          <cell r="H352">
            <v>20.75</v>
          </cell>
          <cell r="I352">
            <v>0.17</v>
          </cell>
          <cell r="J352">
            <v>16.760000000000002</v>
          </cell>
          <cell r="K352">
            <v>17.5</v>
          </cell>
          <cell r="L352">
            <v>11.05</v>
          </cell>
          <cell r="M352" t="str">
            <v/>
          </cell>
          <cell r="N352">
            <v>69.400002000000001</v>
          </cell>
          <cell r="O352">
            <v>577</v>
          </cell>
          <cell r="P352">
            <v>41.610000999999997</v>
          </cell>
          <cell r="Q352" t="str">
            <v/>
          </cell>
          <cell r="R352">
            <v>46.049999</v>
          </cell>
          <cell r="S352" t="str">
            <v/>
          </cell>
          <cell r="T352">
            <v>2.86</v>
          </cell>
          <cell r="U352">
            <v>29.040001</v>
          </cell>
          <cell r="V352">
            <v>17.040001</v>
          </cell>
          <cell r="W352" t="str">
            <v/>
          </cell>
          <cell r="X352">
            <v>53.669998</v>
          </cell>
          <cell r="Y352">
            <v>24.25</v>
          </cell>
          <cell r="Z352">
            <v>37.790000999999997</v>
          </cell>
          <cell r="AA352">
            <v>36.849997999999999</v>
          </cell>
          <cell r="AB352">
            <v>34.82</v>
          </cell>
          <cell r="AC352">
            <v>3.1040000000000001</v>
          </cell>
          <cell r="AD352">
            <v>31.339994000000001</v>
          </cell>
          <cell r="AE352">
            <v>26.4</v>
          </cell>
          <cell r="AF352">
            <v>37.75</v>
          </cell>
          <cell r="AG352">
            <v>2159.6899410000001</v>
          </cell>
        </row>
        <row r="353">
          <cell r="A353">
            <v>40609</v>
          </cell>
          <cell r="B353">
            <v>331</v>
          </cell>
          <cell r="C353">
            <v>39</v>
          </cell>
          <cell r="D353" t="str">
            <v/>
          </cell>
          <cell r="E353">
            <v>34.009998000000003</v>
          </cell>
          <cell r="F353">
            <v>40.699992999999999</v>
          </cell>
          <cell r="G353" t="str">
            <v/>
          </cell>
          <cell r="H353">
            <v>21.309999000000001</v>
          </cell>
          <cell r="I353">
            <v>0.18</v>
          </cell>
          <cell r="J353">
            <v>16.34</v>
          </cell>
          <cell r="K353">
            <v>17.5</v>
          </cell>
          <cell r="L353">
            <v>11.04</v>
          </cell>
          <cell r="M353" t="str">
            <v/>
          </cell>
          <cell r="N353">
            <v>68.919998000000007</v>
          </cell>
          <cell r="O353">
            <v>569</v>
          </cell>
          <cell r="P353">
            <v>41.549999</v>
          </cell>
          <cell r="Q353" t="str">
            <v/>
          </cell>
          <cell r="R353">
            <v>46.990001999999997</v>
          </cell>
          <cell r="S353" t="str">
            <v/>
          </cell>
          <cell r="T353">
            <v>2.5819999999999999</v>
          </cell>
          <cell r="U353">
            <v>29.610001</v>
          </cell>
          <cell r="V353">
            <v>17.120000999999998</v>
          </cell>
          <cell r="W353" t="str">
            <v/>
          </cell>
          <cell r="X353">
            <v>54.57</v>
          </cell>
          <cell r="Y353">
            <v>25</v>
          </cell>
          <cell r="Z353">
            <v>38.189999</v>
          </cell>
          <cell r="AA353">
            <v>37.310001</v>
          </cell>
          <cell r="AB353">
            <v>32.349997999999999</v>
          </cell>
          <cell r="AC353">
            <v>3.2130000000000001</v>
          </cell>
          <cell r="AD353">
            <v>31.810005</v>
          </cell>
          <cell r="AE353">
            <v>26.530000999999999</v>
          </cell>
          <cell r="AF353">
            <v>37.860000999999997</v>
          </cell>
          <cell r="AG353">
            <v>2201.8100589999999</v>
          </cell>
        </row>
        <row r="354">
          <cell r="A354">
            <v>40602</v>
          </cell>
          <cell r="B354">
            <v>332</v>
          </cell>
          <cell r="C354">
            <v>38.709999000000003</v>
          </cell>
          <cell r="D354" t="str">
            <v/>
          </cell>
          <cell r="E354">
            <v>34.75</v>
          </cell>
          <cell r="F354">
            <v>41.230003000000004</v>
          </cell>
          <cell r="G354" t="str">
            <v/>
          </cell>
          <cell r="H354">
            <v>22.92</v>
          </cell>
          <cell r="I354">
            <v>0.18</v>
          </cell>
          <cell r="J354">
            <v>16.969999000000001</v>
          </cell>
          <cell r="K354">
            <v>17.125</v>
          </cell>
          <cell r="L354">
            <v>11.25</v>
          </cell>
          <cell r="M354" t="str">
            <v/>
          </cell>
          <cell r="N354">
            <v>72.680000000000007</v>
          </cell>
          <cell r="O354">
            <v>572</v>
          </cell>
          <cell r="P354">
            <v>42.439999</v>
          </cell>
          <cell r="Q354" t="str">
            <v/>
          </cell>
          <cell r="R354">
            <v>48.150002000000001</v>
          </cell>
          <cell r="S354" t="str">
            <v/>
          </cell>
          <cell r="T354">
            <v>2.661</v>
          </cell>
          <cell r="U354">
            <v>30.139999</v>
          </cell>
          <cell r="V354">
            <v>17.420000000000002</v>
          </cell>
          <cell r="W354" t="str">
            <v/>
          </cell>
          <cell r="X354">
            <v>56.389999000000003</v>
          </cell>
          <cell r="Y354">
            <v>25</v>
          </cell>
          <cell r="Z354">
            <v>39.259998000000003</v>
          </cell>
          <cell r="AA354">
            <v>38.700001</v>
          </cell>
          <cell r="AB354">
            <v>33.220001000000003</v>
          </cell>
          <cell r="AC354">
            <v>3.2080000000000002</v>
          </cell>
          <cell r="AD354">
            <v>33</v>
          </cell>
          <cell r="AE354">
            <v>26.709999</v>
          </cell>
          <cell r="AF354">
            <v>38.650002000000001</v>
          </cell>
          <cell r="AG354">
            <v>2228.780029</v>
          </cell>
        </row>
        <row r="355">
          <cell r="A355">
            <v>40596</v>
          </cell>
          <cell r="B355">
            <v>333</v>
          </cell>
          <cell r="C355">
            <v>38.290000999999997</v>
          </cell>
          <cell r="D355" t="str">
            <v/>
          </cell>
          <cell r="E355">
            <v>33.729999999999997</v>
          </cell>
          <cell r="F355">
            <v>40.270004</v>
          </cell>
          <cell r="G355" t="str">
            <v/>
          </cell>
          <cell r="H355">
            <v>22.6</v>
          </cell>
          <cell r="I355">
            <v>0.18</v>
          </cell>
          <cell r="J355">
            <v>16.93</v>
          </cell>
          <cell r="K355">
            <v>17.25</v>
          </cell>
          <cell r="L355">
            <v>10.99</v>
          </cell>
          <cell r="M355" t="str">
            <v/>
          </cell>
          <cell r="N355">
            <v>72.680000000000007</v>
          </cell>
          <cell r="O355">
            <v>570.5</v>
          </cell>
          <cell r="P355">
            <v>41.860000999999997</v>
          </cell>
          <cell r="Q355" t="str">
            <v/>
          </cell>
          <cell r="R355">
            <v>46.049999</v>
          </cell>
          <cell r="S355" t="str">
            <v/>
          </cell>
          <cell r="T355">
            <v>2.7</v>
          </cell>
          <cell r="U355">
            <v>29.299999</v>
          </cell>
          <cell r="V355">
            <v>17.690000999999999</v>
          </cell>
          <cell r="W355" t="str">
            <v/>
          </cell>
          <cell r="X355">
            <v>54.419998</v>
          </cell>
          <cell r="Y355">
            <v>24.950001</v>
          </cell>
          <cell r="Z355">
            <v>38.93</v>
          </cell>
          <cell r="AA355">
            <v>38.779998999999997</v>
          </cell>
          <cell r="AB355">
            <v>32.599997999999999</v>
          </cell>
          <cell r="AC355">
            <v>3.1909999999999998</v>
          </cell>
          <cell r="AD355">
            <v>32.010002</v>
          </cell>
          <cell r="AE355">
            <v>26.24</v>
          </cell>
          <cell r="AF355">
            <v>37.840000000000003</v>
          </cell>
          <cell r="AG355">
            <v>2226.0500489999999</v>
          </cell>
        </row>
        <row r="356">
          <cell r="A356">
            <v>40588</v>
          </cell>
          <cell r="B356">
            <v>334</v>
          </cell>
          <cell r="C356">
            <v>38.799999</v>
          </cell>
          <cell r="D356" t="str">
            <v/>
          </cell>
          <cell r="E356">
            <v>34.130001</v>
          </cell>
          <cell r="F356">
            <v>40.330002</v>
          </cell>
          <cell r="G356" t="str">
            <v/>
          </cell>
          <cell r="H356">
            <v>23.23</v>
          </cell>
          <cell r="I356">
            <v>0.2</v>
          </cell>
          <cell r="J356">
            <v>16.540001</v>
          </cell>
          <cell r="K356">
            <v>18.5</v>
          </cell>
          <cell r="L356">
            <v>10.93</v>
          </cell>
          <cell r="M356" t="str">
            <v/>
          </cell>
          <cell r="N356">
            <v>71.459998999999996</v>
          </cell>
          <cell r="O356">
            <v>574.5</v>
          </cell>
          <cell r="P356">
            <v>41.709999000000003</v>
          </cell>
          <cell r="Q356" t="str">
            <v/>
          </cell>
          <cell r="R356">
            <v>46.810001</v>
          </cell>
          <cell r="S356" t="str">
            <v/>
          </cell>
          <cell r="T356">
            <v>2.722</v>
          </cell>
          <cell r="U356">
            <v>29.07</v>
          </cell>
          <cell r="V356">
            <v>17.969999000000001</v>
          </cell>
          <cell r="W356" t="str">
            <v/>
          </cell>
          <cell r="X356">
            <v>54.18</v>
          </cell>
          <cell r="Y356">
            <v>24.6</v>
          </cell>
          <cell r="Z356">
            <v>38.580002</v>
          </cell>
          <cell r="AA356">
            <v>38.830002</v>
          </cell>
          <cell r="AB356">
            <v>32.340000000000003</v>
          </cell>
          <cell r="AC356">
            <v>3.26</v>
          </cell>
          <cell r="AD356">
            <v>32.359993000000003</v>
          </cell>
          <cell r="AE356">
            <v>25.85</v>
          </cell>
          <cell r="AF356">
            <v>37.970001000000003</v>
          </cell>
          <cell r="AG356">
            <v>2263.790039</v>
          </cell>
        </row>
        <row r="357">
          <cell r="A357">
            <v>40581</v>
          </cell>
          <cell r="B357">
            <v>335</v>
          </cell>
          <cell r="C357">
            <v>37.810001</v>
          </cell>
          <cell r="D357" t="str">
            <v/>
          </cell>
          <cell r="E357">
            <v>33.5</v>
          </cell>
          <cell r="F357">
            <v>39.75</v>
          </cell>
          <cell r="G357" t="str">
            <v/>
          </cell>
          <cell r="H357">
            <v>22.360001</v>
          </cell>
          <cell r="I357">
            <v>0.19</v>
          </cell>
          <cell r="J357">
            <v>15.63</v>
          </cell>
          <cell r="K357">
            <v>18.25</v>
          </cell>
          <cell r="L357">
            <v>10.85</v>
          </cell>
          <cell r="M357" t="str">
            <v/>
          </cell>
          <cell r="N357">
            <v>70.220000999999996</v>
          </cell>
          <cell r="O357">
            <v>572.5</v>
          </cell>
          <cell r="P357">
            <v>40.919998</v>
          </cell>
          <cell r="Q357" t="str">
            <v/>
          </cell>
          <cell r="R357">
            <v>45.360000999999997</v>
          </cell>
          <cell r="S357" t="str">
            <v/>
          </cell>
          <cell r="T357">
            <v>2.7149999999999999</v>
          </cell>
          <cell r="U357">
            <v>28.42</v>
          </cell>
          <cell r="V357">
            <v>17.73</v>
          </cell>
          <cell r="W357" t="str">
            <v/>
          </cell>
          <cell r="X357">
            <v>53.439999</v>
          </cell>
          <cell r="Y357">
            <v>24.85</v>
          </cell>
          <cell r="Z357">
            <v>38.299999</v>
          </cell>
          <cell r="AA357">
            <v>39.07</v>
          </cell>
          <cell r="AB357">
            <v>31.02</v>
          </cell>
          <cell r="AC357">
            <v>3.109</v>
          </cell>
          <cell r="AD357">
            <v>31.650002000000001</v>
          </cell>
          <cell r="AE357">
            <v>25.57</v>
          </cell>
          <cell r="AF357">
            <v>37.659999999999997</v>
          </cell>
          <cell r="AG357">
            <v>2239.080078</v>
          </cell>
        </row>
        <row r="358">
          <cell r="A358">
            <v>40574</v>
          </cell>
          <cell r="B358">
            <v>336</v>
          </cell>
          <cell r="C358">
            <v>37.400002000000001</v>
          </cell>
          <cell r="D358" t="str">
            <v/>
          </cell>
          <cell r="E358">
            <v>33.07</v>
          </cell>
          <cell r="F358">
            <v>39.220005</v>
          </cell>
          <cell r="G358" t="str">
            <v/>
          </cell>
          <cell r="H358">
            <v>23.370000999999998</v>
          </cell>
          <cell r="I358">
            <v>0.14000000000000001</v>
          </cell>
          <cell r="J358">
            <v>15.26</v>
          </cell>
          <cell r="K358">
            <v>18.25</v>
          </cell>
          <cell r="L358">
            <v>10.78</v>
          </cell>
          <cell r="M358" t="str">
            <v/>
          </cell>
          <cell r="N358">
            <v>69.550003000000004</v>
          </cell>
          <cell r="O358">
            <v>549.5</v>
          </cell>
          <cell r="P358">
            <v>41.389999000000003</v>
          </cell>
          <cell r="Q358" t="str">
            <v/>
          </cell>
          <cell r="R358">
            <v>44.360000999999997</v>
          </cell>
          <cell r="S358" t="str">
            <v/>
          </cell>
          <cell r="T358">
            <v>2.7829999999999999</v>
          </cell>
          <cell r="U358">
            <v>28.030000999999999</v>
          </cell>
          <cell r="V358">
            <v>17.700001</v>
          </cell>
          <cell r="W358" t="str">
            <v/>
          </cell>
          <cell r="X358">
            <v>53.07</v>
          </cell>
          <cell r="Y358">
            <v>24.65</v>
          </cell>
          <cell r="Z358">
            <v>37.599997999999999</v>
          </cell>
          <cell r="AA358">
            <v>38.639999000000003</v>
          </cell>
          <cell r="AB358">
            <v>30.02</v>
          </cell>
          <cell r="AC358">
            <v>3.1720000000000002</v>
          </cell>
          <cell r="AD358">
            <v>32.040000999999997</v>
          </cell>
          <cell r="AE358">
            <v>26.33</v>
          </cell>
          <cell r="AF358">
            <v>37.360000999999997</v>
          </cell>
          <cell r="AG358">
            <v>2206.8000489999999</v>
          </cell>
        </row>
        <row r="359">
          <cell r="A359">
            <v>40567</v>
          </cell>
          <cell r="B359">
            <v>337</v>
          </cell>
          <cell r="C359">
            <v>36.090000000000003</v>
          </cell>
          <cell r="D359" t="str">
            <v/>
          </cell>
          <cell r="E359">
            <v>32.619999</v>
          </cell>
          <cell r="F359">
            <v>38.779995</v>
          </cell>
          <cell r="G359" t="str">
            <v/>
          </cell>
          <cell r="H359">
            <v>21.799999</v>
          </cell>
          <cell r="I359">
            <v>0.17</v>
          </cell>
          <cell r="J359">
            <v>15.15</v>
          </cell>
          <cell r="K359">
            <v>17.25</v>
          </cell>
          <cell r="L359">
            <v>10.74</v>
          </cell>
          <cell r="M359" t="str">
            <v/>
          </cell>
          <cell r="N359">
            <v>67.830001999999993</v>
          </cell>
          <cell r="O359">
            <v>546</v>
          </cell>
          <cell r="P359">
            <v>42.09</v>
          </cell>
          <cell r="Q359" t="str">
            <v/>
          </cell>
          <cell r="R359">
            <v>44.02</v>
          </cell>
          <cell r="S359" t="str">
            <v/>
          </cell>
          <cell r="T359">
            <v>2.6949999999999998</v>
          </cell>
          <cell r="U359">
            <v>28.209999</v>
          </cell>
          <cell r="V359">
            <v>17.209999</v>
          </cell>
          <cell r="W359" t="str">
            <v/>
          </cell>
          <cell r="X359">
            <v>52.290000999999997</v>
          </cell>
          <cell r="Y359">
            <v>24.299999</v>
          </cell>
          <cell r="Z359">
            <v>37.150002000000001</v>
          </cell>
          <cell r="AA359">
            <v>38.580002</v>
          </cell>
          <cell r="AB359">
            <v>30.58</v>
          </cell>
          <cell r="AC359">
            <v>3.1869999999999998</v>
          </cell>
          <cell r="AD359">
            <v>31.969994</v>
          </cell>
          <cell r="AE359">
            <v>26.35</v>
          </cell>
          <cell r="AF359">
            <v>36.049999</v>
          </cell>
          <cell r="AG359">
            <v>2147.9499510000001</v>
          </cell>
        </row>
        <row r="360">
          <cell r="A360">
            <v>40561</v>
          </cell>
          <cell r="B360">
            <v>338</v>
          </cell>
          <cell r="C360">
            <v>36.5</v>
          </cell>
          <cell r="D360" t="str">
            <v/>
          </cell>
          <cell r="E360">
            <v>32.990001999999997</v>
          </cell>
          <cell r="F360">
            <v>40.009995000000004</v>
          </cell>
          <cell r="G360" t="str">
            <v/>
          </cell>
          <cell r="H360">
            <v>19.329999999999998</v>
          </cell>
          <cell r="I360">
            <v>0.15</v>
          </cell>
          <cell r="J360">
            <v>14.55</v>
          </cell>
          <cell r="K360">
            <v>18.5</v>
          </cell>
          <cell r="L360">
            <v>10.67</v>
          </cell>
          <cell r="M360" t="str">
            <v/>
          </cell>
          <cell r="N360">
            <v>67.449996999999996</v>
          </cell>
          <cell r="O360">
            <v>542</v>
          </cell>
          <cell r="P360">
            <v>42.860000999999997</v>
          </cell>
          <cell r="Q360" t="str">
            <v/>
          </cell>
          <cell r="R360">
            <v>45.02</v>
          </cell>
          <cell r="S360" t="str">
            <v/>
          </cell>
          <cell r="T360">
            <v>2.7429999999999999</v>
          </cell>
          <cell r="U360">
            <v>28.33</v>
          </cell>
          <cell r="V360">
            <v>17.93</v>
          </cell>
          <cell r="W360" t="str">
            <v/>
          </cell>
          <cell r="X360">
            <v>52.549999</v>
          </cell>
          <cell r="Y360">
            <v>24.299999</v>
          </cell>
          <cell r="Z360">
            <v>37.299999</v>
          </cell>
          <cell r="AA360">
            <v>38.400002000000001</v>
          </cell>
          <cell r="AB360">
            <v>29.41</v>
          </cell>
          <cell r="AC360">
            <v>3.2679999999999998</v>
          </cell>
          <cell r="AD360">
            <v>32.340000000000003</v>
          </cell>
          <cell r="AE360">
            <v>26.389999</v>
          </cell>
          <cell r="AF360">
            <v>36.360000999999997</v>
          </cell>
          <cell r="AG360">
            <v>2159.429932</v>
          </cell>
        </row>
        <row r="361">
          <cell r="A361">
            <v>40553</v>
          </cell>
          <cell r="B361">
            <v>339</v>
          </cell>
          <cell r="C361">
            <v>36.709999000000003</v>
          </cell>
          <cell r="D361" t="str">
            <v/>
          </cell>
          <cell r="E361">
            <v>33.139999000000003</v>
          </cell>
          <cell r="F361">
            <v>40.780006</v>
          </cell>
          <cell r="G361" t="str">
            <v/>
          </cell>
          <cell r="H361">
            <v>19.809999000000001</v>
          </cell>
          <cell r="I361">
            <v>0.17</v>
          </cell>
          <cell r="J361">
            <v>14.75</v>
          </cell>
          <cell r="K361">
            <v>18.75</v>
          </cell>
          <cell r="L361">
            <v>10.77</v>
          </cell>
          <cell r="M361" t="str">
            <v/>
          </cell>
          <cell r="N361">
            <v>69.849997999999999</v>
          </cell>
          <cell r="O361">
            <v>531</v>
          </cell>
          <cell r="P361">
            <v>43.950001</v>
          </cell>
          <cell r="Q361" t="str">
            <v/>
          </cell>
          <cell r="R361">
            <v>45.709999000000003</v>
          </cell>
          <cell r="S361" t="str">
            <v/>
          </cell>
          <cell r="T361">
            <v>2.7810000000000001</v>
          </cell>
          <cell r="U361">
            <v>28.5</v>
          </cell>
          <cell r="V361">
            <v>18</v>
          </cell>
          <cell r="W361" t="str">
            <v/>
          </cell>
          <cell r="X361">
            <v>53.66</v>
          </cell>
          <cell r="Y361">
            <v>25</v>
          </cell>
          <cell r="Z361">
            <v>37.299999</v>
          </cell>
          <cell r="AA361">
            <v>39.529998999999997</v>
          </cell>
          <cell r="AB361">
            <v>28.309999000000001</v>
          </cell>
          <cell r="AC361" t="str">
            <v/>
          </cell>
          <cell r="AD361">
            <v>32.590004</v>
          </cell>
          <cell r="AE361">
            <v>26.32</v>
          </cell>
          <cell r="AF361">
            <v>36.869999</v>
          </cell>
          <cell r="AG361">
            <v>2175.679932</v>
          </cell>
        </row>
        <row r="362">
          <cell r="A362">
            <v>40546</v>
          </cell>
          <cell r="B362">
            <v>340</v>
          </cell>
          <cell r="C362">
            <v>35.950001</v>
          </cell>
          <cell r="D362" t="str">
            <v/>
          </cell>
          <cell r="E362">
            <v>31.74</v>
          </cell>
          <cell r="F362">
            <v>39.940005999999997</v>
          </cell>
          <cell r="G362" t="str">
            <v/>
          </cell>
          <cell r="H362">
            <v>19.459999</v>
          </cell>
          <cell r="I362">
            <v>0.19</v>
          </cell>
          <cell r="J362">
            <v>14.5</v>
          </cell>
          <cell r="K362">
            <v>18.75</v>
          </cell>
          <cell r="L362">
            <v>10.49</v>
          </cell>
          <cell r="M362" t="str">
            <v/>
          </cell>
          <cell r="N362">
            <v>68.389999000000003</v>
          </cell>
          <cell r="O362">
            <v>576.5</v>
          </cell>
          <cell r="P362">
            <v>43.490001999999997</v>
          </cell>
          <cell r="Q362" t="str">
            <v/>
          </cell>
          <cell r="R362">
            <v>46.75</v>
          </cell>
          <cell r="S362" t="str">
            <v/>
          </cell>
          <cell r="T362">
            <v>2.9870000000000001</v>
          </cell>
          <cell r="U362">
            <v>28</v>
          </cell>
          <cell r="V362">
            <v>17.739999999999998</v>
          </cell>
          <cell r="W362" t="str">
            <v/>
          </cell>
          <cell r="X362">
            <v>52.650002000000001</v>
          </cell>
          <cell r="Y362">
            <v>24.25</v>
          </cell>
          <cell r="Z362">
            <v>36.689999</v>
          </cell>
          <cell r="AA362">
            <v>36.810001</v>
          </cell>
          <cell r="AB362">
            <v>27.799999</v>
          </cell>
          <cell r="AC362" t="str">
            <v/>
          </cell>
          <cell r="AD362">
            <v>31.789997</v>
          </cell>
          <cell r="AE362">
            <v>25.76</v>
          </cell>
          <cell r="AF362">
            <v>36.060001</v>
          </cell>
          <cell r="AG362">
            <v>2138.8100589999999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Normal="100" workbookViewId="0">
      <pane xSplit="19" ySplit="20" topLeftCell="T21" activePane="bottomRight" state="frozen"/>
      <selection pane="topRight" activeCell="T1" sqref="T1"/>
      <selection pane="bottomLeft" activeCell="A21" sqref="A21"/>
      <selection pane="bottomRight" activeCell="C6" sqref="C6"/>
    </sheetView>
  </sheetViews>
  <sheetFormatPr defaultColWidth="0" defaultRowHeight="15" zeroHeight="1" x14ac:dyDescent="0.25"/>
  <cols>
    <col min="1" max="2" width="6" style="1" customWidth="1"/>
    <col min="3" max="3" width="7.5703125" style="1" customWidth="1"/>
    <col min="4" max="19" width="11.42578125" style="1" customWidth="1"/>
    <col min="20" max="20" width="11.42578125" style="1" hidden="1" customWidth="1"/>
    <col min="21" max="16384" width="11.42578125" style="1" hidden="1"/>
  </cols>
  <sheetData>
    <row r="1" spans="2:7" x14ac:dyDescent="0.25"/>
    <row r="2" spans="2:7" ht="18" x14ac:dyDescent="0.25">
      <c r="B2" s="3" t="s">
        <v>0</v>
      </c>
      <c r="C2" s="4"/>
      <c r="D2" s="5"/>
      <c r="E2" s="5"/>
      <c r="F2" s="2"/>
      <c r="G2" s="2"/>
    </row>
    <row r="3" spans="2:7" x14ac:dyDescent="0.25">
      <c r="B3" s="4"/>
      <c r="C3" s="4"/>
      <c r="D3" s="4"/>
      <c r="E3" s="4"/>
    </row>
    <row r="4" spans="2:7" x14ac:dyDescent="0.25">
      <c r="D4" s="4"/>
      <c r="E4" s="4"/>
    </row>
    <row r="5" spans="2:7" x14ac:dyDescent="0.25">
      <c r="B5" s="6" t="s">
        <v>7</v>
      </c>
      <c r="C5" s="4"/>
      <c r="D5" s="4"/>
      <c r="E5" s="4"/>
    </row>
    <row r="6" spans="2:7" x14ac:dyDescent="0.25">
      <c r="B6" s="4">
        <v>1</v>
      </c>
      <c r="C6" s="7" t="s">
        <v>1</v>
      </c>
      <c r="D6" s="4"/>
      <c r="E6" s="4"/>
    </row>
    <row r="7" spans="2:7" x14ac:dyDescent="0.25">
      <c r="B7" s="4">
        <v>2</v>
      </c>
      <c r="C7" s="7" t="s">
        <v>8</v>
      </c>
      <c r="D7" s="4"/>
      <c r="E7" s="4"/>
    </row>
    <row r="8" spans="2:7" x14ac:dyDescent="0.25">
      <c r="B8" s="4">
        <v>3</v>
      </c>
      <c r="C8" s="7" t="s">
        <v>9</v>
      </c>
      <c r="D8" s="4"/>
      <c r="E8" s="4"/>
    </row>
    <row r="9" spans="2:7" x14ac:dyDescent="0.25">
      <c r="B9" s="4">
        <v>4</v>
      </c>
      <c r="C9" s="7" t="s">
        <v>2</v>
      </c>
      <c r="D9" s="4"/>
      <c r="E9" s="4"/>
    </row>
    <row r="10" spans="2:7" x14ac:dyDescent="0.25">
      <c r="B10" s="4">
        <v>5</v>
      </c>
      <c r="C10" s="7" t="s">
        <v>3</v>
      </c>
      <c r="D10" s="4"/>
      <c r="E10" s="4"/>
    </row>
    <row r="11" spans="2:7" x14ac:dyDescent="0.25">
      <c r="B11" s="4">
        <v>6</v>
      </c>
      <c r="C11" s="7" t="s">
        <v>4</v>
      </c>
      <c r="D11" s="4"/>
      <c r="E11" s="4"/>
    </row>
    <row r="12" spans="2:7" x14ac:dyDescent="0.25">
      <c r="B12" s="4">
        <v>7</v>
      </c>
      <c r="C12" s="7" t="s">
        <v>10</v>
      </c>
      <c r="D12" s="4"/>
      <c r="E12" s="4"/>
    </row>
    <row r="13" spans="2:7" x14ac:dyDescent="0.25">
      <c r="B13" s="4">
        <v>8</v>
      </c>
      <c r="C13" s="7" t="s">
        <v>6</v>
      </c>
      <c r="D13" s="4"/>
      <c r="E13" s="4"/>
    </row>
    <row r="14" spans="2:7" x14ac:dyDescent="0.25">
      <c r="E14" s="4"/>
    </row>
    <row r="15" spans="2:7" x14ac:dyDescent="0.25"/>
    <row r="16" spans="2:7" x14ac:dyDescent="0.25"/>
    <row r="17" spans="2:5" x14ac:dyDescent="0.25">
      <c r="B17" s="6" t="s">
        <v>56</v>
      </c>
      <c r="E17" s="4" t="s">
        <v>113</v>
      </c>
    </row>
    <row r="18" spans="2:5" x14ac:dyDescent="0.25"/>
    <row r="19" spans="2:5" x14ac:dyDescent="0.25"/>
    <row r="20" spans="2:5" x14ac:dyDescent="0.25"/>
    <row r="21" spans="2:5" hidden="1" x14ac:dyDescent="0.25"/>
  </sheetData>
  <hyperlinks>
    <hyperlink ref="C6" location="'Taxa livre de risco'!B2" display="Taxa livre de risco (Rf)"/>
    <hyperlink ref="C7" location="'Beta EUA'!B2" display="Beta EUA"/>
    <hyperlink ref="C8" location="'Estrutura de capital'!B2" display="Estrutura de capital"/>
    <hyperlink ref="C9" location="'Taxa de impostos'!B2" display="Taxa de impostos"/>
    <hyperlink ref="C13" location="'Inflação EUA '!B2" display="Inflação EUA "/>
    <hyperlink ref="C12" location="'Risco crédito'!B2" display="Risco de crédito"/>
    <hyperlink ref="C11" location="'Risco País'!B2" display="Risco País"/>
    <hyperlink ref="C10" location="'Retorno Médio Mercado'!B2" display="Retorno Médio do Mercado (Rm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395"/>
  <sheetViews>
    <sheetView showGridLines="0" tabSelected="1" zoomScale="80" zoomScaleNormal="80" workbookViewId="0">
      <pane ySplit="3" topLeftCell="A4" activePane="bottomLeft" state="frozen"/>
      <selection pane="bottomLeft" activeCell="C24" sqref="C24"/>
    </sheetView>
  </sheetViews>
  <sheetFormatPr defaultColWidth="11.42578125" defaultRowHeight="15" x14ac:dyDescent="0.25"/>
  <cols>
    <col min="1" max="1" width="4" customWidth="1"/>
    <col min="2" max="2" width="12.140625" customWidth="1"/>
  </cols>
  <sheetData>
    <row r="1" spans="2:3" s="20" customFormat="1" ht="14.25" x14ac:dyDescent="0.2"/>
    <row r="2" spans="2:3" s="20" customFormat="1" ht="18" x14ac:dyDescent="0.25">
      <c r="B2" s="21" t="s">
        <v>1</v>
      </c>
    </row>
    <row r="3" spans="2:3" s="20" customFormat="1" ht="15.75" x14ac:dyDescent="0.25">
      <c r="B3" s="22"/>
    </row>
    <row r="4" spans="2:3" s="24" customFormat="1" ht="15.75" x14ac:dyDescent="0.25">
      <c r="B4" s="23"/>
    </row>
    <row r="5" spans="2:3" x14ac:dyDescent="0.25">
      <c r="B5" s="9" t="s">
        <v>55</v>
      </c>
    </row>
    <row r="6" spans="2:3" x14ac:dyDescent="0.25">
      <c r="B6" s="9" t="s">
        <v>12</v>
      </c>
      <c r="C6" s="8" t="s">
        <v>113</v>
      </c>
    </row>
    <row r="8" spans="2:3" x14ac:dyDescent="0.25">
      <c r="B8" s="10" t="s">
        <v>16</v>
      </c>
      <c r="C8" s="10" t="s">
        <v>39</v>
      </c>
    </row>
    <row r="9" spans="2:3" x14ac:dyDescent="0.25">
      <c r="B9" s="26">
        <v>10258</v>
      </c>
      <c r="C9" s="27">
        <v>3.18</v>
      </c>
    </row>
    <row r="10" spans="2:3" x14ac:dyDescent="0.25">
      <c r="B10" s="26">
        <v>10287</v>
      </c>
      <c r="C10" s="27">
        <v>3.19</v>
      </c>
    </row>
    <row r="11" spans="2:3" x14ac:dyDescent="0.25">
      <c r="B11" s="26">
        <v>10317</v>
      </c>
      <c r="C11" s="27">
        <v>3.17</v>
      </c>
    </row>
    <row r="12" spans="2:3" x14ac:dyDescent="0.25">
      <c r="B12" s="26">
        <v>10348</v>
      </c>
      <c r="C12" s="27">
        <v>3.2</v>
      </c>
    </row>
    <row r="13" spans="2:3" x14ac:dyDescent="0.25">
      <c r="B13" s="26">
        <v>10379</v>
      </c>
      <c r="C13" s="27">
        <v>3.24</v>
      </c>
    </row>
    <row r="14" spans="2:3" x14ac:dyDescent="0.25">
      <c r="B14" s="26">
        <v>10408</v>
      </c>
      <c r="C14" s="27">
        <v>3.29</v>
      </c>
    </row>
    <row r="15" spans="2:3" x14ac:dyDescent="0.25">
      <c r="B15" s="26">
        <v>10440</v>
      </c>
      <c r="C15" s="27">
        <v>3.42</v>
      </c>
    </row>
    <row r="16" spans="2:3" x14ac:dyDescent="0.25">
      <c r="B16" s="26">
        <v>10471</v>
      </c>
      <c r="C16" s="27">
        <v>3.48</v>
      </c>
    </row>
    <row r="17" spans="2:3" x14ac:dyDescent="0.25">
      <c r="B17" s="26">
        <v>10499</v>
      </c>
      <c r="C17" s="27">
        <v>3.46</v>
      </c>
    </row>
    <row r="18" spans="2:3" x14ac:dyDescent="0.25">
      <c r="B18" s="26">
        <v>10532</v>
      </c>
      <c r="C18" s="27">
        <v>3.47</v>
      </c>
    </row>
    <row r="19" spans="2:3" x14ac:dyDescent="0.25">
      <c r="B19" s="26">
        <v>10562</v>
      </c>
      <c r="C19" s="27">
        <v>3.38</v>
      </c>
    </row>
    <row r="20" spans="2:3" x14ac:dyDescent="0.25">
      <c r="B20" s="26">
        <v>10593</v>
      </c>
      <c r="C20" s="27">
        <v>3.45</v>
      </c>
    </row>
    <row r="21" spans="2:3" x14ac:dyDescent="0.25">
      <c r="B21" s="26">
        <v>10624</v>
      </c>
      <c r="C21" s="27">
        <v>3.52</v>
      </c>
    </row>
    <row r="22" spans="2:3" x14ac:dyDescent="0.25">
      <c r="B22" s="26">
        <v>10652</v>
      </c>
      <c r="C22" s="27">
        <v>3.62</v>
      </c>
    </row>
    <row r="23" spans="2:3" x14ac:dyDescent="0.25">
      <c r="B23" s="26">
        <v>10681</v>
      </c>
      <c r="C23" s="27">
        <v>3.74</v>
      </c>
    </row>
    <row r="24" spans="2:3" x14ac:dyDescent="0.25">
      <c r="B24" s="26">
        <v>10713</v>
      </c>
      <c r="C24" s="27">
        <v>3.64</v>
      </c>
    </row>
    <row r="25" spans="2:3" x14ac:dyDescent="0.25">
      <c r="B25" s="26">
        <v>10744</v>
      </c>
      <c r="C25" s="27">
        <v>3.64</v>
      </c>
    </row>
    <row r="26" spans="2:3" x14ac:dyDescent="0.25">
      <c r="B26" s="26">
        <v>10772</v>
      </c>
      <c r="C26" s="27">
        <v>3.69</v>
      </c>
    </row>
    <row r="27" spans="2:3" x14ac:dyDescent="0.25">
      <c r="B27" s="26">
        <v>10805</v>
      </c>
      <c r="C27" s="27">
        <v>3.64</v>
      </c>
    </row>
    <row r="28" spans="2:3" x14ac:dyDescent="0.25">
      <c r="B28" s="26">
        <v>10835</v>
      </c>
      <c r="C28" s="27">
        <v>3.71</v>
      </c>
    </row>
    <row r="29" spans="2:3" x14ac:dyDescent="0.25">
      <c r="B29" s="26">
        <v>10866</v>
      </c>
      <c r="C29" s="27">
        <v>3.7</v>
      </c>
    </row>
    <row r="30" spans="2:3" x14ac:dyDescent="0.25">
      <c r="B30" s="26">
        <v>10897</v>
      </c>
      <c r="C30" s="27">
        <v>3.61</v>
      </c>
    </row>
    <row r="31" spans="2:3" x14ac:dyDescent="0.25">
      <c r="B31" s="26">
        <v>10926</v>
      </c>
      <c r="C31" s="27">
        <v>3.35</v>
      </c>
    </row>
    <row r="32" spans="2:3" x14ac:dyDescent="0.25">
      <c r="B32" s="26">
        <v>10958</v>
      </c>
      <c r="C32" s="27">
        <v>3.36</v>
      </c>
    </row>
    <row r="33" spans="2:3" x14ac:dyDescent="0.25">
      <c r="B33" s="26">
        <v>10989</v>
      </c>
      <c r="C33" s="27">
        <v>3.43</v>
      </c>
    </row>
    <row r="34" spans="2:3" x14ac:dyDescent="0.25">
      <c r="B34" s="26">
        <v>11017</v>
      </c>
      <c r="C34" s="27">
        <v>3.41</v>
      </c>
    </row>
    <row r="35" spans="2:3" x14ac:dyDescent="0.25">
      <c r="B35" s="26">
        <v>11048</v>
      </c>
      <c r="C35" s="27">
        <v>3.29</v>
      </c>
    </row>
    <row r="36" spans="2:3" x14ac:dyDescent="0.25">
      <c r="B36" s="26">
        <v>11078</v>
      </c>
      <c r="C36" s="27">
        <v>3.37</v>
      </c>
    </row>
    <row r="37" spans="2:3" x14ac:dyDescent="0.25">
      <c r="B37" s="26">
        <v>11108</v>
      </c>
      <c r="C37" s="27">
        <v>3.31</v>
      </c>
    </row>
    <row r="38" spans="2:3" x14ac:dyDescent="0.25">
      <c r="B38" s="26">
        <v>11139</v>
      </c>
      <c r="C38" s="27">
        <v>3.25</v>
      </c>
    </row>
    <row r="39" spans="2:3" x14ac:dyDescent="0.25">
      <c r="B39" s="26">
        <v>11170</v>
      </c>
      <c r="C39" s="27">
        <v>3.25</v>
      </c>
    </row>
    <row r="40" spans="2:3" x14ac:dyDescent="0.25">
      <c r="B40" s="26">
        <v>11199</v>
      </c>
      <c r="C40" s="27">
        <v>3.26</v>
      </c>
    </row>
    <row r="41" spans="2:3" x14ac:dyDescent="0.25">
      <c r="B41" s="26">
        <v>11231</v>
      </c>
      <c r="C41" s="27">
        <v>3.24</v>
      </c>
    </row>
    <row r="42" spans="2:3" x14ac:dyDescent="0.25">
      <c r="B42" s="26">
        <v>11262</v>
      </c>
      <c r="C42" s="27">
        <v>3.21</v>
      </c>
    </row>
    <row r="43" spans="2:3" x14ac:dyDescent="0.25">
      <c r="B43" s="26">
        <v>11290</v>
      </c>
      <c r="C43" s="27">
        <v>3.19</v>
      </c>
    </row>
    <row r="44" spans="2:3" x14ac:dyDescent="0.25">
      <c r="B44" s="26">
        <v>11323</v>
      </c>
      <c r="C44" s="27">
        <v>3.22</v>
      </c>
    </row>
    <row r="45" spans="2:3" x14ac:dyDescent="0.25">
      <c r="B45" s="26">
        <v>11353</v>
      </c>
      <c r="C45" s="27">
        <v>3.2</v>
      </c>
    </row>
    <row r="46" spans="2:3" x14ac:dyDescent="0.25">
      <c r="B46" s="26">
        <v>11381</v>
      </c>
      <c r="C46" s="27">
        <v>3.3</v>
      </c>
    </row>
    <row r="47" spans="2:3" x14ac:dyDescent="0.25">
      <c r="B47" s="26">
        <v>11413</v>
      </c>
      <c r="C47" s="27">
        <v>3.27</v>
      </c>
    </row>
    <row r="48" spans="2:3" x14ac:dyDescent="0.25">
      <c r="B48" s="26">
        <v>11443</v>
      </c>
      <c r="C48" s="27">
        <v>3.26</v>
      </c>
    </row>
    <row r="49" spans="2:3" x14ac:dyDescent="0.25">
      <c r="B49" s="26">
        <v>11472</v>
      </c>
      <c r="C49" s="27">
        <v>3.16</v>
      </c>
    </row>
    <row r="50" spans="2:3" x14ac:dyDescent="0.25">
      <c r="B50" s="26">
        <v>11504</v>
      </c>
      <c r="C50" s="27">
        <v>3.13</v>
      </c>
    </row>
    <row r="51" spans="2:3" x14ac:dyDescent="0.25">
      <c r="B51" s="26">
        <v>11535</v>
      </c>
      <c r="C51" s="27">
        <v>3.15</v>
      </c>
    </row>
    <row r="52" spans="2:3" x14ac:dyDescent="0.25">
      <c r="B52" s="26">
        <v>11566</v>
      </c>
      <c r="C52" s="27">
        <v>3.18</v>
      </c>
    </row>
    <row r="53" spans="2:3" x14ac:dyDescent="0.25">
      <c r="B53" s="26">
        <v>11596</v>
      </c>
      <c r="C53" s="27">
        <v>3.25</v>
      </c>
    </row>
    <row r="54" spans="2:3" x14ac:dyDescent="0.25">
      <c r="B54" s="26">
        <v>11626</v>
      </c>
      <c r="C54" s="27">
        <v>3.63</v>
      </c>
    </row>
    <row r="55" spans="2:3" x14ac:dyDescent="0.25">
      <c r="B55" s="26">
        <v>11657</v>
      </c>
      <c r="C55" s="27">
        <v>3.63</v>
      </c>
    </row>
    <row r="56" spans="2:3" x14ac:dyDescent="0.25">
      <c r="B56" s="26">
        <v>11688</v>
      </c>
      <c r="C56" s="27">
        <v>3.93</v>
      </c>
    </row>
    <row r="57" spans="2:3" x14ac:dyDescent="0.25">
      <c r="B57" s="26">
        <v>11717</v>
      </c>
      <c r="C57" s="27">
        <v>4.26</v>
      </c>
    </row>
    <row r="58" spans="2:3" x14ac:dyDescent="0.25">
      <c r="B58" s="26">
        <v>11748</v>
      </c>
      <c r="C58" s="27">
        <v>4.1100000000000003</v>
      </c>
    </row>
    <row r="59" spans="2:3" x14ac:dyDescent="0.25">
      <c r="B59" s="26">
        <v>11779</v>
      </c>
      <c r="C59" s="27">
        <v>3.92</v>
      </c>
    </row>
    <row r="60" spans="2:3" x14ac:dyDescent="0.25">
      <c r="B60" s="26">
        <v>11808</v>
      </c>
      <c r="C60" s="27">
        <v>3.68</v>
      </c>
    </row>
    <row r="61" spans="2:3" x14ac:dyDescent="0.25">
      <c r="B61" s="26">
        <v>11840</v>
      </c>
      <c r="C61" s="27">
        <v>3.76</v>
      </c>
    </row>
    <row r="62" spans="2:3" x14ac:dyDescent="0.25">
      <c r="B62" s="26">
        <v>11870</v>
      </c>
      <c r="C62" s="27">
        <v>3.76</v>
      </c>
    </row>
    <row r="63" spans="2:3" x14ac:dyDescent="0.25">
      <c r="B63" s="26">
        <v>11899</v>
      </c>
      <c r="C63" s="27">
        <v>3.58</v>
      </c>
    </row>
    <row r="64" spans="2:3" x14ac:dyDescent="0.25">
      <c r="B64" s="26">
        <v>11932</v>
      </c>
      <c r="C64" s="27">
        <v>3.45</v>
      </c>
    </row>
    <row r="65" spans="2:3" x14ac:dyDescent="0.25">
      <c r="B65" s="26">
        <v>11962</v>
      </c>
      <c r="C65" s="27">
        <v>3.42</v>
      </c>
    </row>
    <row r="66" spans="2:3" x14ac:dyDescent="0.25">
      <c r="B66" s="26">
        <v>11993</v>
      </c>
      <c r="C66" s="27">
        <v>3.43</v>
      </c>
    </row>
    <row r="67" spans="2:3" x14ac:dyDescent="0.25">
      <c r="B67" s="26">
        <v>12023</v>
      </c>
      <c r="C67" s="27">
        <v>3.45</v>
      </c>
    </row>
    <row r="68" spans="2:3" x14ac:dyDescent="0.25">
      <c r="B68" s="26">
        <v>12053</v>
      </c>
      <c r="C68" s="27">
        <v>3.35</v>
      </c>
    </row>
    <row r="69" spans="2:3" x14ac:dyDescent="0.25">
      <c r="B69" s="26">
        <v>12085</v>
      </c>
      <c r="C69" s="27">
        <v>3.22</v>
      </c>
    </row>
    <row r="70" spans="2:3" x14ac:dyDescent="0.25">
      <c r="B70" s="26">
        <v>12113</v>
      </c>
      <c r="C70" s="27">
        <v>3.31</v>
      </c>
    </row>
    <row r="71" spans="2:3" x14ac:dyDescent="0.25">
      <c r="B71" s="26">
        <v>12144</v>
      </c>
      <c r="C71" s="27">
        <v>3.42</v>
      </c>
    </row>
    <row r="72" spans="2:3" x14ac:dyDescent="0.25">
      <c r="B72" s="26">
        <v>12172</v>
      </c>
      <c r="C72" s="27">
        <v>3.42</v>
      </c>
    </row>
    <row r="73" spans="2:3" x14ac:dyDescent="0.25">
      <c r="B73" s="26">
        <v>12205</v>
      </c>
      <c r="C73" s="27">
        <v>3.3</v>
      </c>
    </row>
    <row r="74" spans="2:3" x14ac:dyDescent="0.25">
      <c r="B74" s="26">
        <v>12235</v>
      </c>
      <c r="C74" s="27">
        <v>3.21</v>
      </c>
    </row>
    <row r="75" spans="2:3" x14ac:dyDescent="0.25">
      <c r="B75" s="26">
        <v>12266</v>
      </c>
      <c r="C75" s="27">
        <v>3.2</v>
      </c>
    </row>
    <row r="76" spans="2:3" x14ac:dyDescent="0.25">
      <c r="B76" s="26">
        <v>12297</v>
      </c>
      <c r="C76" s="27">
        <v>3.21</v>
      </c>
    </row>
    <row r="77" spans="2:3" x14ac:dyDescent="0.25">
      <c r="B77" s="26">
        <v>12326</v>
      </c>
      <c r="C77" s="27">
        <v>3.19</v>
      </c>
    </row>
    <row r="78" spans="2:3" x14ac:dyDescent="0.25">
      <c r="B78" s="26">
        <v>12358</v>
      </c>
      <c r="C78" s="27">
        <v>3.22</v>
      </c>
    </row>
    <row r="79" spans="2:3" x14ac:dyDescent="0.25">
      <c r="B79" s="26">
        <v>12388</v>
      </c>
      <c r="C79" s="27">
        <v>3.46</v>
      </c>
    </row>
    <row r="80" spans="2:3" x14ac:dyDescent="0.25">
      <c r="B80" s="26">
        <v>12417</v>
      </c>
      <c r="C80" s="27">
        <v>3.53</v>
      </c>
    </row>
    <row r="81" spans="2:3" x14ac:dyDescent="0.25">
      <c r="B81" s="26">
        <v>12450</v>
      </c>
      <c r="C81" s="27">
        <v>3.48</v>
      </c>
    </row>
    <row r="82" spans="2:3" x14ac:dyDescent="0.25">
      <c r="B82" s="26">
        <v>12478</v>
      </c>
      <c r="C82" s="27">
        <v>3.28</v>
      </c>
    </row>
    <row r="83" spans="2:3" x14ac:dyDescent="0.25">
      <c r="B83" s="26">
        <v>12508</v>
      </c>
      <c r="C83" s="27">
        <v>3.15</v>
      </c>
    </row>
    <row r="84" spans="2:3" x14ac:dyDescent="0.25">
      <c r="B84" s="26">
        <v>12539</v>
      </c>
      <c r="C84" s="27">
        <v>3.09</v>
      </c>
    </row>
    <row r="85" spans="2:3" x14ac:dyDescent="0.25">
      <c r="B85" s="26">
        <v>12570</v>
      </c>
      <c r="C85" s="27">
        <v>3.02</v>
      </c>
    </row>
    <row r="86" spans="2:3" x14ac:dyDescent="0.25">
      <c r="B86" s="26">
        <v>12599</v>
      </c>
      <c r="C86" s="27">
        <v>2.97</v>
      </c>
    </row>
    <row r="87" spans="2:3" x14ac:dyDescent="0.25">
      <c r="B87" s="26">
        <v>12631</v>
      </c>
      <c r="C87" s="27">
        <v>2.94</v>
      </c>
    </row>
    <row r="88" spans="2:3" x14ac:dyDescent="0.25">
      <c r="B88" s="26">
        <v>12662</v>
      </c>
      <c r="C88" s="27">
        <v>3.05</v>
      </c>
    </row>
    <row r="89" spans="2:3" x14ac:dyDescent="0.25">
      <c r="B89" s="26">
        <v>12690</v>
      </c>
      <c r="C89" s="27">
        <v>3.23</v>
      </c>
    </row>
    <row r="90" spans="2:3" x14ac:dyDescent="0.25">
      <c r="B90" s="26">
        <v>12723</v>
      </c>
      <c r="C90" s="27">
        <v>3.05</v>
      </c>
    </row>
    <row r="91" spans="2:3" x14ac:dyDescent="0.25">
      <c r="B91" s="26">
        <v>12753</v>
      </c>
      <c r="C91" s="27">
        <v>3.05</v>
      </c>
    </row>
    <row r="92" spans="2:3" x14ac:dyDescent="0.25">
      <c r="B92" s="26">
        <v>12784</v>
      </c>
      <c r="C92" s="27">
        <v>2.99</v>
      </c>
    </row>
    <row r="93" spans="2:3" x14ac:dyDescent="0.25">
      <c r="B93" s="26">
        <v>12815</v>
      </c>
      <c r="C93" s="27">
        <v>2.83</v>
      </c>
    </row>
    <row r="94" spans="2:3" x14ac:dyDescent="0.25">
      <c r="B94" s="26">
        <v>12843</v>
      </c>
      <c r="C94" s="27">
        <v>2.77</v>
      </c>
    </row>
    <row r="95" spans="2:3" x14ac:dyDescent="0.25">
      <c r="B95" s="26">
        <v>12872</v>
      </c>
      <c r="C95" s="27">
        <v>2.77</v>
      </c>
    </row>
    <row r="96" spans="2:3" x14ac:dyDescent="0.25">
      <c r="B96" s="26">
        <v>12904</v>
      </c>
      <c r="C96" s="27">
        <v>2.73</v>
      </c>
    </row>
    <row r="97" spans="2:3" x14ac:dyDescent="0.25">
      <c r="B97" s="26">
        <v>12935</v>
      </c>
      <c r="C97" s="27">
        <v>2.72</v>
      </c>
    </row>
    <row r="98" spans="2:3" x14ac:dyDescent="0.25">
      <c r="B98" s="26">
        <v>12963</v>
      </c>
      <c r="C98" s="27">
        <v>2.71</v>
      </c>
    </row>
    <row r="99" spans="2:3" x14ac:dyDescent="0.25">
      <c r="B99" s="26">
        <v>12996</v>
      </c>
      <c r="C99" s="27">
        <v>2.69</v>
      </c>
    </row>
    <row r="100" spans="2:3" x14ac:dyDescent="0.25">
      <c r="B100" s="26">
        <v>13026</v>
      </c>
      <c r="C100" s="27">
        <v>2.84</v>
      </c>
    </row>
    <row r="101" spans="2:3" x14ac:dyDescent="0.25">
      <c r="B101" s="26">
        <v>13057</v>
      </c>
      <c r="C101" s="27">
        <v>2.87</v>
      </c>
    </row>
    <row r="102" spans="2:3" x14ac:dyDescent="0.25">
      <c r="B102" s="26">
        <v>13088</v>
      </c>
      <c r="C102" s="27">
        <v>2.83</v>
      </c>
    </row>
    <row r="103" spans="2:3" x14ac:dyDescent="0.25">
      <c r="B103" s="26">
        <v>13117</v>
      </c>
      <c r="C103" s="27">
        <v>2.84</v>
      </c>
    </row>
    <row r="104" spans="2:3" x14ac:dyDescent="0.25">
      <c r="B104" s="26">
        <v>13149</v>
      </c>
      <c r="C104" s="27">
        <v>2.82</v>
      </c>
    </row>
    <row r="105" spans="2:3" x14ac:dyDescent="0.25">
      <c r="B105" s="26">
        <v>13180</v>
      </c>
      <c r="C105" s="27">
        <v>2.8</v>
      </c>
    </row>
    <row r="106" spans="2:3" x14ac:dyDescent="0.25">
      <c r="B106" s="26">
        <v>13208</v>
      </c>
      <c r="C106" s="27">
        <v>2.74</v>
      </c>
    </row>
    <row r="107" spans="2:3" x14ac:dyDescent="0.25">
      <c r="B107" s="26">
        <v>13240</v>
      </c>
      <c r="C107" s="27">
        <v>2.69</v>
      </c>
    </row>
    <row r="108" spans="2:3" x14ac:dyDescent="0.25">
      <c r="B108" s="26">
        <v>13270</v>
      </c>
      <c r="C108" s="27">
        <v>2.67</v>
      </c>
    </row>
    <row r="109" spans="2:3" x14ac:dyDescent="0.25">
      <c r="B109" s="26">
        <v>13299</v>
      </c>
      <c r="C109" s="27">
        <v>2.65</v>
      </c>
    </row>
    <row r="110" spans="2:3" x14ac:dyDescent="0.25">
      <c r="B110" s="26">
        <v>13331</v>
      </c>
      <c r="C110" s="27">
        <v>2.67</v>
      </c>
    </row>
    <row r="111" spans="2:3" x14ac:dyDescent="0.25">
      <c r="B111" s="26">
        <v>13362</v>
      </c>
      <c r="C111" s="27">
        <v>2.66</v>
      </c>
    </row>
    <row r="112" spans="2:3" x14ac:dyDescent="0.25">
      <c r="B112" s="26">
        <v>13393</v>
      </c>
      <c r="C112" s="27">
        <v>2.59</v>
      </c>
    </row>
    <row r="113" spans="2:3" x14ac:dyDescent="0.25">
      <c r="B113" s="26">
        <v>13423</v>
      </c>
      <c r="C113" s="27">
        <v>2.62</v>
      </c>
    </row>
    <row r="114" spans="2:3" x14ac:dyDescent="0.25">
      <c r="B114" s="26">
        <v>13453</v>
      </c>
      <c r="C114" s="27">
        <v>2.63</v>
      </c>
    </row>
    <row r="115" spans="2:3" x14ac:dyDescent="0.25">
      <c r="B115" s="26">
        <v>13484</v>
      </c>
      <c r="C115" s="27">
        <v>2.5099999999999998</v>
      </c>
    </row>
    <row r="116" spans="2:3" x14ac:dyDescent="0.25">
      <c r="B116" s="26">
        <v>13515</v>
      </c>
      <c r="C116" s="27">
        <v>2.52</v>
      </c>
    </row>
    <row r="117" spans="2:3" x14ac:dyDescent="0.25">
      <c r="B117" s="26">
        <v>13544</v>
      </c>
      <c r="C117" s="27">
        <v>2.4700000000000002</v>
      </c>
    </row>
    <row r="118" spans="2:3" x14ac:dyDescent="0.25">
      <c r="B118" s="26">
        <v>13572</v>
      </c>
      <c r="C118" s="27">
        <v>2.46</v>
      </c>
    </row>
    <row r="119" spans="2:3" x14ac:dyDescent="0.25">
      <c r="B119" s="26">
        <v>13605</v>
      </c>
      <c r="C119" s="27">
        <v>2.72</v>
      </c>
    </row>
    <row r="120" spans="2:3" x14ac:dyDescent="0.25">
      <c r="B120" s="26">
        <v>13635</v>
      </c>
      <c r="C120" s="27">
        <v>2.79</v>
      </c>
    </row>
    <row r="121" spans="2:3" x14ac:dyDescent="0.25">
      <c r="B121" s="26">
        <v>13666</v>
      </c>
      <c r="C121" s="27">
        <v>2.75</v>
      </c>
    </row>
    <row r="122" spans="2:3" x14ac:dyDescent="0.25">
      <c r="B122" s="26">
        <v>13696</v>
      </c>
      <c r="C122" s="27">
        <v>2.77</v>
      </c>
    </row>
    <row r="123" spans="2:3" x14ac:dyDescent="0.25">
      <c r="B123" s="26">
        <v>13726</v>
      </c>
      <c r="C123" s="27">
        <v>2.68</v>
      </c>
    </row>
    <row r="124" spans="2:3" x14ac:dyDescent="0.25">
      <c r="B124" s="26">
        <v>13758</v>
      </c>
      <c r="C124" s="27">
        <v>2.77</v>
      </c>
    </row>
    <row r="125" spans="2:3" x14ac:dyDescent="0.25">
      <c r="B125" s="26">
        <v>13788</v>
      </c>
      <c r="C125" s="27">
        <v>2.75</v>
      </c>
    </row>
    <row r="126" spans="2:3" x14ac:dyDescent="0.25">
      <c r="B126" s="26">
        <v>13817</v>
      </c>
      <c r="C126" s="27">
        <v>2.75</v>
      </c>
    </row>
    <row r="127" spans="2:3" x14ac:dyDescent="0.25">
      <c r="B127" s="26">
        <v>13849</v>
      </c>
      <c r="C127" s="27">
        <v>2.69</v>
      </c>
    </row>
    <row r="128" spans="2:3" x14ac:dyDescent="0.25">
      <c r="B128" s="26">
        <v>13880</v>
      </c>
      <c r="C128" s="27">
        <v>2.68</v>
      </c>
    </row>
    <row r="129" spans="2:3" x14ac:dyDescent="0.25">
      <c r="B129" s="26">
        <v>13911</v>
      </c>
      <c r="C129" s="27">
        <v>2.66</v>
      </c>
    </row>
    <row r="130" spans="2:3" x14ac:dyDescent="0.25">
      <c r="B130" s="26">
        <v>13939</v>
      </c>
      <c r="C130" s="27">
        <v>2.62</v>
      </c>
    </row>
    <row r="131" spans="2:3" x14ac:dyDescent="0.25">
      <c r="B131" s="26">
        <v>13970</v>
      </c>
      <c r="C131" s="27">
        <v>2.64</v>
      </c>
    </row>
    <row r="132" spans="2:3" x14ac:dyDescent="0.25">
      <c r="B132" s="26">
        <v>13999</v>
      </c>
      <c r="C132" s="27">
        <v>2.5499999999999998</v>
      </c>
    </row>
    <row r="133" spans="2:3" x14ac:dyDescent="0.25">
      <c r="B133" s="26">
        <v>14031</v>
      </c>
      <c r="C133" s="27">
        <v>2.5099999999999998</v>
      </c>
    </row>
    <row r="134" spans="2:3" x14ac:dyDescent="0.25">
      <c r="B134" s="26">
        <v>14061</v>
      </c>
      <c r="C134" s="27">
        <v>2.5299999999999998</v>
      </c>
    </row>
    <row r="135" spans="2:3" x14ac:dyDescent="0.25">
      <c r="B135" s="26">
        <v>14090</v>
      </c>
      <c r="C135" s="27">
        <v>2.52</v>
      </c>
    </row>
    <row r="136" spans="2:3" x14ac:dyDescent="0.25">
      <c r="B136" s="26">
        <v>14123</v>
      </c>
      <c r="C136" s="27">
        <v>2.5</v>
      </c>
    </row>
    <row r="137" spans="2:3" x14ac:dyDescent="0.25">
      <c r="B137" s="26">
        <v>14153</v>
      </c>
      <c r="C137" s="27">
        <v>2.58</v>
      </c>
    </row>
    <row r="138" spans="2:3" x14ac:dyDescent="0.25">
      <c r="B138" s="26">
        <v>14184</v>
      </c>
      <c r="C138" s="27">
        <v>2.4700000000000002</v>
      </c>
    </row>
    <row r="139" spans="2:3" x14ac:dyDescent="0.25">
      <c r="B139" s="26">
        <v>14214</v>
      </c>
      <c r="C139" s="27">
        <v>2.5099999999999998</v>
      </c>
    </row>
    <row r="140" spans="2:3" x14ac:dyDescent="0.25">
      <c r="B140" s="26">
        <v>14244</v>
      </c>
      <c r="C140" s="27">
        <v>2.48</v>
      </c>
    </row>
    <row r="141" spans="2:3" x14ac:dyDescent="0.25">
      <c r="B141" s="26">
        <v>14276</v>
      </c>
      <c r="C141" s="27">
        <v>2.48</v>
      </c>
    </row>
    <row r="142" spans="2:3" x14ac:dyDescent="0.25">
      <c r="B142" s="26">
        <v>14304</v>
      </c>
      <c r="C142" s="27">
        <v>2.4300000000000002</v>
      </c>
    </row>
    <row r="143" spans="2:3" x14ac:dyDescent="0.25">
      <c r="B143" s="26">
        <v>14335</v>
      </c>
      <c r="C143" s="27">
        <v>2.34</v>
      </c>
    </row>
    <row r="144" spans="2:3" x14ac:dyDescent="0.25">
      <c r="B144" s="26">
        <v>14363</v>
      </c>
      <c r="C144" s="27">
        <v>2.27</v>
      </c>
    </row>
    <row r="145" spans="2:3" x14ac:dyDescent="0.25">
      <c r="B145" s="26">
        <v>14396</v>
      </c>
      <c r="C145" s="27">
        <v>2.13</v>
      </c>
    </row>
    <row r="146" spans="2:3" x14ac:dyDescent="0.25">
      <c r="B146" s="26">
        <v>14426</v>
      </c>
      <c r="C146" s="27">
        <v>2.16</v>
      </c>
    </row>
    <row r="147" spans="2:3" x14ac:dyDescent="0.25">
      <c r="B147" s="26">
        <v>14457</v>
      </c>
      <c r="C147" s="27">
        <v>2.14</v>
      </c>
    </row>
    <row r="148" spans="2:3" x14ac:dyDescent="0.25">
      <c r="B148" s="26">
        <v>14488</v>
      </c>
      <c r="C148" s="27">
        <v>2.27</v>
      </c>
    </row>
    <row r="149" spans="2:3" x14ac:dyDescent="0.25">
      <c r="B149" s="26">
        <v>14517</v>
      </c>
      <c r="C149" s="27">
        <v>2.74</v>
      </c>
    </row>
    <row r="150" spans="2:3" x14ac:dyDescent="0.25">
      <c r="B150" s="26">
        <v>14549</v>
      </c>
      <c r="C150" s="27">
        <v>2.5099999999999998</v>
      </c>
    </row>
    <row r="151" spans="2:3" x14ac:dyDescent="0.25">
      <c r="B151" s="26">
        <v>14579</v>
      </c>
      <c r="C151" s="27">
        <v>2.4</v>
      </c>
    </row>
    <row r="152" spans="2:3" x14ac:dyDescent="0.25">
      <c r="B152" s="26">
        <v>14608</v>
      </c>
      <c r="C152" s="27">
        <v>2.2999999999999998</v>
      </c>
    </row>
    <row r="153" spans="2:3" x14ac:dyDescent="0.25">
      <c r="B153" s="26">
        <v>14641</v>
      </c>
      <c r="C153" s="27">
        <v>2.31</v>
      </c>
    </row>
    <row r="154" spans="2:3" x14ac:dyDescent="0.25">
      <c r="B154" s="26">
        <v>14670</v>
      </c>
      <c r="C154" s="27">
        <v>2.3199999999999998</v>
      </c>
    </row>
    <row r="155" spans="2:3" x14ac:dyDescent="0.25">
      <c r="B155" s="26">
        <v>14699</v>
      </c>
      <c r="C155" s="27">
        <v>2.2200000000000002</v>
      </c>
    </row>
    <row r="156" spans="2:3" x14ac:dyDescent="0.25">
      <c r="B156" s="26">
        <v>14731</v>
      </c>
      <c r="C156" s="27">
        <v>2.2799999999999998</v>
      </c>
    </row>
    <row r="157" spans="2:3" x14ac:dyDescent="0.25">
      <c r="B157" s="26">
        <v>14762</v>
      </c>
      <c r="C157" s="27">
        <v>2.4700000000000002</v>
      </c>
    </row>
    <row r="158" spans="2:3" x14ac:dyDescent="0.25">
      <c r="B158" s="26">
        <v>14790</v>
      </c>
      <c r="C158" s="27">
        <v>2.3199999999999998</v>
      </c>
    </row>
    <row r="159" spans="2:3" x14ac:dyDescent="0.25">
      <c r="B159" s="26">
        <v>14823</v>
      </c>
      <c r="C159" s="27">
        <v>2.25</v>
      </c>
    </row>
    <row r="160" spans="2:3" x14ac:dyDescent="0.25">
      <c r="B160" s="26">
        <v>14853</v>
      </c>
      <c r="C160" s="27">
        <v>2.23</v>
      </c>
    </row>
    <row r="161" spans="2:3" x14ac:dyDescent="0.25">
      <c r="B161" s="26">
        <v>14884</v>
      </c>
      <c r="C161" s="27">
        <v>2.15</v>
      </c>
    </row>
    <row r="162" spans="2:3" x14ac:dyDescent="0.25">
      <c r="B162" s="26">
        <v>14915</v>
      </c>
      <c r="C162" s="27">
        <v>2.09</v>
      </c>
    </row>
    <row r="163" spans="2:3" x14ac:dyDescent="0.25">
      <c r="B163" s="26">
        <v>14944</v>
      </c>
      <c r="C163" s="27">
        <v>1.93</v>
      </c>
    </row>
    <row r="164" spans="2:3" x14ac:dyDescent="0.25">
      <c r="B164" s="26">
        <v>14976</v>
      </c>
      <c r="C164" s="27">
        <v>1.88</v>
      </c>
    </row>
    <row r="165" spans="2:3" x14ac:dyDescent="0.25">
      <c r="B165" s="26">
        <v>15007</v>
      </c>
      <c r="C165" s="27">
        <v>2.15</v>
      </c>
    </row>
    <row r="166" spans="2:3" x14ac:dyDescent="0.25">
      <c r="B166" s="26">
        <v>15035</v>
      </c>
      <c r="C166" s="27">
        <v>2.2400000000000002</v>
      </c>
    </row>
    <row r="167" spans="2:3" x14ac:dyDescent="0.25">
      <c r="B167" s="26">
        <v>15066</v>
      </c>
      <c r="C167" s="27">
        <v>2.1</v>
      </c>
    </row>
    <row r="168" spans="2:3" x14ac:dyDescent="0.25">
      <c r="B168" s="26">
        <v>15096</v>
      </c>
      <c r="C168" s="27">
        <v>2.02</v>
      </c>
    </row>
    <row r="169" spans="2:3" x14ac:dyDescent="0.25">
      <c r="B169" s="26">
        <v>15126</v>
      </c>
      <c r="C169" s="27">
        <v>2.0299999999999998</v>
      </c>
    </row>
    <row r="170" spans="2:3" x14ac:dyDescent="0.25">
      <c r="B170" s="26">
        <v>15157</v>
      </c>
      <c r="C170" s="27">
        <v>1.93</v>
      </c>
    </row>
    <row r="171" spans="2:3" x14ac:dyDescent="0.25">
      <c r="B171" s="26">
        <v>15188</v>
      </c>
      <c r="C171" s="27">
        <v>1.81</v>
      </c>
    </row>
    <row r="172" spans="2:3" x14ac:dyDescent="0.25">
      <c r="B172" s="26">
        <v>15217</v>
      </c>
      <c r="C172" s="27">
        <v>1.88</v>
      </c>
    </row>
    <row r="173" spans="2:3" x14ac:dyDescent="0.25">
      <c r="B173" s="26">
        <v>15249</v>
      </c>
      <c r="C173" s="27">
        <v>1.89</v>
      </c>
    </row>
    <row r="174" spans="2:3" x14ac:dyDescent="0.25">
      <c r="B174" s="26">
        <v>15280</v>
      </c>
      <c r="C174" s="27">
        <v>1.84</v>
      </c>
    </row>
    <row r="175" spans="2:3" x14ac:dyDescent="0.25">
      <c r="B175" s="26">
        <v>15308</v>
      </c>
      <c r="C175" s="27">
        <v>1.88</v>
      </c>
    </row>
    <row r="176" spans="2:3" x14ac:dyDescent="0.25">
      <c r="B176" s="26">
        <v>15341</v>
      </c>
      <c r="C176" s="27">
        <v>2.0699999999999998</v>
      </c>
    </row>
    <row r="177" spans="2:3" x14ac:dyDescent="0.25">
      <c r="B177" s="26">
        <v>15371</v>
      </c>
      <c r="C177" s="27">
        <v>2.06</v>
      </c>
    </row>
    <row r="178" spans="2:3" x14ac:dyDescent="0.25">
      <c r="B178" s="26">
        <v>15399</v>
      </c>
      <c r="C178" s="27">
        <v>2.13</v>
      </c>
    </row>
    <row r="179" spans="2:3" x14ac:dyDescent="0.25">
      <c r="B179" s="26">
        <v>15431</v>
      </c>
      <c r="C179" s="27">
        <v>2.0499999999999998</v>
      </c>
    </row>
    <row r="180" spans="2:3" x14ac:dyDescent="0.25">
      <c r="B180" s="26">
        <v>15461</v>
      </c>
      <c r="C180" s="27">
        <v>2.11</v>
      </c>
    </row>
    <row r="181" spans="2:3" x14ac:dyDescent="0.25">
      <c r="B181" s="26">
        <v>15490</v>
      </c>
      <c r="C181" s="27">
        <v>2.08</v>
      </c>
    </row>
    <row r="182" spans="2:3" x14ac:dyDescent="0.25">
      <c r="B182" s="26">
        <v>15522</v>
      </c>
      <c r="C182" s="27">
        <v>2.09</v>
      </c>
    </row>
    <row r="183" spans="2:3" x14ac:dyDescent="0.25">
      <c r="B183" s="26">
        <v>15553</v>
      </c>
      <c r="C183" s="27">
        <v>2.12</v>
      </c>
    </row>
    <row r="184" spans="2:3" x14ac:dyDescent="0.25">
      <c r="B184" s="26">
        <v>15584</v>
      </c>
      <c r="C184" s="27">
        <v>2.12</v>
      </c>
    </row>
    <row r="185" spans="2:3" x14ac:dyDescent="0.25">
      <c r="B185" s="26">
        <v>15614</v>
      </c>
      <c r="C185" s="27">
        <v>2.13</v>
      </c>
    </row>
    <row r="186" spans="2:3" x14ac:dyDescent="0.25">
      <c r="B186" s="26">
        <v>15644</v>
      </c>
      <c r="C186" s="27">
        <v>2.12</v>
      </c>
    </row>
    <row r="187" spans="2:3" x14ac:dyDescent="0.25">
      <c r="B187" s="26">
        <v>15675</v>
      </c>
      <c r="C187" s="27">
        <v>2.14</v>
      </c>
    </row>
    <row r="188" spans="2:3" x14ac:dyDescent="0.25">
      <c r="B188" s="26">
        <v>15706</v>
      </c>
      <c r="C188" s="27">
        <v>2.11</v>
      </c>
    </row>
    <row r="189" spans="2:3" x14ac:dyDescent="0.25">
      <c r="B189" s="26">
        <v>15735</v>
      </c>
      <c r="C189" s="27">
        <v>2.0699999999999998</v>
      </c>
    </row>
    <row r="190" spans="2:3" x14ac:dyDescent="0.25">
      <c r="B190" s="26">
        <v>15763</v>
      </c>
      <c r="C190" s="27">
        <v>2.08</v>
      </c>
    </row>
    <row r="191" spans="2:3" x14ac:dyDescent="0.25">
      <c r="B191" s="26">
        <v>15796</v>
      </c>
      <c r="C191" s="27">
        <v>2.1</v>
      </c>
    </row>
    <row r="192" spans="2:3" x14ac:dyDescent="0.25">
      <c r="B192" s="26">
        <v>15826</v>
      </c>
      <c r="C192" s="27">
        <v>2.08</v>
      </c>
    </row>
    <row r="193" spans="2:3" x14ac:dyDescent="0.25">
      <c r="B193" s="26">
        <v>15857</v>
      </c>
      <c r="C193" s="27">
        <v>2.0299999999999998</v>
      </c>
    </row>
    <row r="194" spans="2:3" x14ac:dyDescent="0.25">
      <c r="B194" s="26">
        <v>15887</v>
      </c>
      <c r="C194" s="27">
        <v>2.02</v>
      </c>
    </row>
    <row r="195" spans="2:3" x14ac:dyDescent="0.25">
      <c r="B195" s="26">
        <v>15917</v>
      </c>
      <c r="C195" s="27">
        <v>2.04</v>
      </c>
    </row>
    <row r="196" spans="2:3" x14ac:dyDescent="0.25">
      <c r="B196" s="26">
        <v>15949</v>
      </c>
      <c r="C196" s="27">
        <v>2.06</v>
      </c>
    </row>
    <row r="197" spans="2:3" x14ac:dyDescent="0.25">
      <c r="B197" s="26">
        <v>15979</v>
      </c>
      <c r="C197" s="27">
        <v>2.06</v>
      </c>
    </row>
    <row r="198" spans="2:3" x14ac:dyDescent="0.25">
      <c r="B198" s="26">
        <v>16008</v>
      </c>
      <c r="C198" s="27">
        <v>2.08</v>
      </c>
    </row>
    <row r="199" spans="2:3" x14ac:dyDescent="0.25">
      <c r="B199" s="26">
        <v>16040</v>
      </c>
      <c r="C199" s="27">
        <v>2.11</v>
      </c>
    </row>
    <row r="200" spans="2:3" x14ac:dyDescent="0.25">
      <c r="B200" s="26">
        <v>16071</v>
      </c>
      <c r="C200" s="27">
        <v>2.12</v>
      </c>
    </row>
    <row r="201" spans="2:3" x14ac:dyDescent="0.25">
      <c r="B201" s="26">
        <v>16102</v>
      </c>
      <c r="C201" s="27">
        <v>2.12</v>
      </c>
    </row>
    <row r="202" spans="2:3" x14ac:dyDescent="0.25">
      <c r="B202" s="26">
        <v>16131</v>
      </c>
      <c r="C202" s="27">
        <v>2.08</v>
      </c>
    </row>
    <row r="203" spans="2:3" x14ac:dyDescent="0.25">
      <c r="B203" s="26">
        <v>16162</v>
      </c>
      <c r="C203" s="27">
        <v>2.08</v>
      </c>
    </row>
    <row r="204" spans="2:3" x14ac:dyDescent="0.25">
      <c r="B204" s="26">
        <v>16190</v>
      </c>
      <c r="C204" s="27">
        <v>2.09</v>
      </c>
    </row>
    <row r="205" spans="2:3" x14ac:dyDescent="0.25">
      <c r="B205" s="26">
        <v>16223</v>
      </c>
      <c r="C205" s="27">
        <v>2.09</v>
      </c>
    </row>
    <row r="206" spans="2:3" x14ac:dyDescent="0.25">
      <c r="B206" s="26">
        <v>16253</v>
      </c>
      <c r="C206" s="27">
        <v>2.1</v>
      </c>
    </row>
    <row r="207" spans="2:3" x14ac:dyDescent="0.25">
      <c r="B207" s="26">
        <v>16284</v>
      </c>
      <c r="C207" s="27">
        <v>2.1</v>
      </c>
    </row>
    <row r="208" spans="2:3" x14ac:dyDescent="0.25">
      <c r="B208" s="26">
        <v>16315</v>
      </c>
      <c r="C208" s="27">
        <v>2.0699999999999998</v>
      </c>
    </row>
    <row r="209" spans="2:3" x14ac:dyDescent="0.25">
      <c r="B209" s="26">
        <v>16344</v>
      </c>
      <c r="C209" s="27">
        <v>2.08</v>
      </c>
    </row>
    <row r="210" spans="2:3" x14ac:dyDescent="0.25">
      <c r="B210" s="26">
        <v>16376</v>
      </c>
      <c r="C210" s="27">
        <v>2.09</v>
      </c>
    </row>
    <row r="211" spans="2:3" x14ac:dyDescent="0.25">
      <c r="B211" s="26">
        <v>16406</v>
      </c>
      <c r="C211" s="27">
        <v>2.09</v>
      </c>
    </row>
    <row r="212" spans="2:3" x14ac:dyDescent="0.25">
      <c r="B212" s="26">
        <v>16435</v>
      </c>
      <c r="C212" s="27">
        <v>2.1</v>
      </c>
    </row>
    <row r="213" spans="2:3" x14ac:dyDescent="0.25">
      <c r="B213" s="26">
        <v>16468</v>
      </c>
      <c r="C213" s="27">
        <v>1.96</v>
      </c>
    </row>
    <row r="214" spans="2:3" x14ac:dyDescent="0.25">
      <c r="B214" s="26">
        <v>16496</v>
      </c>
      <c r="C214" s="27">
        <v>1.9</v>
      </c>
    </row>
    <row r="215" spans="2:3" x14ac:dyDescent="0.25">
      <c r="B215" s="26">
        <v>16526</v>
      </c>
      <c r="C215" s="27">
        <v>1.85</v>
      </c>
    </row>
    <row r="216" spans="2:3" x14ac:dyDescent="0.25">
      <c r="B216" s="26">
        <v>16557</v>
      </c>
      <c r="C216" s="27">
        <v>1.73</v>
      </c>
    </row>
    <row r="217" spans="2:3" x14ac:dyDescent="0.25">
      <c r="B217" s="26">
        <v>16588</v>
      </c>
      <c r="C217" s="27">
        <v>1.73</v>
      </c>
    </row>
    <row r="218" spans="2:3" x14ac:dyDescent="0.25">
      <c r="B218" s="26">
        <v>16617</v>
      </c>
      <c r="C218" s="27">
        <v>1.68</v>
      </c>
    </row>
    <row r="219" spans="2:3" x14ac:dyDescent="0.25">
      <c r="B219" s="26">
        <v>16649</v>
      </c>
      <c r="C219" s="27">
        <v>1.71</v>
      </c>
    </row>
    <row r="220" spans="2:3" x14ac:dyDescent="0.25">
      <c r="B220" s="26">
        <v>16680</v>
      </c>
      <c r="C220" s="27">
        <v>1.69</v>
      </c>
    </row>
    <row r="221" spans="2:3" x14ac:dyDescent="0.25">
      <c r="B221" s="26">
        <v>16708</v>
      </c>
      <c r="C221" s="27">
        <v>1.66</v>
      </c>
    </row>
    <row r="222" spans="2:3" x14ac:dyDescent="0.25">
      <c r="B222" s="26">
        <v>16741</v>
      </c>
      <c r="C222" s="27">
        <v>1.6</v>
      </c>
    </row>
    <row r="223" spans="2:3" x14ac:dyDescent="0.25">
      <c r="B223" s="26">
        <v>16771</v>
      </c>
      <c r="C223" s="27">
        <v>1.55</v>
      </c>
    </row>
    <row r="224" spans="2:3" x14ac:dyDescent="0.25">
      <c r="B224" s="26">
        <v>16802</v>
      </c>
      <c r="C224" s="27">
        <v>1.67</v>
      </c>
    </row>
    <row r="225" spans="2:3" x14ac:dyDescent="0.25">
      <c r="B225" s="26">
        <v>16833</v>
      </c>
      <c r="C225" s="27">
        <v>1.61</v>
      </c>
    </row>
    <row r="226" spans="2:3" x14ac:dyDescent="0.25">
      <c r="B226" s="26">
        <v>16861</v>
      </c>
      <c r="C226" s="27">
        <v>1.59</v>
      </c>
    </row>
    <row r="227" spans="2:3" x14ac:dyDescent="0.25">
      <c r="B227" s="26">
        <v>16890</v>
      </c>
      <c r="C227" s="27">
        <v>1.57</v>
      </c>
    </row>
    <row r="228" spans="2:3" x14ac:dyDescent="0.25">
      <c r="B228" s="26">
        <v>16922</v>
      </c>
      <c r="C228" s="27">
        <v>1.72</v>
      </c>
    </row>
    <row r="229" spans="2:3" x14ac:dyDescent="0.25">
      <c r="B229" s="26">
        <v>16953</v>
      </c>
      <c r="C229" s="27">
        <v>1.73</v>
      </c>
    </row>
    <row r="230" spans="2:3" x14ac:dyDescent="0.25">
      <c r="B230" s="26">
        <v>16981</v>
      </c>
      <c r="C230" s="27">
        <v>1.7</v>
      </c>
    </row>
    <row r="231" spans="2:3" x14ac:dyDescent="0.25">
      <c r="B231" s="26">
        <v>17014</v>
      </c>
      <c r="C231" s="27">
        <v>1.74</v>
      </c>
    </row>
    <row r="232" spans="2:3" x14ac:dyDescent="0.25">
      <c r="B232" s="26">
        <v>17044</v>
      </c>
      <c r="C232" s="27">
        <v>1.8</v>
      </c>
    </row>
    <row r="233" spans="2:3" x14ac:dyDescent="0.25">
      <c r="B233" s="26">
        <v>17075</v>
      </c>
      <c r="C233" s="27">
        <v>1.85</v>
      </c>
    </row>
    <row r="234" spans="2:3" x14ac:dyDescent="0.25">
      <c r="B234" s="26">
        <v>17106</v>
      </c>
      <c r="C234" s="27">
        <v>1.83</v>
      </c>
    </row>
    <row r="235" spans="2:3" x14ac:dyDescent="0.25">
      <c r="B235" s="26">
        <v>17135</v>
      </c>
      <c r="C235" s="27">
        <v>1.91</v>
      </c>
    </row>
    <row r="236" spans="2:3" x14ac:dyDescent="0.25">
      <c r="B236" s="26">
        <v>17167</v>
      </c>
      <c r="C236" s="27">
        <v>1.82</v>
      </c>
    </row>
    <row r="237" spans="2:3" x14ac:dyDescent="0.25">
      <c r="B237" s="26">
        <v>17198</v>
      </c>
      <c r="C237" s="27">
        <v>1.78</v>
      </c>
    </row>
    <row r="238" spans="2:3" x14ac:dyDescent="0.25">
      <c r="B238" s="26">
        <v>17226</v>
      </c>
      <c r="C238" s="27">
        <v>1.76</v>
      </c>
    </row>
    <row r="239" spans="2:3" x14ac:dyDescent="0.25">
      <c r="B239" s="26">
        <v>17257</v>
      </c>
      <c r="C239" s="27">
        <v>1.76</v>
      </c>
    </row>
    <row r="240" spans="2:3" x14ac:dyDescent="0.25">
      <c r="B240" s="26">
        <v>17287</v>
      </c>
      <c r="C240" s="27">
        <v>1.78</v>
      </c>
    </row>
    <row r="241" spans="2:3" x14ac:dyDescent="0.25">
      <c r="B241" s="26">
        <v>17317</v>
      </c>
      <c r="C241" s="27">
        <v>1.77</v>
      </c>
    </row>
    <row r="242" spans="2:3" x14ac:dyDescent="0.25">
      <c r="B242" s="26">
        <v>17348</v>
      </c>
      <c r="C242" s="27">
        <v>1.81</v>
      </c>
    </row>
    <row r="243" spans="2:3" x14ac:dyDescent="0.25">
      <c r="B243" s="26">
        <v>17379</v>
      </c>
      <c r="C243" s="27">
        <v>1.8</v>
      </c>
    </row>
    <row r="244" spans="2:3" x14ac:dyDescent="0.25">
      <c r="B244" s="26">
        <v>17408</v>
      </c>
      <c r="C244" s="27">
        <v>1.77</v>
      </c>
    </row>
    <row r="245" spans="2:3" x14ac:dyDescent="0.25">
      <c r="B245" s="26">
        <v>17440</v>
      </c>
      <c r="C245" s="27">
        <v>1.82</v>
      </c>
    </row>
    <row r="246" spans="2:3" x14ac:dyDescent="0.25">
      <c r="B246" s="26">
        <v>17471</v>
      </c>
      <c r="C246" s="27">
        <v>1.92</v>
      </c>
    </row>
    <row r="247" spans="2:3" x14ac:dyDescent="0.25">
      <c r="B247" s="26">
        <v>17499</v>
      </c>
      <c r="C247" s="27">
        <v>2.02</v>
      </c>
    </row>
    <row r="248" spans="2:3" x14ac:dyDescent="0.25">
      <c r="B248" s="26">
        <v>17532</v>
      </c>
      <c r="C248" s="27">
        <v>2.1800000000000002</v>
      </c>
    </row>
    <row r="249" spans="2:3" x14ac:dyDescent="0.25">
      <c r="B249" s="26">
        <v>17562</v>
      </c>
      <c r="C249" s="27">
        <v>2.1800000000000002</v>
      </c>
    </row>
    <row r="250" spans="2:3" x14ac:dyDescent="0.25">
      <c r="B250" s="26">
        <v>17590</v>
      </c>
      <c r="C250" s="27">
        <v>2.16</v>
      </c>
    </row>
    <row r="251" spans="2:3" x14ac:dyDescent="0.25">
      <c r="B251" s="26">
        <v>17623</v>
      </c>
      <c r="C251" s="27">
        <v>2.15</v>
      </c>
    </row>
    <row r="252" spans="2:3" x14ac:dyDescent="0.25">
      <c r="B252" s="26">
        <v>17653</v>
      </c>
      <c r="C252" s="27">
        <v>2.14</v>
      </c>
    </row>
    <row r="253" spans="2:3" x14ac:dyDescent="0.25">
      <c r="B253" s="26">
        <v>17684</v>
      </c>
      <c r="C253" s="27">
        <v>2.0499999999999998</v>
      </c>
    </row>
    <row r="254" spans="2:3" x14ac:dyDescent="0.25">
      <c r="B254" s="26">
        <v>17714</v>
      </c>
      <c r="C254" s="27">
        <v>2.15</v>
      </c>
    </row>
    <row r="255" spans="2:3" x14ac:dyDescent="0.25">
      <c r="B255" s="26">
        <v>17744</v>
      </c>
      <c r="C255" s="27">
        <v>2.17</v>
      </c>
    </row>
    <row r="256" spans="2:3" x14ac:dyDescent="0.25">
      <c r="B256" s="26">
        <v>17776</v>
      </c>
      <c r="C256" s="27">
        <v>2.19</v>
      </c>
    </row>
    <row r="257" spans="2:3" x14ac:dyDescent="0.25">
      <c r="B257" s="26">
        <v>17806</v>
      </c>
      <c r="C257" s="27">
        <v>2.16</v>
      </c>
    </row>
    <row r="258" spans="2:3" x14ac:dyDescent="0.25">
      <c r="B258" s="26">
        <v>17835</v>
      </c>
      <c r="C258" s="27">
        <v>2.2000000000000002</v>
      </c>
    </row>
    <row r="259" spans="2:3" x14ac:dyDescent="0.25">
      <c r="B259" s="26">
        <v>17867</v>
      </c>
      <c r="C259" s="27">
        <v>2.15</v>
      </c>
    </row>
    <row r="260" spans="2:3" x14ac:dyDescent="0.25">
      <c r="B260" s="26">
        <v>17898</v>
      </c>
      <c r="C260" s="27">
        <v>2.12</v>
      </c>
    </row>
    <row r="261" spans="2:3" x14ac:dyDescent="0.25">
      <c r="B261" s="26">
        <v>17929</v>
      </c>
      <c r="C261" s="27">
        <v>2.0699999999999998</v>
      </c>
    </row>
    <row r="262" spans="2:3" x14ac:dyDescent="0.25">
      <c r="B262" s="26">
        <v>17957</v>
      </c>
      <c r="C262" s="27">
        <v>2.06</v>
      </c>
    </row>
    <row r="263" spans="2:3" x14ac:dyDescent="0.25">
      <c r="B263" s="26">
        <v>17988</v>
      </c>
      <c r="C263" s="27">
        <v>2.02</v>
      </c>
    </row>
    <row r="264" spans="2:3" x14ac:dyDescent="0.25">
      <c r="B264" s="26">
        <v>18017</v>
      </c>
      <c r="C264" s="27">
        <v>2.0099999999999998</v>
      </c>
    </row>
    <row r="265" spans="2:3" x14ac:dyDescent="0.25">
      <c r="B265" s="26">
        <v>18049</v>
      </c>
      <c r="C265" s="27">
        <v>2</v>
      </c>
    </row>
    <row r="266" spans="2:3" x14ac:dyDescent="0.25">
      <c r="B266" s="26">
        <v>18079</v>
      </c>
      <c r="C266" s="27">
        <v>1.92</v>
      </c>
    </row>
    <row r="267" spans="2:3" x14ac:dyDescent="0.25">
      <c r="B267" s="26">
        <v>18108</v>
      </c>
      <c r="C267" s="27">
        <v>1.89</v>
      </c>
    </row>
    <row r="268" spans="2:3" x14ac:dyDescent="0.25">
      <c r="B268" s="26">
        <v>18141</v>
      </c>
      <c r="C268" s="27">
        <v>1.82</v>
      </c>
    </row>
    <row r="269" spans="2:3" x14ac:dyDescent="0.25">
      <c r="B269" s="26">
        <v>18171</v>
      </c>
      <c r="C269" s="27">
        <v>1.85</v>
      </c>
    </row>
    <row r="270" spans="2:3" x14ac:dyDescent="0.25">
      <c r="B270" s="26">
        <v>18202</v>
      </c>
      <c r="C270" s="27">
        <v>1.85</v>
      </c>
    </row>
    <row r="271" spans="2:3" x14ac:dyDescent="0.25">
      <c r="B271" s="26">
        <v>18232</v>
      </c>
      <c r="C271" s="27">
        <v>1.85</v>
      </c>
    </row>
    <row r="272" spans="2:3" x14ac:dyDescent="0.25">
      <c r="B272" s="26">
        <v>18262</v>
      </c>
      <c r="C272" s="27">
        <v>1.8</v>
      </c>
    </row>
    <row r="273" spans="2:3" x14ac:dyDescent="0.25">
      <c r="B273" s="26">
        <v>18294</v>
      </c>
      <c r="C273" s="27">
        <v>1.9</v>
      </c>
    </row>
    <row r="274" spans="2:3" x14ac:dyDescent="0.25">
      <c r="B274" s="26">
        <v>18322</v>
      </c>
      <c r="C274" s="27">
        <v>1.92</v>
      </c>
    </row>
    <row r="275" spans="2:3" x14ac:dyDescent="0.25">
      <c r="B275" s="26">
        <v>18353</v>
      </c>
      <c r="C275" s="27">
        <v>1.94</v>
      </c>
    </row>
    <row r="276" spans="2:3" x14ac:dyDescent="0.25">
      <c r="B276" s="26">
        <v>18381</v>
      </c>
      <c r="C276" s="27">
        <v>1.99</v>
      </c>
    </row>
    <row r="277" spans="2:3" x14ac:dyDescent="0.25">
      <c r="B277" s="26">
        <v>18414</v>
      </c>
      <c r="C277" s="27">
        <v>2</v>
      </c>
    </row>
    <row r="278" spans="2:3" x14ac:dyDescent="0.25">
      <c r="B278" s="26">
        <v>18444</v>
      </c>
      <c r="C278" s="27">
        <v>2.06</v>
      </c>
    </row>
    <row r="279" spans="2:3" x14ac:dyDescent="0.25">
      <c r="B279" s="26">
        <v>18475</v>
      </c>
      <c r="C279" s="27">
        <v>2.06</v>
      </c>
    </row>
    <row r="280" spans="2:3" x14ac:dyDescent="0.25">
      <c r="B280" s="26">
        <v>18506</v>
      </c>
      <c r="C280" s="27">
        <v>2.06</v>
      </c>
    </row>
    <row r="281" spans="2:3" x14ac:dyDescent="0.25">
      <c r="B281" s="26">
        <v>18535</v>
      </c>
      <c r="C281" s="27">
        <v>2.1</v>
      </c>
    </row>
    <row r="282" spans="2:3" x14ac:dyDescent="0.25">
      <c r="B282" s="26">
        <v>18567</v>
      </c>
      <c r="C282" s="27">
        <v>2.16</v>
      </c>
    </row>
    <row r="283" spans="2:3" x14ac:dyDescent="0.25">
      <c r="B283" s="26">
        <v>18597</v>
      </c>
      <c r="C283" s="27">
        <v>2.19</v>
      </c>
    </row>
    <row r="284" spans="2:3" x14ac:dyDescent="0.25">
      <c r="B284" s="26">
        <v>18626</v>
      </c>
      <c r="C284" s="27">
        <v>2.1800000000000002</v>
      </c>
    </row>
    <row r="285" spans="2:3" x14ac:dyDescent="0.25">
      <c r="B285" s="26">
        <v>18659</v>
      </c>
      <c r="C285" s="27">
        <v>2.13</v>
      </c>
    </row>
    <row r="286" spans="2:3" x14ac:dyDescent="0.25">
      <c r="B286" s="26">
        <v>18687</v>
      </c>
      <c r="C286" s="27">
        <v>2.19</v>
      </c>
    </row>
    <row r="287" spans="2:3" x14ac:dyDescent="0.25">
      <c r="B287" s="26">
        <v>18717</v>
      </c>
      <c r="C287" s="27">
        <v>2.34</v>
      </c>
    </row>
    <row r="288" spans="2:3" x14ac:dyDescent="0.25">
      <c r="B288" s="26">
        <v>18748</v>
      </c>
      <c r="C288" s="27">
        <v>2.44</v>
      </c>
    </row>
    <row r="289" spans="2:3" x14ac:dyDescent="0.25">
      <c r="B289" s="26">
        <v>18779</v>
      </c>
      <c r="C289" s="27">
        <v>2.5299999999999998</v>
      </c>
    </row>
    <row r="290" spans="2:3" x14ac:dyDescent="0.25">
      <c r="B290" s="26">
        <v>18808</v>
      </c>
      <c r="C290" s="27">
        <v>2.54</v>
      </c>
    </row>
    <row r="291" spans="2:3" x14ac:dyDescent="0.25">
      <c r="B291" s="26">
        <v>18840</v>
      </c>
      <c r="C291" s="27">
        <v>2.44</v>
      </c>
    </row>
    <row r="292" spans="2:3" x14ac:dyDescent="0.25">
      <c r="B292" s="26">
        <v>18871</v>
      </c>
      <c r="C292" s="27">
        <v>2.33</v>
      </c>
    </row>
    <row r="293" spans="2:3" x14ac:dyDescent="0.25">
      <c r="B293" s="26">
        <v>18899</v>
      </c>
      <c r="C293" s="27">
        <v>2.4700000000000002</v>
      </c>
    </row>
    <row r="294" spans="2:3" x14ac:dyDescent="0.25">
      <c r="B294" s="26">
        <v>18932</v>
      </c>
      <c r="C294" s="27">
        <v>2.5</v>
      </c>
    </row>
    <row r="295" spans="2:3" x14ac:dyDescent="0.25">
      <c r="B295" s="26">
        <v>18962</v>
      </c>
      <c r="C295" s="27">
        <v>2.54</v>
      </c>
    </row>
    <row r="296" spans="2:3" x14ac:dyDescent="0.25">
      <c r="B296" s="26">
        <v>18993</v>
      </c>
      <c r="C296" s="27">
        <v>2.5099999999999998</v>
      </c>
    </row>
    <row r="297" spans="2:3" x14ac:dyDescent="0.25">
      <c r="B297" s="26">
        <v>19024</v>
      </c>
      <c r="C297" s="27">
        <v>2.4500000000000002</v>
      </c>
    </row>
    <row r="298" spans="2:3" x14ac:dyDescent="0.25">
      <c r="B298" s="26">
        <v>19053</v>
      </c>
      <c r="C298" s="27">
        <v>2.5</v>
      </c>
    </row>
    <row r="299" spans="2:3" x14ac:dyDescent="0.25">
      <c r="B299" s="26">
        <v>19084</v>
      </c>
      <c r="C299" s="27">
        <v>2.5</v>
      </c>
    </row>
    <row r="300" spans="2:3" x14ac:dyDescent="0.25">
      <c r="B300" s="26">
        <v>19114</v>
      </c>
      <c r="C300" s="27">
        <v>2.39</v>
      </c>
    </row>
    <row r="301" spans="2:3" x14ac:dyDescent="0.25">
      <c r="B301" s="26">
        <v>19144</v>
      </c>
      <c r="C301" s="27">
        <v>2.35</v>
      </c>
    </row>
    <row r="302" spans="2:3" x14ac:dyDescent="0.25">
      <c r="B302" s="26">
        <v>19175</v>
      </c>
      <c r="C302" s="27">
        <v>2.39</v>
      </c>
    </row>
    <row r="303" spans="2:3" x14ac:dyDescent="0.25">
      <c r="B303" s="26">
        <v>19206</v>
      </c>
      <c r="C303" s="27">
        <v>2.4500000000000002</v>
      </c>
    </row>
    <row r="304" spans="2:3" x14ac:dyDescent="0.25">
      <c r="B304" s="26">
        <v>19235</v>
      </c>
      <c r="C304" s="27">
        <v>2.54</v>
      </c>
    </row>
    <row r="305" spans="2:3" x14ac:dyDescent="0.25">
      <c r="B305" s="26">
        <v>19267</v>
      </c>
      <c r="C305" s="27">
        <v>2.65</v>
      </c>
    </row>
    <row r="306" spans="2:3" x14ac:dyDescent="0.25">
      <c r="B306" s="26">
        <v>19298</v>
      </c>
      <c r="C306" s="27">
        <v>2.5099999999999998</v>
      </c>
    </row>
    <row r="307" spans="2:3" x14ac:dyDescent="0.25">
      <c r="B307" s="26">
        <v>19326</v>
      </c>
      <c r="C307" s="27">
        <v>2.5</v>
      </c>
    </row>
    <row r="308" spans="2:3" x14ac:dyDescent="0.25">
      <c r="B308" s="26">
        <v>19359</v>
      </c>
      <c r="C308" s="27">
        <v>2.52</v>
      </c>
    </row>
    <row r="309" spans="2:3" x14ac:dyDescent="0.25">
      <c r="B309" s="26">
        <v>19389</v>
      </c>
      <c r="C309" s="27">
        <v>2.63</v>
      </c>
    </row>
    <row r="310" spans="2:3" x14ac:dyDescent="0.25">
      <c r="B310" s="26">
        <v>19417</v>
      </c>
      <c r="C310" s="27">
        <v>2.7</v>
      </c>
    </row>
    <row r="311" spans="2:3" x14ac:dyDescent="0.25">
      <c r="B311" s="26">
        <v>19449</v>
      </c>
      <c r="C311" s="27">
        <v>2.76</v>
      </c>
    </row>
    <row r="312" spans="2:3" x14ac:dyDescent="0.25">
      <c r="B312" s="26">
        <v>19479</v>
      </c>
      <c r="C312" s="27">
        <v>2.83</v>
      </c>
    </row>
    <row r="313" spans="2:3" x14ac:dyDescent="0.25">
      <c r="B313" s="26">
        <v>19508</v>
      </c>
      <c r="C313" s="27">
        <v>3.05</v>
      </c>
    </row>
    <row r="314" spans="2:3" x14ac:dyDescent="0.25">
      <c r="B314" s="26">
        <v>19540</v>
      </c>
      <c r="C314" s="27">
        <v>3.11</v>
      </c>
    </row>
    <row r="315" spans="2:3" x14ac:dyDescent="0.25">
      <c r="B315" s="26">
        <v>19571</v>
      </c>
      <c r="C315" s="27">
        <v>2.93</v>
      </c>
    </row>
    <row r="316" spans="2:3" x14ac:dyDescent="0.25">
      <c r="B316" s="26">
        <v>19602</v>
      </c>
      <c r="C316" s="27">
        <v>2.95</v>
      </c>
    </row>
    <row r="317" spans="2:3" x14ac:dyDescent="0.25">
      <c r="B317" s="26">
        <v>19632</v>
      </c>
      <c r="C317" s="27">
        <v>2.87</v>
      </c>
    </row>
    <row r="318" spans="2:3" x14ac:dyDescent="0.25">
      <c r="B318" s="26">
        <v>19662</v>
      </c>
      <c r="C318" s="27">
        <v>2.66</v>
      </c>
    </row>
    <row r="319" spans="2:3" x14ac:dyDescent="0.25">
      <c r="B319" s="26">
        <v>19693</v>
      </c>
      <c r="C319" s="27">
        <v>2.68</v>
      </c>
    </row>
    <row r="320" spans="2:3" x14ac:dyDescent="0.25">
      <c r="B320" s="26">
        <v>19724</v>
      </c>
      <c r="C320" s="27">
        <v>2.59</v>
      </c>
    </row>
    <row r="321" spans="2:3" x14ac:dyDescent="0.25">
      <c r="B321" s="26">
        <v>19753</v>
      </c>
      <c r="C321" s="27">
        <v>2.48</v>
      </c>
    </row>
    <row r="322" spans="2:3" x14ac:dyDescent="0.25">
      <c r="B322" s="26">
        <v>19781</v>
      </c>
      <c r="C322" s="27">
        <v>2.4700000000000002</v>
      </c>
    </row>
    <row r="323" spans="2:3" x14ac:dyDescent="0.25">
      <c r="B323" s="26">
        <v>19814</v>
      </c>
      <c r="C323" s="27">
        <v>2.37</v>
      </c>
    </row>
    <row r="324" spans="2:3" x14ac:dyDescent="0.25">
      <c r="B324" s="26">
        <v>19844</v>
      </c>
      <c r="C324" s="27">
        <v>2.29</v>
      </c>
    </row>
    <row r="325" spans="2:3" x14ac:dyDescent="0.25">
      <c r="B325" s="26">
        <v>19875</v>
      </c>
      <c r="C325" s="27">
        <v>2.37</v>
      </c>
    </row>
    <row r="326" spans="2:3" x14ac:dyDescent="0.25">
      <c r="B326" s="26">
        <v>19905</v>
      </c>
      <c r="C326" s="27">
        <v>2.38</v>
      </c>
    </row>
    <row r="327" spans="2:3" x14ac:dyDescent="0.25">
      <c r="B327" s="26">
        <v>19935</v>
      </c>
      <c r="C327" s="27">
        <v>2.2999999999999998</v>
      </c>
    </row>
    <row r="328" spans="2:3" x14ac:dyDescent="0.25">
      <c r="B328" s="26">
        <v>19967</v>
      </c>
      <c r="C328" s="27">
        <v>2.36</v>
      </c>
    </row>
    <row r="329" spans="2:3" x14ac:dyDescent="0.25">
      <c r="B329" s="26">
        <v>19997</v>
      </c>
      <c r="C329" s="27">
        <v>2.38</v>
      </c>
    </row>
    <row r="330" spans="2:3" x14ac:dyDescent="0.25">
      <c r="B330" s="26">
        <v>20026</v>
      </c>
      <c r="C330" s="27">
        <v>2.4300000000000002</v>
      </c>
    </row>
    <row r="331" spans="2:3" x14ac:dyDescent="0.25">
      <c r="B331" s="26">
        <v>20058</v>
      </c>
      <c r="C331" s="27">
        <v>2.48</v>
      </c>
    </row>
    <row r="332" spans="2:3" x14ac:dyDescent="0.25">
      <c r="B332" s="26">
        <v>20089</v>
      </c>
      <c r="C332" s="27">
        <v>2.5099999999999998</v>
      </c>
    </row>
    <row r="333" spans="2:3" x14ac:dyDescent="0.25">
      <c r="B333" s="26">
        <v>20120</v>
      </c>
      <c r="C333" s="27">
        <v>2.61</v>
      </c>
    </row>
    <row r="334" spans="2:3" x14ac:dyDescent="0.25">
      <c r="B334" s="26">
        <v>20148</v>
      </c>
      <c r="C334" s="27">
        <v>2.65</v>
      </c>
    </row>
    <row r="335" spans="2:3" x14ac:dyDescent="0.25">
      <c r="B335" s="26">
        <v>20179</v>
      </c>
      <c r="C335" s="27">
        <v>2.67</v>
      </c>
    </row>
    <row r="336" spans="2:3" x14ac:dyDescent="0.25">
      <c r="B336" s="26">
        <v>20208</v>
      </c>
      <c r="C336" s="27">
        <v>2.75</v>
      </c>
    </row>
    <row r="337" spans="2:3" x14ac:dyDescent="0.25">
      <c r="B337" s="26">
        <v>20240</v>
      </c>
      <c r="C337" s="27">
        <v>2.76</v>
      </c>
    </row>
    <row r="338" spans="2:3" x14ac:dyDescent="0.25">
      <c r="B338" s="26">
        <v>20270</v>
      </c>
      <c r="C338" s="27">
        <v>2.78</v>
      </c>
    </row>
    <row r="339" spans="2:3" x14ac:dyDescent="0.25">
      <c r="B339" s="26">
        <v>20299</v>
      </c>
      <c r="C339" s="27">
        <v>2.9</v>
      </c>
    </row>
    <row r="340" spans="2:3" x14ac:dyDescent="0.25">
      <c r="B340" s="26">
        <v>20332</v>
      </c>
      <c r="C340" s="27">
        <v>2.97</v>
      </c>
    </row>
    <row r="341" spans="2:3" x14ac:dyDescent="0.25">
      <c r="B341" s="26">
        <v>20362</v>
      </c>
      <c r="C341" s="27">
        <v>2.97</v>
      </c>
    </row>
    <row r="342" spans="2:3" x14ac:dyDescent="0.25">
      <c r="B342" s="26">
        <v>20393</v>
      </c>
      <c r="C342" s="27">
        <v>2.88</v>
      </c>
    </row>
    <row r="343" spans="2:3" x14ac:dyDescent="0.25">
      <c r="B343" s="26">
        <v>20423</v>
      </c>
      <c r="C343" s="27">
        <v>2.89</v>
      </c>
    </row>
    <row r="344" spans="2:3" x14ac:dyDescent="0.25">
      <c r="B344" s="26">
        <v>20453</v>
      </c>
      <c r="C344" s="27">
        <v>2.96</v>
      </c>
    </row>
    <row r="345" spans="2:3" x14ac:dyDescent="0.25">
      <c r="B345" s="26">
        <v>20485</v>
      </c>
      <c r="C345" s="27">
        <v>2.9</v>
      </c>
    </row>
    <row r="346" spans="2:3" x14ac:dyDescent="0.25">
      <c r="B346" s="26">
        <v>20514</v>
      </c>
      <c r="C346" s="27">
        <v>2.84</v>
      </c>
    </row>
    <row r="347" spans="2:3" x14ac:dyDescent="0.25">
      <c r="B347" s="26">
        <v>20544</v>
      </c>
      <c r="C347" s="27">
        <v>2.96</v>
      </c>
    </row>
    <row r="348" spans="2:3" x14ac:dyDescent="0.25">
      <c r="B348" s="26">
        <v>20575</v>
      </c>
      <c r="C348" s="27">
        <v>3.18</v>
      </c>
    </row>
    <row r="349" spans="2:3" x14ac:dyDescent="0.25">
      <c r="B349" s="26">
        <v>20606</v>
      </c>
      <c r="C349" s="27">
        <v>3.07</v>
      </c>
    </row>
    <row r="350" spans="2:3" x14ac:dyDescent="0.25">
      <c r="B350" s="26">
        <v>20635</v>
      </c>
      <c r="C350" s="27">
        <v>3</v>
      </c>
    </row>
    <row r="351" spans="2:3" x14ac:dyDescent="0.25">
      <c r="B351" s="26">
        <v>20667</v>
      </c>
      <c r="C351" s="27">
        <v>3.11</v>
      </c>
    </row>
    <row r="352" spans="2:3" x14ac:dyDescent="0.25">
      <c r="B352" s="26">
        <v>20698</v>
      </c>
      <c r="C352" s="27">
        <v>3.33</v>
      </c>
    </row>
    <row r="353" spans="2:3" x14ac:dyDescent="0.25">
      <c r="B353" s="26">
        <v>20726</v>
      </c>
      <c r="C353" s="27">
        <v>3.38</v>
      </c>
    </row>
    <row r="354" spans="2:3" x14ac:dyDescent="0.25">
      <c r="B354" s="26">
        <v>20759</v>
      </c>
      <c r="C354" s="27">
        <v>3.34</v>
      </c>
    </row>
    <row r="355" spans="2:3" x14ac:dyDescent="0.25">
      <c r="B355" s="26">
        <v>20789</v>
      </c>
      <c r="C355" s="27">
        <v>3.49</v>
      </c>
    </row>
    <row r="356" spans="2:3" x14ac:dyDescent="0.25">
      <c r="B356" s="26">
        <v>20820</v>
      </c>
      <c r="C356" s="27">
        <v>3.59</v>
      </c>
    </row>
    <row r="357" spans="2:3" x14ac:dyDescent="0.25">
      <c r="B357" s="26">
        <v>20851</v>
      </c>
      <c r="C357" s="27">
        <v>3.46</v>
      </c>
    </row>
    <row r="358" spans="2:3" x14ac:dyDescent="0.25">
      <c r="B358" s="26">
        <v>20879</v>
      </c>
      <c r="C358" s="27">
        <v>3.34</v>
      </c>
    </row>
    <row r="359" spans="2:3" x14ac:dyDescent="0.25">
      <c r="B359" s="26">
        <v>20908</v>
      </c>
      <c r="C359" s="27">
        <v>3.41</v>
      </c>
    </row>
    <row r="360" spans="2:3" x14ac:dyDescent="0.25">
      <c r="B360" s="26">
        <v>20940</v>
      </c>
      <c r="C360" s="27">
        <v>3.48</v>
      </c>
    </row>
    <row r="361" spans="2:3" x14ac:dyDescent="0.25">
      <c r="B361" s="26">
        <v>20971</v>
      </c>
      <c r="C361" s="27">
        <v>3.6</v>
      </c>
    </row>
    <row r="362" spans="2:3" x14ac:dyDescent="0.25">
      <c r="B362" s="26">
        <v>20999</v>
      </c>
      <c r="C362" s="27">
        <v>3.8</v>
      </c>
    </row>
    <row r="363" spans="2:3" x14ac:dyDescent="0.25">
      <c r="B363" s="26">
        <v>21032</v>
      </c>
      <c r="C363" s="27">
        <v>3.93</v>
      </c>
    </row>
    <row r="364" spans="2:3" x14ac:dyDescent="0.25">
      <c r="B364" s="26">
        <v>21062</v>
      </c>
      <c r="C364" s="27">
        <v>3.93</v>
      </c>
    </row>
    <row r="365" spans="2:3" x14ac:dyDescent="0.25">
      <c r="B365" s="26">
        <v>21093</v>
      </c>
      <c r="C365" s="27">
        <v>3.92</v>
      </c>
    </row>
    <row r="366" spans="2:3" x14ac:dyDescent="0.25">
      <c r="B366" s="26">
        <v>21124</v>
      </c>
      <c r="C366" s="27">
        <v>3.97</v>
      </c>
    </row>
    <row r="367" spans="2:3" x14ac:dyDescent="0.25">
      <c r="B367" s="26">
        <v>21153</v>
      </c>
      <c r="C367" s="27">
        <v>3.72</v>
      </c>
    </row>
    <row r="368" spans="2:3" x14ac:dyDescent="0.25">
      <c r="B368" s="26">
        <v>21185</v>
      </c>
      <c r="C368" s="27">
        <v>3.21</v>
      </c>
    </row>
    <row r="369" spans="2:3" x14ac:dyDescent="0.25">
      <c r="B369" s="26">
        <v>21216</v>
      </c>
      <c r="C369" s="27">
        <v>3.09</v>
      </c>
    </row>
    <row r="370" spans="2:3" x14ac:dyDescent="0.25">
      <c r="B370" s="26">
        <v>21244</v>
      </c>
      <c r="C370" s="27">
        <v>3.05</v>
      </c>
    </row>
    <row r="371" spans="2:3" x14ac:dyDescent="0.25">
      <c r="B371" s="26">
        <v>21275</v>
      </c>
      <c r="C371" s="27">
        <v>2.98</v>
      </c>
    </row>
    <row r="372" spans="2:3" x14ac:dyDescent="0.25">
      <c r="B372" s="26">
        <v>21305</v>
      </c>
      <c r="C372" s="27">
        <v>2.88</v>
      </c>
    </row>
    <row r="373" spans="2:3" x14ac:dyDescent="0.25">
      <c r="B373" s="26">
        <v>21335</v>
      </c>
      <c r="C373" s="27">
        <v>2.92</v>
      </c>
    </row>
    <row r="374" spans="2:3" x14ac:dyDescent="0.25">
      <c r="B374" s="26">
        <v>21366</v>
      </c>
      <c r="C374" s="27">
        <v>2.97</v>
      </c>
    </row>
    <row r="375" spans="2:3" x14ac:dyDescent="0.25">
      <c r="B375" s="26">
        <v>21397</v>
      </c>
      <c r="C375" s="27">
        <v>3.2</v>
      </c>
    </row>
    <row r="376" spans="2:3" x14ac:dyDescent="0.25">
      <c r="B376" s="26">
        <v>21426</v>
      </c>
      <c r="C376" s="27">
        <v>3.54</v>
      </c>
    </row>
    <row r="377" spans="2:3" x14ac:dyDescent="0.25">
      <c r="B377" s="26">
        <v>21458</v>
      </c>
      <c r="C377" s="27">
        <v>3.76</v>
      </c>
    </row>
    <row r="378" spans="2:3" x14ac:dyDescent="0.25">
      <c r="B378" s="26">
        <v>21489</v>
      </c>
      <c r="C378" s="27">
        <v>3.8</v>
      </c>
    </row>
    <row r="379" spans="2:3" x14ac:dyDescent="0.25">
      <c r="B379" s="26">
        <v>21517</v>
      </c>
      <c r="C379" s="27">
        <v>3.74</v>
      </c>
    </row>
    <row r="380" spans="2:3" x14ac:dyDescent="0.25">
      <c r="B380" s="26">
        <v>21550</v>
      </c>
      <c r="C380" s="27">
        <v>3.86</v>
      </c>
    </row>
    <row r="381" spans="2:3" x14ac:dyDescent="0.25">
      <c r="B381" s="26">
        <v>21580</v>
      </c>
      <c r="C381" s="27">
        <v>4.0199999999999996</v>
      </c>
    </row>
    <row r="382" spans="2:3" x14ac:dyDescent="0.25">
      <c r="B382" s="26">
        <v>21608</v>
      </c>
      <c r="C382" s="27">
        <v>3.96</v>
      </c>
    </row>
    <row r="383" spans="2:3" x14ac:dyDescent="0.25">
      <c r="B383" s="26">
        <v>21640</v>
      </c>
      <c r="C383" s="27">
        <v>3.99</v>
      </c>
    </row>
    <row r="384" spans="2:3" x14ac:dyDescent="0.25">
      <c r="B384" s="26">
        <v>21670</v>
      </c>
      <c r="C384" s="27">
        <v>4.12</v>
      </c>
    </row>
    <row r="385" spans="2:3" x14ac:dyDescent="0.25">
      <c r="B385" s="26">
        <v>21699</v>
      </c>
      <c r="C385" s="27">
        <v>4.3099999999999996</v>
      </c>
    </row>
    <row r="386" spans="2:3" x14ac:dyDescent="0.25">
      <c r="B386" s="26">
        <v>21731</v>
      </c>
      <c r="C386" s="27">
        <v>4.34</v>
      </c>
    </row>
    <row r="387" spans="2:3" x14ac:dyDescent="0.25">
      <c r="B387" s="26">
        <v>21762</v>
      </c>
      <c r="C387" s="27">
        <v>4.4000000000000004</v>
      </c>
    </row>
    <row r="388" spans="2:3" x14ac:dyDescent="0.25">
      <c r="B388" s="26">
        <v>21793</v>
      </c>
      <c r="C388" s="27">
        <v>4.43</v>
      </c>
    </row>
    <row r="389" spans="2:3" x14ac:dyDescent="0.25">
      <c r="B389" s="26">
        <v>21823</v>
      </c>
      <c r="C389" s="27">
        <v>4.68</v>
      </c>
    </row>
    <row r="390" spans="2:3" x14ac:dyDescent="0.25">
      <c r="B390" s="26">
        <v>21853</v>
      </c>
      <c r="C390" s="27">
        <v>4.53</v>
      </c>
    </row>
    <row r="391" spans="2:3" x14ac:dyDescent="0.25">
      <c r="B391" s="26">
        <v>21884</v>
      </c>
      <c r="C391" s="27">
        <v>4.53</v>
      </c>
    </row>
    <row r="392" spans="2:3" x14ac:dyDescent="0.25">
      <c r="B392" s="26">
        <v>21915</v>
      </c>
      <c r="C392" s="27">
        <v>4.6900000000000004</v>
      </c>
    </row>
    <row r="393" spans="2:3" x14ac:dyDescent="0.25">
      <c r="B393" s="26">
        <v>21944</v>
      </c>
      <c r="C393" s="27">
        <v>4.72</v>
      </c>
    </row>
    <row r="394" spans="2:3" x14ac:dyDescent="0.25">
      <c r="B394" s="26">
        <v>21975</v>
      </c>
      <c r="C394" s="27">
        <v>4.49</v>
      </c>
    </row>
    <row r="395" spans="2:3" x14ac:dyDescent="0.25">
      <c r="B395" s="26">
        <v>22006</v>
      </c>
      <c r="C395" s="27">
        <v>4.25</v>
      </c>
    </row>
    <row r="396" spans="2:3" x14ac:dyDescent="0.25">
      <c r="B396" s="26">
        <v>22035</v>
      </c>
      <c r="C396" s="27">
        <v>4.28</v>
      </c>
    </row>
    <row r="397" spans="2:3" x14ac:dyDescent="0.25">
      <c r="B397" s="26">
        <v>22067</v>
      </c>
      <c r="C397" s="27">
        <v>4.3499999999999996</v>
      </c>
    </row>
    <row r="398" spans="2:3" x14ac:dyDescent="0.25">
      <c r="B398" s="26">
        <v>22097</v>
      </c>
      <c r="C398" s="27">
        <v>4.1500000000000004</v>
      </c>
    </row>
    <row r="399" spans="2:3" x14ac:dyDescent="0.25">
      <c r="B399" s="26">
        <v>22126</v>
      </c>
      <c r="C399" s="27">
        <v>3.9</v>
      </c>
    </row>
    <row r="400" spans="2:3" x14ac:dyDescent="0.25">
      <c r="B400" s="26">
        <v>22159</v>
      </c>
      <c r="C400" s="27">
        <v>3.8</v>
      </c>
    </row>
    <row r="401" spans="2:3" x14ac:dyDescent="0.25">
      <c r="B401" s="26">
        <v>22189</v>
      </c>
      <c r="C401" s="27">
        <v>3.8</v>
      </c>
    </row>
    <row r="402" spans="2:3" x14ac:dyDescent="0.25">
      <c r="B402" s="26">
        <v>22220</v>
      </c>
      <c r="C402" s="27">
        <v>3.89</v>
      </c>
    </row>
    <row r="403" spans="2:3" x14ac:dyDescent="0.25">
      <c r="B403" s="26">
        <v>22250</v>
      </c>
      <c r="C403" s="27">
        <v>3.93</v>
      </c>
    </row>
    <row r="404" spans="2:3" x14ac:dyDescent="0.25">
      <c r="B404" s="26">
        <v>22280</v>
      </c>
      <c r="C404" s="27">
        <v>3.84</v>
      </c>
    </row>
    <row r="405" spans="2:3" x14ac:dyDescent="0.25">
      <c r="B405" s="26">
        <v>22312</v>
      </c>
      <c r="C405" s="27">
        <v>3.84</v>
      </c>
    </row>
    <row r="406" spans="2:3" x14ac:dyDescent="0.25">
      <c r="B406" s="26">
        <v>22340</v>
      </c>
      <c r="C406" s="27">
        <v>3.78</v>
      </c>
    </row>
    <row r="407" spans="2:3" x14ac:dyDescent="0.25">
      <c r="B407" s="26">
        <v>22371</v>
      </c>
      <c r="C407" s="27">
        <v>3.74</v>
      </c>
    </row>
    <row r="408" spans="2:3" x14ac:dyDescent="0.25">
      <c r="B408" s="26">
        <v>22399</v>
      </c>
      <c r="C408" s="27">
        <v>3.78</v>
      </c>
    </row>
    <row r="409" spans="2:3" x14ac:dyDescent="0.25">
      <c r="B409" s="26">
        <v>22432</v>
      </c>
      <c r="C409" s="27">
        <v>3.71</v>
      </c>
    </row>
    <row r="410" spans="2:3" x14ac:dyDescent="0.25">
      <c r="B410" s="26">
        <v>22462</v>
      </c>
      <c r="C410" s="27">
        <v>3.88</v>
      </c>
    </row>
    <row r="411" spans="2:3" x14ac:dyDescent="0.25">
      <c r="B411" s="26">
        <v>22493</v>
      </c>
      <c r="C411" s="27">
        <v>3.92</v>
      </c>
    </row>
    <row r="412" spans="2:3" x14ac:dyDescent="0.25">
      <c r="B412" s="26">
        <v>22524</v>
      </c>
      <c r="C412" s="27">
        <v>4.04</v>
      </c>
    </row>
    <row r="413" spans="2:3" x14ac:dyDescent="0.25">
      <c r="B413" s="26">
        <v>22553</v>
      </c>
      <c r="C413" s="27">
        <v>3.98</v>
      </c>
    </row>
    <row r="414" spans="2:3" x14ac:dyDescent="0.25">
      <c r="B414" s="26">
        <v>22585</v>
      </c>
      <c r="C414" s="27">
        <v>3.92</v>
      </c>
    </row>
    <row r="415" spans="2:3" x14ac:dyDescent="0.25">
      <c r="B415" s="26">
        <v>22615</v>
      </c>
      <c r="C415" s="27">
        <v>3.94</v>
      </c>
    </row>
    <row r="416" spans="2:3" x14ac:dyDescent="0.25">
      <c r="B416" s="26">
        <v>22644</v>
      </c>
      <c r="C416" s="27">
        <v>4.0599999999999996</v>
      </c>
    </row>
    <row r="417" spans="2:7" x14ac:dyDescent="0.25">
      <c r="B417" s="26">
        <v>22644</v>
      </c>
      <c r="C417" s="27">
        <v>4.0599999999999996</v>
      </c>
    </row>
    <row r="418" spans="2:7" x14ac:dyDescent="0.25">
      <c r="B418" s="26">
        <v>22677</v>
      </c>
      <c r="C418" s="27">
        <v>4.0999999999999996</v>
      </c>
      <c r="F418" s="90"/>
    </row>
    <row r="419" spans="2:7" x14ac:dyDescent="0.25">
      <c r="B419" s="26">
        <v>22705</v>
      </c>
      <c r="C419" s="27">
        <v>4</v>
      </c>
      <c r="F419" s="90"/>
    </row>
    <row r="420" spans="2:7" x14ac:dyDescent="0.25">
      <c r="B420" s="26">
        <v>22735</v>
      </c>
      <c r="C420" s="27">
        <v>3.86</v>
      </c>
      <c r="F420" s="90"/>
    </row>
    <row r="421" spans="2:7" x14ac:dyDescent="0.25">
      <c r="B421" s="26">
        <v>22766</v>
      </c>
      <c r="C421" s="27">
        <v>3.86</v>
      </c>
      <c r="F421" s="90"/>
    </row>
    <row r="422" spans="2:7" x14ac:dyDescent="0.25">
      <c r="B422" s="26">
        <v>22797</v>
      </c>
      <c r="C422" s="27">
        <v>3.9</v>
      </c>
      <c r="F422" s="90"/>
    </row>
    <row r="423" spans="2:7" x14ac:dyDescent="0.25">
      <c r="B423" s="26">
        <v>22826</v>
      </c>
      <c r="C423" s="27">
        <v>4</v>
      </c>
      <c r="F423" s="90"/>
    </row>
    <row r="424" spans="2:7" x14ac:dyDescent="0.25">
      <c r="B424" s="26">
        <v>22858</v>
      </c>
      <c r="C424" s="27">
        <v>4.04</v>
      </c>
      <c r="F424" s="90"/>
    </row>
    <row r="425" spans="2:7" x14ac:dyDescent="0.25">
      <c r="B425" s="26">
        <v>22889</v>
      </c>
      <c r="C425" s="27">
        <v>3.96</v>
      </c>
      <c r="F425" s="90"/>
    </row>
    <row r="426" spans="2:7" x14ac:dyDescent="0.25">
      <c r="B426" s="26">
        <v>22917</v>
      </c>
      <c r="C426" s="27">
        <v>3.94</v>
      </c>
      <c r="F426" s="90"/>
      <c r="G426" s="89"/>
    </row>
    <row r="427" spans="2:7" x14ac:dyDescent="0.25">
      <c r="B427" s="26">
        <v>22950</v>
      </c>
      <c r="C427" s="27">
        <v>3.92</v>
      </c>
      <c r="F427" s="90"/>
      <c r="G427" s="89"/>
    </row>
    <row r="428" spans="2:7" x14ac:dyDescent="0.25">
      <c r="B428" s="26">
        <v>22980</v>
      </c>
      <c r="C428" s="27">
        <v>3.92</v>
      </c>
      <c r="F428" s="90"/>
      <c r="G428" s="89"/>
    </row>
    <row r="429" spans="2:7" x14ac:dyDescent="0.25">
      <c r="B429" s="26">
        <v>23011</v>
      </c>
      <c r="C429" s="27">
        <v>3.85</v>
      </c>
      <c r="F429" s="90"/>
      <c r="G429" s="89"/>
    </row>
    <row r="430" spans="2:7" x14ac:dyDescent="0.25">
      <c r="B430" s="26">
        <v>23042</v>
      </c>
      <c r="C430" s="27">
        <v>3.87</v>
      </c>
      <c r="F430" s="90"/>
      <c r="G430" s="89"/>
    </row>
    <row r="431" spans="2:7" x14ac:dyDescent="0.25">
      <c r="B431" s="26">
        <v>23070</v>
      </c>
      <c r="C431" s="27">
        <v>3.94</v>
      </c>
      <c r="F431" s="90"/>
      <c r="G431" s="89"/>
    </row>
    <row r="432" spans="2:7" x14ac:dyDescent="0.25">
      <c r="B432" s="26">
        <v>23099</v>
      </c>
      <c r="C432" s="27">
        <v>3.95</v>
      </c>
      <c r="F432" s="90"/>
      <c r="G432" s="89"/>
    </row>
    <row r="433" spans="2:7" x14ac:dyDescent="0.25">
      <c r="B433" s="26">
        <v>23131</v>
      </c>
      <c r="C433" s="27">
        <v>3.95</v>
      </c>
      <c r="F433" s="90"/>
      <c r="G433" s="89"/>
    </row>
    <row r="434" spans="2:7" x14ac:dyDescent="0.25">
      <c r="B434" s="26">
        <v>23162</v>
      </c>
      <c r="C434" s="27">
        <v>3.96</v>
      </c>
      <c r="F434" s="90"/>
      <c r="G434" s="89"/>
    </row>
    <row r="435" spans="2:7" x14ac:dyDescent="0.25">
      <c r="B435" s="26">
        <v>23190</v>
      </c>
      <c r="C435" s="27">
        <v>4</v>
      </c>
      <c r="F435" s="90"/>
      <c r="G435" s="89"/>
    </row>
    <row r="436" spans="2:7" x14ac:dyDescent="0.25">
      <c r="B436" s="26">
        <v>23223</v>
      </c>
      <c r="C436" s="27">
        <v>4</v>
      </c>
      <c r="F436" s="90"/>
      <c r="G436" s="89"/>
    </row>
    <row r="437" spans="2:7" x14ac:dyDescent="0.25">
      <c r="B437" s="26">
        <v>23253</v>
      </c>
      <c r="C437" s="27">
        <v>4.0199999999999996</v>
      </c>
      <c r="F437" s="90"/>
      <c r="G437" s="89"/>
    </row>
    <row r="438" spans="2:7" x14ac:dyDescent="0.25">
      <c r="B438" s="26">
        <v>23284</v>
      </c>
      <c r="C438" s="27">
        <v>4.07</v>
      </c>
      <c r="F438" s="90"/>
      <c r="G438" s="89"/>
    </row>
    <row r="439" spans="2:7" x14ac:dyDescent="0.25">
      <c r="B439" s="26">
        <v>23315</v>
      </c>
      <c r="C439" s="27">
        <v>4.1500000000000004</v>
      </c>
      <c r="F439" s="90"/>
      <c r="G439" s="89"/>
    </row>
    <row r="440" spans="2:7" x14ac:dyDescent="0.25">
      <c r="B440" s="26">
        <v>23344</v>
      </c>
      <c r="C440" s="27">
        <v>4.08</v>
      </c>
      <c r="F440" s="90"/>
      <c r="G440" s="89"/>
    </row>
    <row r="441" spans="2:7" x14ac:dyDescent="0.25">
      <c r="B441" s="26">
        <v>23376</v>
      </c>
      <c r="C441" s="27">
        <v>4.1399999999999997</v>
      </c>
      <c r="F441" s="90"/>
      <c r="G441" s="89"/>
    </row>
    <row r="442" spans="2:7" x14ac:dyDescent="0.25">
      <c r="B442" s="26">
        <v>23407</v>
      </c>
      <c r="C442" s="27">
        <v>4.1500000000000004</v>
      </c>
      <c r="F442" s="90"/>
      <c r="G442" s="89"/>
    </row>
    <row r="443" spans="2:7" x14ac:dyDescent="0.25">
      <c r="B443" s="26">
        <v>23435</v>
      </c>
      <c r="C443" s="27">
        <v>4.18</v>
      </c>
      <c r="F443" s="90"/>
      <c r="G443" s="89"/>
    </row>
    <row r="444" spans="2:7" x14ac:dyDescent="0.25">
      <c r="B444" s="26">
        <v>23467</v>
      </c>
      <c r="C444" s="27">
        <v>4.2300000000000004</v>
      </c>
      <c r="F444" s="90"/>
      <c r="G444" s="89"/>
    </row>
    <row r="445" spans="2:7" x14ac:dyDescent="0.25">
      <c r="B445" s="26">
        <v>23497</v>
      </c>
      <c r="C445" s="27">
        <v>4.22</v>
      </c>
      <c r="F445" s="90"/>
      <c r="G445" s="89"/>
    </row>
    <row r="446" spans="2:7" x14ac:dyDescent="0.25">
      <c r="B446" s="26">
        <v>23525</v>
      </c>
      <c r="C446" s="27">
        <v>4.1900000000000004</v>
      </c>
      <c r="F446" s="90"/>
      <c r="G446" s="89"/>
    </row>
    <row r="447" spans="2:7" x14ac:dyDescent="0.25">
      <c r="B447" s="26">
        <v>23558</v>
      </c>
      <c r="C447" s="27">
        <v>4.1500000000000004</v>
      </c>
      <c r="F447" s="90"/>
      <c r="G447" s="89"/>
    </row>
    <row r="448" spans="2:7" x14ac:dyDescent="0.25">
      <c r="B448" s="26">
        <v>23589</v>
      </c>
      <c r="C448" s="27">
        <v>4.1900000000000004</v>
      </c>
      <c r="F448" s="90"/>
      <c r="G448" s="89"/>
    </row>
    <row r="449" spans="2:7" x14ac:dyDescent="0.25">
      <c r="B449" s="26">
        <v>23620</v>
      </c>
      <c r="C449" s="27">
        <v>4.21</v>
      </c>
      <c r="F449" s="90"/>
      <c r="G449" s="89"/>
    </row>
    <row r="450" spans="2:7" x14ac:dyDescent="0.25">
      <c r="B450" s="26">
        <v>23650</v>
      </c>
      <c r="C450" s="27">
        <v>4.18</v>
      </c>
      <c r="F450" s="90"/>
      <c r="G450" s="89"/>
    </row>
    <row r="451" spans="2:7" x14ac:dyDescent="0.25">
      <c r="B451" s="26">
        <v>23680</v>
      </c>
      <c r="C451" s="27">
        <v>4.16</v>
      </c>
      <c r="F451" s="90"/>
      <c r="G451" s="89"/>
    </row>
    <row r="452" spans="2:7" x14ac:dyDescent="0.25">
      <c r="B452" s="26">
        <v>23711</v>
      </c>
      <c r="C452" s="27">
        <v>4.2</v>
      </c>
      <c r="F452" s="90"/>
      <c r="G452" s="89"/>
    </row>
    <row r="453" spans="2:7" x14ac:dyDescent="0.25">
      <c r="B453" s="26">
        <v>23742</v>
      </c>
      <c r="C453" s="27">
        <v>4.21</v>
      </c>
      <c r="F453" s="90"/>
      <c r="G453" s="89"/>
    </row>
    <row r="454" spans="2:7" x14ac:dyDescent="0.25">
      <c r="B454" s="26">
        <v>23771</v>
      </c>
      <c r="C454" s="27">
        <v>4.1900000000000004</v>
      </c>
      <c r="F454" s="90"/>
      <c r="G454" s="89"/>
    </row>
    <row r="455" spans="2:7" x14ac:dyDescent="0.25">
      <c r="B455" s="26">
        <v>23799</v>
      </c>
      <c r="C455" s="27">
        <v>4.22</v>
      </c>
      <c r="F455" s="90"/>
      <c r="G455" s="89"/>
    </row>
    <row r="456" spans="2:7" x14ac:dyDescent="0.25">
      <c r="B456" s="26">
        <v>23832</v>
      </c>
      <c r="C456" s="27">
        <v>4.2</v>
      </c>
      <c r="F456" s="90"/>
      <c r="G456" s="89"/>
    </row>
    <row r="457" spans="2:7" x14ac:dyDescent="0.25">
      <c r="B457" s="26">
        <v>23862</v>
      </c>
      <c r="C457" s="27">
        <v>4.21</v>
      </c>
      <c r="F457" s="90"/>
      <c r="G457" s="89"/>
    </row>
    <row r="458" spans="2:7" x14ac:dyDescent="0.25">
      <c r="B458" s="26">
        <v>23890</v>
      </c>
      <c r="C458" s="27">
        <v>4.2300000000000004</v>
      </c>
      <c r="F458" s="90"/>
      <c r="G458" s="89"/>
    </row>
    <row r="459" spans="2:7" x14ac:dyDescent="0.25">
      <c r="B459" s="26">
        <v>23923</v>
      </c>
      <c r="C459" s="27">
        <v>4.2</v>
      </c>
      <c r="F459" s="90"/>
      <c r="G459" s="89"/>
    </row>
    <row r="460" spans="2:7" x14ac:dyDescent="0.25">
      <c r="B460" s="26">
        <v>23953</v>
      </c>
      <c r="C460" s="27">
        <v>4.22</v>
      </c>
      <c r="F460" s="90"/>
      <c r="G460" s="89"/>
    </row>
    <row r="461" spans="2:7" x14ac:dyDescent="0.25">
      <c r="B461" s="26">
        <v>23985</v>
      </c>
      <c r="C461" s="27">
        <v>4.2699999999999996</v>
      </c>
      <c r="F461" s="90"/>
      <c r="G461" s="89"/>
    </row>
    <row r="462" spans="2:7" x14ac:dyDescent="0.25">
      <c r="B462" s="26">
        <v>24015</v>
      </c>
      <c r="C462" s="27">
        <v>4.3499999999999996</v>
      </c>
      <c r="F462" s="90"/>
      <c r="G462" s="89"/>
    </row>
    <row r="463" spans="2:7" x14ac:dyDescent="0.25">
      <c r="B463" s="26">
        <v>24044</v>
      </c>
      <c r="C463" s="27">
        <v>4.41</v>
      </c>
      <c r="F463" s="90"/>
      <c r="G463" s="89"/>
    </row>
    <row r="464" spans="2:7" x14ac:dyDescent="0.25">
      <c r="B464" s="26">
        <v>24076</v>
      </c>
      <c r="C464" s="27">
        <v>4.4800000000000004</v>
      </c>
      <c r="F464" s="90"/>
      <c r="G464" s="89"/>
    </row>
    <row r="465" spans="2:7" x14ac:dyDescent="0.25">
      <c r="B465" s="26">
        <v>24107</v>
      </c>
      <c r="C465" s="27">
        <v>4.6500000000000004</v>
      </c>
      <c r="F465" s="90"/>
      <c r="G465" s="89"/>
    </row>
    <row r="466" spans="2:7" x14ac:dyDescent="0.25">
      <c r="B466" s="26">
        <v>24138</v>
      </c>
      <c r="C466" s="27">
        <v>4.6900000000000004</v>
      </c>
      <c r="F466" s="90"/>
      <c r="G466" s="89"/>
    </row>
    <row r="467" spans="2:7" x14ac:dyDescent="0.25">
      <c r="B467" s="26">
        <v>24166</v>
      </c>
      <c r="C467" s="27">
        <v>5.0199999999999996</v>
      </c>
      <c r="F467" s="90"/>
      <c r="G467" s="89"/>
    </row>
    <row r="468" spans="2:7" x14ac:dyDescent="0.25">
      <c r="B468" s="26">
        <v>24197</v>
      </c>
      <c r="C468" s="27">
        <v>4.71</v>
      </c>
      <c r="F468" s="90"/>
      <c r="G468" s="89"/>
    </row>
    <row r="469" spans="2:7" x14ac:dyDescent="0.25">
      <c r="B469" s="26">
        <v>24226</v>
      </c>
      <c r="C469" s="27">
        <v>4.79</v>
      </c>
      <c r="F469" s="90"/>
      <c r="G469" s="89"/>
    </row>
    <row r="470" spans="2:7" x14ac:dyDescent="0.25">
      <c r="B470" s="26">
        <v>24258</v>
      </c>
      <c r="C470" s="27">
        <v>4.8</v>
      </c>
      <c r="F470" s="90"/>
      <c r="G470" s="89"/>
    </row>
    <row r="471" spans="2:7" x14ac:dyDescent="0.25">
      <c r="B471" s="26">
        <v>24288</v>
      </c>
      <c r="C471" s="27">
        <v>4.97</v>
      </c>
      <c r="F471" s="90"/>
      <c r="G471" s="89"/>
    </row>
    <row r="472" spans="2:7" x14ac:dyDescent="0.25">
      <c r="B472" s="26">
        <v>24317</v>
      </c>
      <c r="C472" s="27">
        <v>5.05</v>
      </c>
      <c r="F472" s="90"/>
      <c r="G472" s="89"/>
    </row>
    <row r="473" spans="2:7" x14ac:dyDescent="0.25">
      <c r="B473" s="26">
        <v>24350</v>
      </c>
      <c r="C473" s="27">
        <v>5.36</v>
      </c>
      <c r="F473" s="90"/>
      <c r="G473" s="89"/>
    </row>
    <row r="474" spans="2:7" x14ac:dyDescent="0.25">
      <c r="B474" s="26">
        <v>24380</v>
      </c>
      <c r="C474" s="27">
        <v>5.0199999999999996</v>
      </c>
      <c r="F474" s="90"/>
      <c r="G474" s="89"/>
    </row>
    <row r="475" spans="2:7" x14ac:dyDescent="0.25">
      <c r="B475" s="26">
        <v>24411</v>
      </c>
      <c r="C475" s="27">
        <v>4.97</v>
      </c>
      <c r="F475" s="90"/>
      <c r="G475" s="89"/>
    </row>
    <row r="476" spans="2:7" x14ac:dyDescent="0.25">
      <c r="B476" s="26">
        <v>24441</v>
      </c>
      <c r="C476" s="27">
        <v>5.12</v>
      </c>
      <c r="F476" s="90"/>
      <c r="G476" s="89"/>
    </row>
    <row r="477" spans="2:7" x14ac:dyDescent="0.25">
      <c r="B477" s="26">
        <v>24471</v>
      </c>
      <c r="C477" s="27">
        <v>4.6399999999999997</v>
      </c>
      <c r="F477" s="90"/>
      <c r="G477" s="89"/>
    </row>
    <row r="478" spans="2:7" x14ac:dyDescent="0.25">
      <c r="B478" s="26">
        <v>24503</v>
      </c>
      <c r="C478" s="27">
        <v>4.5199999999999996</v>
      </c>
      <c r="F478" s="90"/>
      <c r="G478" s="89"/>
    </row>
    <row r="479" spans="2:7" x14ac:dyDescent="0.25">
      <c r="B479" s="26">
        <v>24531</v>
      </c>
      <c r="C479" s="27">
        <v>4.72</v>
      </c>
      <c r="F479" s="90"/>
      <c r="G479" s="89"/>
    </row>
    <row r="480" spans="2:7" x14ac:dyDescent="0.25">
      <c r="B480" s="26">
        <v>24562</v>
      </c>
      <c r="C480" s="27">
        <v>4.5</v>
      </c>
      <c r="F480" s="90"/>
      <c r="G480" s="89"/>
    </row>
    <row r="481" spans="2:7" x14ac:dyDescent="0.25">
      <c r="B481" s="26">
        <v>24590</v>
      </c>
      <c r="C481" s="27">
        <v>4.78</v>
      </c>
      <c r="F481" s="90"/>
      <c r="G481" s="89"/>
    </row>
    <row r="482" spans="2:7" x14ac:dyDescent="0.25">
      <c r="B482" s="26">
        <v>24623</v>
      </c>
      <c r="C482" s="27">
        <v>4.8099999999999996</v>
      </c>
      <c r="F482" s="90"/>
      <c r="G482" s="89"/>
    </row>
    <row r="483" spans="2:7" x14ac:dyDescent="0.25">
      <c r="B483" s="26">
        <v>24653</v>
      </c>
      <c r="C483" s="27">
        <v>5.22</v>
      </c>
      <c r="F483" s="90"/>
      <c r="G483" s="89"/>
    </row>
    <row r="484" spans="2:7" x14ac:dyDescent="0.25">
      <c r="B484" s="26">
        <v>24684</v>
      </c>
      <c r="C484" s="27">
        <v>5.16</v>
      </c>
      <c r="F484" s="90"/>
      <c r="G484" s="89"/>
    </row>
    <row r="485" spans="2:7" x14ac:dyDescent="0.25">
      <c r="B485" s="26">
        <v>24715</v>
      </c>
      <c r="C485" s="27">
        <v>5.27</v>
      </c>
      <c r="F485" s="90"/>
      <c r="G485" s="89"/>
    </row>
    <row r="486" spans="2:7" x14ac:dyDescent="0.25">
      <c r="B486" s="26">
        <v>24744</v>
      </c>
      <c r="C486" s="27">
        <v>5.31</v>
      </c>
      <c r="F486" s="90"/>
      <c r="G486" s="89"/>
    </row>
    <row r="487" spans="2:7" x14ac:dyDescent="0.25">
      <c r="B487" s="26">
        <v>24776</v>
      </c>
      <c r="C487" s="27">
        <v>5.64</v>
      </c>
      <c r="F487" s="90"/>
      <c r="G487" s="89"/>
    </row>
    <row r="488" spans="2:7" x14ac:dyDescent="0.25">
      <c r="B488" s="26">
        <v>24806</v>
      </c>
      <c r="C488" s="27">
        <v>5.74</v>
      </c>
      <c r="F488" s="90"/>
      <c r="G488" s="89"/>
    </row>
    <row r="489" spans="2:7" x14ac:dyDescent="0.25">
      <c r="B489" s="26">
        <v>24835</v>
      </c>
      <c r="C489" s="27">
        <v>5.7</v>
      </c>
      <c r="F489" s="90"/>
      <c r="G489" s="89"/>
    </row>
    <row r="490" spans="2:7" x14ac:dyDescent="0.25">
      <c r="B490" s="26">
        <v>24868</v>
      </c>
      <c r="C490" s="27">
        <v>5.54</v>
      </c>
      <c r="F490" s="90"/>
      <c r="G490" s="89"/>
    </row>
    <row r="491" spans="2:7" x14ac:dyDescent="0.25">
      <c r="B491" s="26">
        <v>24897</v>
      </c>
      <c r="C491" s="27">
        <v>5.56</v>
      </c>
      <c r="F491" s="90"/>
      <c r="G491" s="89"/>
    </row>
    <row r="492" spans="2:7" x14ac:dyDescent="0.25">
      <c r="B492" s="26">
        <v>24926</v>
      </c>
      <c r="C492" s="27">
        <v>5.76</v>
      </c>
      <c r="F492" s="90"/>
      <c r="G492" s="89"/>
    </row>
    <row r="493" spans="2:7" x14ac:dyDescent="0.25">
      <c r="B493" s="26">
        <v>24958</v>
      </c>
      <c r="C493" s="27">
        <v>5.74</v>
      </c>
      <c r="F493" s="90"/>
      <c r="G493" s="89"/>
    </row>
    <row r="494" spans="2:7" x14ac:dyDescent="0.25">
      <c r="B494" s="26">
        <v>24989</v>
      </c>
      <c r="C494" s="27">
        <v>5.86</v>
      </c>
      <c r="F494" s="90"/>
      <c r="G494" s="89"/>
    </row>
    <row r="495" spans="2:7" x14ac:dyDescent="0.25">
      <c r="B495" s="26">
        <v>25017</v>
      </c>
      <c r="C495" s="27">
        <v>5.64</v>
      </c>
      <c r="F495" s="90"/>
      <c r="G495" s="89"/>
    </row>
    <row r="496" spans="2:7" x14ac:dyDescent="0.25">
      <c r="B496" s="26">
        <v>25049</v>
      </c>
      <c r="C496" s="27">
        <v>5.41</v>
      </c>
      <c r="F496" s="90"/>
      <c r="G496" s="89"/>
    </row>
    <row r="497" spans="2:7" x14ac:dyDescent="0.25">
      <c r="B497" s="26">
        <v>25080</v>
      </c>
      <c r="C497" s="27">
        <v>5.42</v>
      </c>
      <c r="F497" s="90"/>
      <c r="G497" s="89"/>
    </row>
    <row r="498" spans="2:7" x14ac:dyDescent="0.25">
      <c r="B498" s="26">
        <v>25111</v>
      </c>
      <c r="C498" s="27">
        <v>5.49</v>
      </c>
      <c r="F498" s="90"/>
      <c r="G498" s="89"/>
    </row>
    <row r="499" spans="2:7" x14ac:dyDescent="0.25">
      <c r="B499" s="26">
        <v>25142</v>
      </c>
      <c r="C499" s="27">
        <v>5.61</v>
      </c>
      <c r="F499" s="90"/>
      <c r="G499" s="89"/>
    </row>
    <row r="500" spans="2:7" x14ac:dyDescent="0.25">
      <c r="B500" s="26">
        <v>25171</v>
      </c>
      <c r="C500" s="27">
        <v>5.78</v>
      </c>
      <c r="F500" s="90"/>
      <c r="G500" s="89"/>
    </row>
    <row r="501" spans="2:7" x14ac:dyDescent="0.25">
      <c r="B501" s="26">
        <v>25203</v>
      </c>
      <c r="C501" s="27">
        <v>6.16</v>
      </c>
      <c r="F501" s="90"/>
      <c r="G501" s="89"/>
    </row>
    <row r="502" spans="2:7" x14ac:dyDescent="0.25">
      <c r="B502" s="26">
        <v>25234</v>
      </c>
      <c r="C502" s="27">
        <v>6.19</v>
      </c>
      <c r="F502" s="90"/>
      <c r="G502" s="89"/>
    </row>
    <row r="503" spans="2:7" x14ac:dyDescent="0.25">
      <c r="B503" s="26">
        <v>25262</v>
      </c>
      <c r="C503" s="27">
        <v>6.26</v>
      </c>
      <c r="F503" s="90"/>
      <c r="G503" s="89"/>
    </row>
    <row r="504" spans="2:7" x14ac:dyDescent="0.25">
      <c r="B504" s="26">
        <v>25290</v>
      </c>
      <c r="C504" s="27">
        <v>6.3</v>
      </c>
      <c r="F504" s="90"/>
      <c r="G504" s="89"/>
    </row>
    <row r="505" spans="2:7" x14ac:dyDescent="0.25">
      <c r="B505" s="26">
        <v>25323</v>
      </c>
      <c r="C505" s="27">
        <v>6.2</v>
      </c>
      <c r="F505" s="90"/>
      <c r="G505" s="89"/>
    </row>
    <row r="506" spans="2:7" x14ac:dyDescent="0.25">
      <c r="B506" s="26">
        <v>25352</v>
      </c>
      <c r="C506" s="27">
        <v>6.56</v>
      </c>
      <c r="F506" s="90"/>
      <c r="G506" s="89"/>
    </row>
    <row r="507" spans="2:7" x14ac:dyDescent="0.25">
      <c r="B507" s="26">
        <v>25384</v>
      </c>
      <c r="C507" s="27">
        <v>6.73</v>
      </c>
      <c r="F507" s="90"/>
      <c r="G507" s="89"/>
    </row>
    <row r="508" spans="2:7" x14ac:dyDescent="0.25">
      <c r="B508" s="26">
        <v>25415</v>
      </c>
      <c r="C508" s="27">
        <v>6.66</v>
      </c>
      <c r="F508" s="90"/>
      <c r="G508" s="89"/>
    </row>
    <row r="509" spans="2:7" x14ac:dyDescent="0.25">
      <c r="B509" s="26">
        <v>25444</v>
      </c>
      <c r="C509" s="27">
        <v>6.83</v>
      </c>
      <c r="F509" s="90"/>
      <c r="G509" s="89"/>
    </row>
    <row r="510" spans="2:7" x14ac:dyDescent="0.25">
      <c r="B510" s="26">
        <v>25476</v>
      </c>
      <c r="C510" s="27">
        <v>7.51</v>
      </c>
      <c r="F510" s="90"/>
      <c r="G510" s="89"/>
    </row>
    <row r="511" spans="2:7" x14ac:dyDescent="0.25">
      <c r="B511" s="26">
        <v>25507</v>
      </c>
      <c r="C511" s="27">
        <v>6.94</v>
      </c>
      <c r="F511" s="90"/>
      <c r="G511" s="89"/>
    </row>
    <row r="512" spans="2:7" x14ac:dyDescent="0.25">
      <c r="B512" s="26">
        <v>25535</v>
      </c>
      <c r="C512" s="27">
        <v>7.29</v>
      </c>
      <c r="F512" s="90"/>
      <c r="G512" s="89"/>
    </row>
    <row r="513" spans="2:7" x14ac:dyDescent="0.25">
      <c r="B513" s="26">
        <v>25568</v>
      </c>
      <c r="C513" s="27">
        <v>7.88</v>
      </c>
      <c r="F513" s="90"/>
      <c r="G513" s="89"/>
    </row>
    <row r="514" spans="2:7" x14ac:dyDescent="0.25">
      <c r="B514" s="26">
        <v>25598</v>
      </c>
      <c r="C514" s="27">
        <v>7.75</v>
      </c>
      <c r="F514" s="90"/>
      <c r="G514" s="89"/>
    </row>
    <row r="515" spans="2:7" x14ac:dyDescent="0.25">
      <c r="B515" s="26">
        <v>25626</v>
      </c>
      <c r="C515" s="27">
        <v>6.9</v>
      </c>
      <c r="F515" s="90"/>
      <c r="G515" s="89"/>
    </row>
    <row r="516" spans="2:7" x14ac:dyDescent="0.25">
      <c r="B516" s="26">
        <v>25658</v>
      </c>
      <c r="C516" s="27">
        <v>7.08</v>
      </c>
      <c r="F516" s="90"/>
      <c r="G516" s="89"/>
    </row>
    <row r="517" spans="2:7" x14ac:dyDescent="0.25">
      <c r="B517" s="26">
        <v>25688</v>
      </c>
      <c r="C517" s="27">
        <v>7.82</v>
      </c>
      <c r="F517" s="90"/>
      <c r="G517" s="89"/>
    </row>
    <row r="518" spans="2:7" x14ac:dyDescent="0.25">
      <c r="B518" s="26">
        <v>25717</v>
      </c>
      <c r="C518" s="27">
        <v>7.95</v>
      </c>
      <c r="F518" s="90"/>
      <c r="G518" s="89"/>
    </row>
    <row r="519" spans="2:7" x14ac:dyDescent="0.25">
      <c r="B519" s="26">
        <v>25749</v>
      </c>
      <c r="C519" s="27">
        <v>7.68</v>
      </c>
      <c r="F519" s="90"/>
      <c r="G519" s="89"/>
    </row>
    <row r="520" spans="2:7" x14ac:dyDescent="0.25">
      <c r="B520" s="26">
        <v>25780</v>
      </c>
      <c r="C520" s="27">
        <v>7.38</v>
      </c>
      <c r="F520" s="90"/>
      <c r="G520" s="89"/>
    </row>
    <row r="521" spans="2:7" x14ac:dyDescent="0.25">
      <c r="B521" s="26">
        <v>25811</v>
      </c>
      <c r="C521" s="27">
        <v>7.49</v>
      </c>
      <c r="F521" s="90"/>
      <c r="G521" s="89"/>
    </row>
    <row r="522" spans="2:7" x14ac:dyDescent="0.25">
      <c r="B522" s="26">
        <v>25841</v>
      </c>
      <c r="C522" s="27">
        <v>7.29</v>
      </c>
      <c r="F522" s="90"/>
      <c r="G522" s="89"/>
    </row>
    <row r="523" spans="2:7" x14ac:dyDescent="0.25">
      <c r="B523" s="26">
        <v>25871</v>
      </c>
      <c r="C523" s="27">
        <v>7.33</v>
      </c>
      <c r="F523" s="90"/>
      <c r="G523" s="89"/>
    </row>
    <row r="524" spans="2:7" x14ac:dyDescent="0.25">
      <c r="B524" s="26">
        <v>25902</v>
      </c>
      <c r="C524" s="27">
        <v>6.49</v>
      </c>
      <c r="F524" s="90"/>
      <c r="G524" s="89"/>
    </row>
    <row r="525" spans="2:7" x14ac:dyDescent="0.25">
      <c r="B525" s="26">
        <v>25933</v>
      </c>
      <c r="C525" s="27">
        <v>6.5</v>
      </c>
      <c r="F525" s="90"/>
      <c r="G525" s="89"/>
    </row>
    <row r="526" spans="2:7" x14ac:dyDescent="0.25">
      <c r="B526" s="26">
        <v>25962</v>
      </c>
      <c r="C526" s="27">
        <v>6.09</v>
      </c>
      <c r="F526" s="90"/>
      <c r="G526" s="89"/>
    </row>
    <row r="527" spans="2:7" x14ac:dyDescent="0.25">
      <c r="B527" s="26">
        <v>25990</v>
      </c>
      <c r="C527" s="27">
        <v>6.14</v>
      </c>
      <c r="F527" s="90"/>
      <c r="G527" s="89"/>
    </row>
    <row r="528" spans="2:7" x14ac:dyDescent="0.25">
      <c r="B528" s="26">
        <v>26023</v>
      </c>
      <c r="C528" s="27">
        <v>5.53</v>
      </c>
      <c r="F528" s="90"/>
      <c r="G528" s="89"/>
    </row>
    <row r="529" spans="2:7" x14ac:dyDescent="0.25">
      <c r="B529" s="26">
        <v>26053</v>
      </c>
      <c r="C529" s="27">
        <v>6.08</v>
      </c>
      <c r="F529" s="90"/>
      <c r="G529" s="89"/>
    </row>
    <row r="530" spans="2:7" x14ac:dyDescent="0.25">
      <c r="B530" s="26">
        <v>26081</v>
      </c>
      <c r="C530" s="27">
        <v>6.38</v>
      </c>
      <c r="F530" s="90"/>
      <c r="G530" s="89"/>
    </row>
    <row r="531" spans="2:7" x14ac:dyDescent="0.25">
      <c r="B531" s="26">
        <v>26114</v>
      </c>
      <c r="C531" s="27">
        <v>6.7</v>
      </c>
      <c r="F531" s="90"/>
      <c r="G531" s="89"/>
    </row>
    <row r="532" spans="2:7" x14ac:dyDescent="0.25">
      <c r="B532" s="26">
        <v>26144</v>
      </c>
      <c r="C532" s="27">
        <v>6.85</v>
      </c>
      <c r="F532" s="90"/>
      <c r="G532" s="89"/>
    </row>
    <row r="533" spans="2:7" x14ac:dyDescent="0.25">
      <c r="B533" s="26">
        <v>26176</v>
      </c>
      <c r="C533" s="27">
        <v>6.28</v>
      </c>
      <c r="F533" s="90"/>
      <c r="G533" s="89"/>
    </row>
    <row r="534" spans="2:7" x14ac:dyDescent="0.25">
      <c r="B534" s="26">
        <v>26206</v>
      </c>
      <c r="C534" s="27">
        <v>6</v>
      </c>
      <c r="F534" s="90"/>
      <c r="G534" s="89"/>
    </row>
    <row r="535" spans="2:7" x14ac:dyDescent="0.25">
      <c r="B535" s="26">
        <v>26235</v>
      </c>
      <c r="C535" s="27">
        <v>5.87</v>
      </c>
      <c r="F535" s="90"/>
      <c r="G535" s="89"/>
    </row>
    <row r="536" spans="2:7" x14ac:dyDescent="0.25">
      <c r="B536" s="26">
        <v>26267</v>
      </c>
      <c r="C536" s="27">
        <v>5.93</v>
      </c>
      <c r="F536" s="90"/>
      <c r="G536" s="89"/>
    </row>
    <row r="537" spans="2:7" x14ac:dyDescent="0.25">
      <c r="B537" s="26">
        <v>26298</v>
      </c>
      <c r="C537" s="27">
        <v>5.89</v>
      </c>
      <c r="F537" s="90"/>
      <c r="G537" s="89"/>
    </row>
    <row r="538" spans="2:7" x14ac:dyDescent="0.25">
      <c r="B538" s="26">
        <v>26329</v>
      </c>
      <c r="C538" s="27">
        <v>6.09</v>
      </c>
      <c r="F538" s="90"/>
      <c r="G538" s="89"/>
    </row>
    <row r="539" spans="2:7" x14ac:dyDescent="0.25">
      <c r="B539" s="26">
        <v>26358</v>
      </c>
      <c r="C539" s="27">
        <v>6.04</v>
      </c>
      <c r="F539" s="90"/>
      <c r="G539" s="89"/>
    </row>
    <row r="540" spans="2:7" x14ac:dyDescent="0.25">
      <c r="B540" s="26">
        <v>26388</v>
      </c>
      <c r="C540" s="27">
        <v>6.12</v>
      </c>
      <c r="F540" s="90"/>
      <c r="G540" s="89"/>
    </row>
    <row r="541" spans="2:7" x14ac:dyDescent="0.25">
      <c r="B541" s="26">
        <v>26417</v>
      </c>
      <c r="C541" s="27">
        <v>6.14</v>
      </c>
      <c r="F541" s="90"/>
      <c r="G541" s="89"/>
    </row>
    <row r="542" spans="2:7" x14ac:dyDescent="0.25">
      <c r="B542" s="26">
        <v>26450</v>
      </c>
      <c r="C542" s="27">
        <v>6.05</v>
      </c>
      <c r="F542" s="90"/>
      <c r="G542" s="89"/>
    </row>
    <row r="543" spans="2:7" x14ac:dyDescent="0.25">
      <c r="B543" s="26">
        <v>26480</v>
      </c>
      <c r="C543" s="27">
        <v>6.15</v>
      </c>
      <c r="F543" s="90"/>
      <c r="G543" s="89"/>
    </row>
    <row r="544" spans="2:7" x14ac:dyDescent="0.25">
      <c r="B544" s="26">
        <v>26511</v>
      </c>
      <c r="C544" s="27">
        <v>6.12</v>
      </c>
      <c r="F544" s="90"/>
      <c r="G544" s="89"/>
    </row>
    <row r="545" spans="2:7" x14ac:dyDescent="0.25">
      <c r="B545" s="26">
        <v>26542</v>
      </c>
      <c r="C545" s="27">
        <v>6.42</v>
      </c>
      <c r="F545" s="90"/>
      <c r="G545" s="89"/>
    </row>
    <row r="546" spans="2:7" x14ac:dyDescent="0.25">
      <c r="B546" s="26">
        <v>26571</v>
      </c>
      <c r="C546" s="27">
        <v>6.54</v>
      </c>
      <c r="F546" s="90"/>
      <c r="G546" s="89"/>
    </row>
    <row r="547" spans="2:7" x14ac:dyDescent="0.25">
      <c r="B547" s="26">
        <v>26603</v>
      </c>
      <c r="C547" s="27">
        <v>6.41</v>
      </c>
      <c r="F547" s="90"/>
      <c r="G547" s="89"/>
    </row>
    <row r="548" spans="2:7" x14ac:dyDescent="0.25">
      <c r="B548" s="26">
        <v>26633</v>
      </c>
      <c r="C548" s="27">
        <v>6.28</v>
      </c>
      <c r="F548" s="90"/>
      <c r="G548" s="89"/>
    </row>
    <row r="549" spans="2:7" x14ac:dyDescent="0.25">
      <c r="B549" s="26">
        <v>26662</v>
      </c>
      <c r="C549" s="27">
        <v>6.41</v>
      </c>
      <c r="F549" s="90"/>
      <c r="G549" s="89"/>
    </row>
    <row r="550" spans="2:7" x14ac:dyDescent="0.25">
      <c r="B550" s="26">
        <v>26695</v>
      </c>
      <c r="C550" s="27">
        <v>6.54</v>
      </c>
      <c r="F550" s="90"/>
      <c r="G550" s="89"/>
    </row>
    <row r="551" spans="2:7" x14ac:dyDescent="0.25">
      <c r="B551" s="26">
        <v>26723</v>
      </c>
      <c r="C551" s="27">
        <v>6.64</v>
      </c>
      <c r="F551" s="90"/>
      <c r="G551" s="89"/>
    </row>
    <row r="552" spans="2:7" x14ac:dyDescent="0.25">
      <c r="B552" s="26">
        <v>26753</v>
      </c>
      <c r="C552" s="27">
        <v>6.73</v>
      </c>
      <c r="F552" s="90"/>
      <c r="G552" s="89"/>
    </row>
    <row r="553" spans="2:7" x14ac:dyDescent="0.25">
      <c r="B553" s="26">
        <v>26784</v>
      </c>
      <c r="C553" s="27">
        <v>6.7</v>
      </c>
      <c r="F553" s="90"/>
      <c r="G553" s="89"/>
    </row>
    <row r="554" spans="2:7" x14ac:dyDescent="0.25">
      <c r="B554" s="26">
        <v>26815</v>
      </c>
      <c r="C554" s="27">
        <v>6.93</v>
      </c>
      <c r="F554" s="90"/>
      <c r="G554" s="89"/>
    </row>
    <row r="555" spans="2:7" x14ac:dyDescent="0.25">
      <c r="B555" s="26">
        <v>26844</v>
      </c>
      <c r="C555" s="27">
        <v>6.94</v>
      </c>
      <c r="F555" s="90"/>
      <c r="G555" s="89"/>
    </row>
    <row r="556" spans="2:7" x14ac:dyDescent="0.25">
      <c r="B556" s="26">
        <v>26876</v>
      </c>
      <c r="C556" s="27">
        <v>7.43</v>
      </c>
      <c r="F556" s="90"/>
      <c r="G556" s="89"/>
    </row>
    <row r="557" spans="2:7" x14ac:dyDescent="0.25">
      <c r="B557" s="26">
        <v>26907</v>
      </c>
      <c r="C557" s="27">
        <v>7.25</v>
      </c>
      <c r="F557" s="90"/>
      <c r="G557" s="89"/>
    </row>
    <row r="558" spans="2:7" x14ac:dyDescent="0.25">
      <c r="B558" s="26">
        <v>26935</v>
      </c>
      <c r="C558" s="27">
        <v>6.9</v>
      </c>
      <c r="F558" s="90"/>
      <c r="G558" s="89"/>
    </row>
    <row r="559" spans="2:7" x14ac:dyDescent="0.25">
      <c r="B559" s="26">
        <v>26968</v>
      </c>
      <c r="C559" s="27">
        <v>6.71</v>
      </c>
      <c r="F559" s="90"/>
      <c r="G559" s="89"/>
    </row>
    <row r="560" spans="2:7" x14ac:dyDescent="0.25">
      <c r="B560" s="26">
        <v>26998</v>
      </c>
      <c r="C560" s="27">
        <v>6.69</v>
      </c>
      <c r="F560" s="90"/>
      <c r="G560" s="89"/>
    </row>
    <row r="561" spans="2:7" x14ac:dyDescent="0.25">
      <c r="B561" s="26">
        <v>27029</v>
      </c>
      <c r="C561" s="27">
        <v>6.9</v>
      </c>
      <c r="F561" s="90"/>
      <c r="G561" s="89"/>
    </row>
    <row r="562" spans="2:7" x14ac:dyDescent="0.25">
      <c r="B562" s="26">
        <v>27060</v>
      </c>
      <c r="C562" s="27">
        <v>7</v>
      </c>
      <c r="F562" s="90"/>
      <c r="G562" s="89"/>
    </row>
    <row r="563" spans="2:7" x14ac:dyDescent="0.25">
      <c r="B563" s="26">
        <v>27088</v>
      </c>
      <c r="C563" s="27">
        <v>7.01</v>
      </c>
      <c r="F563" s="90"/>
      <c r="G563" s="89"/>
    </row>
    <row r="564" spans="2:7" x14ac:dyDescent="0.25">
      <c r="B564" s="26">
        <v>27117</v>
      </c>
      <c r="C564" s="27">
        <v>7.41</v>
      </c>
      <c r="F564" s="90"/>
      <c r="G564" s="89"/>
    </row>
    <row r="565" spans="2:7" x14ac:dyDescent="0.25">
      <c r="B565" s="26">
        <v>27149</v>
      </c>
      <c r="C565" s="27">
        <v>7.66</v>
      </c>
      <c r="F565" s="90"/>
      <c r="G565" s="89"/>
    </row>
    <row r="566" spans="2:7" x14ac:dyDescent="0.25">
      <c r="B566" s="26">
        <v>27180</v>
      </c>
      <c r="C566" s="27">
        <v>7.52</v>
      </c>
      <c r="F566" s="90"/>
      <c r="G566" s="89"/>
    </row>
    <row r="567" spans="2:7" x14ac:dyDescent="0.25">
      <c r="B567" s="26">
        <v>27208</v>
      </c>
      <c r="C567" s="27">
        <v>7.64</v>
      </c>
      <c r="F567" s="90"/>
      <c r="G567" s="89"/>
    </row>
    <row r="568" spans="2:7" x14ac:dyDescent="0.25">
      <c r="B568" s="26">
        <v>27241</v>
      </c>
      <c r="C568" s="27">
        <v>7.89</v>
      </c>
      <c r="F568" s="90"/>
      <c r="G568" s="89"/>
    </row>
    <row r="569" spans="2:7" x14ac:dyDescent="0.25">
      <c r="B569" s="26">
        <v>27271</v>
      </c>
      <c r="C569" s="27">
        <v>8.11</v>
      </c>
      <c r="F569" s="90"/>
      <c r="G569" s="89"/>
    </row>
    <row r="570" spans="2:7" x14ac:dyDescent="0.25">
      <c r="B570" s="26">
        <v>27302</v>
      </c>
      <c r="C570" s="27">
        <v>7.94</v>
      </c>
      <c r="F570" s="90"/>
      <c r="G570" s="89"/>
    </row>
    <row r="571" spans="2:7" x14ac:dyDescent="0.25">
      <c r="B571" s="26">
        <v>27333</v>
      </c>
      <c r="C571" s="27">
        <v>7.79</v>
      </c>
      <c r="F571" s="90"/>
      <c r="G571" s="89"/>
    </row>
    <row r="572" spans="2:7" x14ac:dyDescent="0.25">
      <c r="B572" s="26">
        <v>27362</v>
      </c>
      <c r="C572" s="27">
        <v>7.64</v>
      </c>
      <c r="F572" s="90"/>
      <c r="G572" s="89"/>
    </row>
    <row r="573" spans="2:7" x14ac:dyDescent="0.25">
      <c r="B573" s="26">
        <v>27394</v>
      </c>
      <c r="C573" s="27">
        <v>7.4</v>
      </c>
      <c r="F573" s="90"/>
      <c r="G573" s="89"/>
    </row>
    <row r="574" spans="2:7" x14ac:dyDescent="0.25">
      <c r="B574" s="26">
        <v>27425</v>
      </c>
      <c r="C574" s="27">
        <v>7.53</v>
      </c>
      <c r="F574" s="90"/>
      <c r="G574" s="89"/>
    </row>
    <row r="575" spans="2:7" x14ac:dyDescent="0.25">
      <c r="B575" s="26">
        <v>27453</v>
      </c>
      <c r="C575" s="27">
        <v>7.46</v>
      </c>
      <c r="F575" s="90"/>
      <c r="G575" s="89"/>
    </row>
    <row r="576" spans="2:7" x14ac:dyDescent="0.25">
      <c r="B576" s="26">
        <v>27484</v>
      </c>
      <c r="C576" s="27">
        <v>8.01</v>
      </c>
      <c r="F576" s="90"/>
      <c r="G576" s="89"/>
    </row>
    <row r="577" spans="2:7" x14ac:dyDescent="0.25">
      <c r="B577" s="26">
        <v>27514</v>
      </c>
      <c r="C577" s="27">
        <v>8.31</v>
      </c>
      <c r="F577" s="90"/>
      <c r="G577" s="89"/>
    </row>
    <row r="578" spans="2:7" x14ac:dyDescent="0.25">
      <c r="B578" s="26">
        <v>27544</v>
      </c>
      <c r="C578" s="27">
        <v>8.0399999999999991</v>
      </c>
      <c r="F578" s="90"/>
      <c r="G578" s="89"/>
    </row>
    <row r="579" spans="2:7" x14ac:dyDescent="0.25">
      <c r="B579" s="26">
        <v>27575</v>
      </c>
      <c r="C579" s="27">
        <v>7.96</v>
      </c>
      <c r="F579" s="90"/>
      <c r="G579" s="89"/>
    </row>
    <row r="580" spans="2:7" x14ac:dyDescent="0.25">
      <c r="B580" s="26">
        <v>27606</v>
      </c>
      <c r="C580" s="27">
        <v>8.1999999999999993</v>
      </c>
      <c r="F580" s="90"/>
      <c r="G580" s="89"/>
    </row>
    <row r="581" spans="2:7" x14ac:dyDescent="0.25">
      <c r="B581" s="26">
        <v>27635</v>
      </c>
      <c r="C581" s="27">
        <v>8.2200000000000006</v>
      </c>
      <c r="F581" s="90"/>
      <c r="G581" s="89"/>
    </row>
    <row r="582" spans="2:7" x14ac:dyDescent="0.25">
      <c r="B582" s="26">
        <v>27667</v>
      </c>
      <c r="C582" s="27">
        <v>8.48</v>
      </c>
      <c r="F582" s="90"/>
      <c r="G582" s="89"/>
    </row>
    <row r="583" spans="2:7" x14ac:dyDescent="0.25">
      <c r="B583" s="26">
        <v>27698</v>
      </c>
      <c r="C583" s="27">
        <v>7.91</v>
      </c>
      <c r="F583" s="90"/>
      <c r="G583" s="89"/>
    </row>
    <row r="584" spans="2:7" x14ac:dyDescent="0.25">
      <c r="B584" s="26">
        <v>27726</v>
      </c>
      <c r="C584" s="27">
        <v>8.14</v>
      </c>
      <c r="F584" s="90"/>
      <c r="G584" s="89"/>
    </row>
    <row r="585" spans="2:7" x14ac:dyDescent="0.25">
      <c r="B585" s="26">
        <v>27759</v>
      </c>
      <c r="C585" s="27">
        <v>7.76</v>
      </c>
      <c r="F585" s="90"/>
      <c r="G585" s="89"/>
    </row>
    <row r="586" spans="2:7" x14ac:dyDescent="0.25">
      <c r="B586" s="26">
        <v>27789</v>
      </c>
      <c r="C586" s="27">
        <v>7.8</v>
      </c>
      <c r="F586" s="90"/>
      <c r="G586" s="89"/>
    </row>
    <row r="587" spans="2:7" x14ac:dyDescent="0.25">
      <c r="B587" s="26">
        <v>27817</v>
      </c>
      <c r="C587" s="27">
        <v>7.77</v>
      </c>
      <c r="F587" s="90"/>
      <c r="G587" s="89"/>
    </row>
    <row r="588" spans="2:7" x14ac:dyDescent="0.25">
      <c r="B588" s="26">
        <v>27850</v>
      </c>
      <c r="C588" s="27">
        <v>7.66</v>
      </c>
      <c r="F588" s="90"/>
      <c r="G588" s="89"/>
    </row>
    <row r="589" spans="2:7" x14ac:dyDescent="0.25">
      <c r="B589" s="26">
        <v>27880</v>
      </c>
      <c r="C589" s="27">
        <v>7.67</v>
      </c>
      <c r="F589" s="90"/>
      <c r="G589" s="89"/>
    </row>
    <row r="590" spans="2:7" x14ac:dyDescent="0.25">
      <c r="B590" s="26">
        <v>27908</v>
      </c>
      <c r="C590" s="27">
        <v>7.96</v>
      </c>
      <c r="F590" s="90"/>
      <c r="G590" s="89"/>
    </row>
    <row r="591" spans="2:7" x14ac:dyDescent="0.25">
      <c r="B591" s="26">
        <v>27941</v>
      </c>
      <c r="C591" s="27">
        <v>7.86</v>
      </c>
      <c r="F591" s="90"/>
      <c r="G591" s="89"/>
    </row>
    <row r="592" spans="2:7" x14ac:dyDescent="0.25">
      <c r="B592" s="26">
        <v>27971</v>
      </c>
      <c r="C592" s="27">
        <v>7.86</v>
      </c>
      <c r="F592" s="90"/>
      <c r="G592" s="89"/>
    </row>
    <row r="593" spans="2:7" x14ac:dyDescent="0.25">
      <c r="B593" s="26">
        <v>28003</v>
      </c>
      <c r="C593" s="27">
        <v>7.66</v>
      </c>
      <c r="F593" s="90"/>
      <c r="G593" s="89"/>
    </row>
    <row r="594" spans="2:7" x14ac:dyDescent="0.25">
      <c r="B594" s="26">
        <v>28033</v>
      </c>
      <c r="C594" s="27">
        <v>7.55</v>
      </c>
      <c r="F594" s="90"/>
      <c r="G594" s="89"/>
    </row>
    <row r="595" spans="2:7" x14ac:dyDescent="0.25">
      <c r="B595" s="26">
        <v>28062</v>
      </c>
      <c r="C595" s="27">
        <v>7.42</v>
      </c>
      <c r="F595" s="90"/>
      <c r="G595" s="89"/>
    </row>
    <row r="596" spans="2:7" x14ac:dyDescent="0.25">
      <c r="B596" s="26">
        <v>28094</v>
      </c>
      <c r="C596" s="27">
        <v>7.01</v>
      </c>
      <c r="F596" s="90"/>
      <c r="G596" s="89"/>
    </row>
    <row r="597" spans="2:7" x14ac:dyDescent="0.25">
      <c r="B597" s="26">
        <v>28125</v>
      </c>
      <c r="C597" s="27">
        <v>6.81</v>
      </c>
      <c r="F597" s="90"/>
      <c r="G597" s="89"/>
    </row>
    <row r="598" spans="2:7" x14ac:dyDescent="0.25">
      <c r="B598" s="26">
        <v>28156</v>
      </c>
      <c r="C598" s="27">
        <v>7.4</v>
      </c>
      <c r="F598" s="90"/>
      <c r="G598" s="89"/>
    </row>
    <row r="599" spans="2:7" x14ac:dyDescent="0.25">
      <c r="B599" s="26">
        <v>28184</v>
      </c>
      <c r="C599" s="27">
        <v>7.45</v>
      </c>
      <c r="F599" s="90"/>
      <c r="G599" s="89"/>
    </row>
    <row r="600" spans="2:7" x14ac:dyDescent="0.25">
      <c r="B600" s="26">
        <v>28215</v>
      </c>
      <c r="C600" s="27">
        <v>7.42</v>
      </c>
      <c r="F600" s="90"/>
      <c r="G600" s="89"/>
    </row>
    <row r="601" spans="2:7" x14ac:dyDescent="0.25">
      <c r="B601" s="26">
        <v>28244</v>
      </c>
      <c r="C601" s="27">
        <v>7.45</v>
      </c>
      <c r="F601" s="90"/>
      <c r="G601" s="89"/>
    </row>
    <row r="602" spans="2:7" x14ac:dyDescent="0.25">
      <c r="B602" s="26">
        <v>28276</v>
      </c>
      <c r="C602" s="27">
        <v>7.38</v>
      </c>
      <c r="F602" s="90"/>
      <c r="G602" s="89"/>
    </row>
    <row r="603" spans="2:7" x14ac:dyDescent="0.25">
      <c r="B603" s="26">
        <v>28306</v>
      </c>
      <c r="C603" s="27">
        <v>7.2</v>
      </c>
      <c r="F603" s="90"/>
      <c r="G603" s="89"/>
    </row>
    <row r="604" spans="2:7" x14ac:dyDescent="0.25">
      <c r="B604" s="26">
        <v>28335</v>
      </c>
      <c r="C604" s="27">
        <v>7.42</v>
      </c>
      <c r="F604" s="90"/>
      <c r="G604" s="89"/>
    </row>
    <row r="605" spans="2:7" x14ac:dyDescent="0.25">
      <c r="B605" s="26">
        <v>28368</v>
      </c>
      <c r="C605" s="27">
        <v>7.28</v>
      </c>
      <c r="F605" s="90"/>
      <c r="G605" s="89"/>
    </row>
    <row r="606" spans="2:7" x14ac:dyDescent="0.25">
      <c r="B606" s="26">
        <v>28398</v>
      </c>
      <c r="C606" s="27">
        <v>7.41</v>
      </c>
      <c r="F606" s="90"/>
      <c r="G606" s="89"/>
    </row>
    <row r="607" spans="2:7" x14ac:dyDescent="0.25">
      <c r="B607" s="26">
        <v>28429</v>
      </c>
      <c r="C607" s="27">
        <v>7.62</v>
      </c>
      <c r="F607" s="90"/>
      <c r="G607" s="89"/>
    </row>
    <row r="608" spans="2:7" x14ac:dyDescent="0.25">
      <c r="B608" s="26">
        <v>28459</v>
      </c>
      <c r="C608" s="27">
        <v>7.55</v>
      </c>
      <c r="F608" s="90"/>
      <c r="G608" s="89"/>
    </row>
    <row r="609" spans="2:7" x14ac:dyDescent="0.25">
      <c r="B609" s="26">
        <v>28489</v>
      </c>
      <c r="C609" s="27">
        <v>7.78</v>
      </c>
      <c r="F609" s="90"/>
      <c r="G609" s="89"/>
    </row>
    <row r="610" spans="2:7" x14ac:dyDescent="0.25">
      <c r="B610" s="26">
        <v>28521</v>
      </c>
      <c r="C610" s="27">
        <v>7.94</v>
      </c>
      <c r="F610" s="90"/>
      <c r="G610" s="89"/>
    </row>
    <row r="611" spans="2:7" x14ac:dyDescent="0.25">
      <c r="B611" s="26">
        <v>28549</v>
      </c>
      <c r="C611" s="27">
        <v>8.0399999999999991</v>
      </c>
      <c r="F611" s="90"/>
      <c r="G611" s="89"/>
    </row>
    <row r="612" spans="2:7" x14ac:dyDescent="0.25">
      <c r="B612" s="26">
        <v>28580</v>
      </c>
      <c r="C612" s="27">
        <v>8.15</v>
      </c>
      <c r="F612" s="90"/>
      <c r="G612" s="89"/>
    </row>
    <row r="613" spans="2:7" x14ac:dyDescent="0.25">
      <c r="B613" s="26">
        <v>28608</v>
      </c>
      <c r="C613" s="27">
        <v>8.24</v>
      </c>
      <c r="F613" s="90"/>
      <c r="G613" s="89"/>
    </row>
    <row r="614" spans="2:7" x14ac:dyDescent="0.25">
      <c r="B614" s="26">
        <v>28641</v>
      </c>
      <c r="C614" s="27">
        <v>8.42</v>
      </c>
      <c r="F614" s="90"/>
      <c r="G614" s="89"/>
    </row>
    <row r="615" spans="2:7" x14ac:dyDescent="0.25">
      <c r="B615" s="26">
        <v>28671</v>
      </c>
      <c r="C615" s="27">
        <v>8.6199999999999992</v>
      </c>
      <c r="F615" s="90"/>
      <c r="G615" s="89"/>
    </row>
    <row r="616" spans="2:7" x14ac:dyDescent="0.25">
      <c r="B616" s="26">
        <v>28702</v>
      </c>
      <c r="C616" s="27">
        <v>8.56</v>
      </c>
      <c r="F616" s="90"/>
      <c r="G616" s="89"/>
    </row>
    <row r="617" spans="2:7" x14ac:dyDescent="0.25">
      <c r="B617" s="26">
        <v>28733</v>
      </c>
      <c r="C617" s="27">
        <v>8.39</v>
      </c>
      <c r="F617" s="90"/>
      <c r="G617" s="89"/>
    </row>
    <row r="618" spans="2:7" x14ac:dyDescent="0.25">
      <c r="B618" s="26">
        <v>28762</v>
      </c>
      <c r="C618" s="27">
        <v>8.56</v>
      </c>
      <c r="F618" s="90"/>
      <c r="G618" s="89"/>
    </row>
    <row r="619" spans="2:7" x14ac:dyDescent="0.25">
      <c r="B619" s="26">
        <v>28794</v>
      </c>
      <c r="C619" s="27">
        <v>8.9600000000000009</v>
      </c>
      <c r="F619" s="90"/>
      <c r="G619" s="89"/>
    </row>
    <row r="620" spans="2:7" x14ac:dyDescent="0.25">
      <c r="B620" s="26">
        <v>28824</v>
      </c>
      <c r="C620" s="27">
        <v>8.86</v>
      </c>
      <c r="F620" s="90"/>
      <c r="G620" s="89"/>
    </row>
    <row r="621" spans="2:7" x14ac:dyDescent="0.25">
      <c r="B621" s="26">
        <v>28853</v>
      </c>
      <c r="C621" s="27">
        <v>9.15</v>
      </c>
      <c r="F621" s="90"/>
      <c r="G621" s="89"/>
    </row>
    <row r="622" spans="2:7" x14ac:dyDescent="0.25">
      <c r="B622" s="26">
        <v>28886</v>
      </c>
      <c r="C622" s="27">
        <v>8.9499999999999993</v>
      </c>
      <c r="F622" s="90"/>
      <c r="G622" s="89"/>
    </row>
    <row r="623" spans="2:7" x14ac:dyDescent="0.25">
      <c r="B623" s="26">
        <v>28914</v>
      </c>
      <c r="C623" s="27">
        <v>9.17</v>
      </c>
      <c r="F623" s="90"/>
      <c r="G623" s="89"/>
    </row>
    <row r="624" spans="2:7" x14ac:dyDescent="0.25">
      <c r="B624" s="26">
        <v>28944</v>
      </c>
      <c r="C624" s="27">
        <v>9.11</v>
      </c>
      <c r="F624" s="90"/>
      <c r="G624" s="89"/>
    </row>
    <row r="625" spans="2:7" x14ac:dyDescent="0.25">
      <c r="B625" s="26">
        <v>28975</v>
      </c>
      <c r="C625" s="27">
        <v>9.35</v>
      </c>
      <c r="F625" s="90"/>
      <c r="G625" s="89"/>
    </row>
    <row r="626" spans="2:7" x14ac:dyDescent="0.25">
      <c r="B626" s="26">
        <v>29006</v>
      </c>
      <c r="C626" s="27">
        <v>9.06</v>
      </c>
      <c r="F626" s="90"/>
      <c r="G626" s="89"/>
    </row>
    <row r="627" spans="2:7" x14ac:dyDescent="0.25">
      <c r="B627" s="26">
        <v>29035</v>
      </c>
      <c r="C627" s="27">
        <v>8.81</v>
      </c>
      <c r="F627" s="90"/>
      <c r="G627" s="89"/>
    </row>
    <row r="628" spans="2:7" x14ac:dyDescent="0.25">
      <c r="B628" s="26">
        <v>29067</v>
      </c>
      <c r="C628" s="27">
        <v>9.01</v>
      </c>
      <c r="F628" s="90"/>
      <c r="G628" s="89"/>
    </row>
    <row r="629" spans="2:7" x14ac:dyDescent="0.25">
      <c r="B629" s="26">
        <v>29098</v>
      </c>
      <c r="C629" s="27">
        <v>9.24</v>
      </c>
      <c r="F629" s="90"/>
      <c r="G629" s="89"/>
    </row>
    <row r="630" spans="2:7" x14ac:dyDescent="0.25">
      <c r="B630" s="26">
        <v>29126</v>
      </c>
      <c r="C630" s="27">
        <v>9.44</v>
      </c>
      <c r="F630" s="90"/>
      <c r="G630" s="89"/>
    </row>
    <row r="631" spans="2:7" x14ac:dyDescent="0.25">
      <c r="B631" s="26">
        <v>29159</v>
      </c>
      <c r="C631" s="27">
        <v>10.72</v>
      </c>
      <c r="F631" s="90"/>
      <c r="G631" s="89"/>
    </row>
    <row r="632" spans="2:7" x14ac:dyDescent="0.25">
      <c r="B632" s="26">
        <v>29189</v>
      </c>
      <c r="C632" s="27">
        <v>10.38</v>
      </c>
      <c r="F632" s="90"/>
      <c r="G632" s="89"/>
    </row>
    <row r="633" spans="2:7" x14ac:dyDescent="0.25">
      <c r="B633" s="26">
        <v>29220</v>
      </c>
      <c r="C633" s="27">
        <v>10.33</v>
      </c>
      <c r="F633" s="90"/>
      <c r="G633" s="89"/>
    </row>
    <row r="634" spans="2:7" x14ac:dyDescent="0.25">
      <c r="B634" s="26">
        <v>29251</v>
      </c>
      <c r="C634" s="27">
        <v>11.13</v>
      </c>
      <c r="F634" s="90"/>
      <c r="G634" s="89"/>
    </row>
    <row r="635" spans="2:7" x14ac:dyDescent="0.25">
      <c r="B635" s="26">
        <v>29280</v>
      </c>
      <c r="C635" s="27">
        <v>12.72</v>
      </c>
      <c r="F635" s="90"/>
      <c r="G635" s="89"/>
    </row>
    <row r="636" spans="2:7" x14ac:dyDescent="0.25">
      <c r="B636" s="26">
        <v>29311</v>
      </c>
      <c r="C636" s="27">
        <v>12.64</v>
      </c>
      <c r="F636" s="90"/>
      <c r="G636" s="89"/>
    </row>
    <row r="637" spans="2:7" x14ac:dyDescent="0.25">
      <c r="B637" s="26">
        <v>29341</v>
      </c>
      <c r="C637" s="27">
        <v>10.76</v>
      </c>
      <c r="F637" s="90"/>
      <c r="G637" s="89"/>
    </row>
    <row r="638" spans="2:7" x14ac:dyDescent="0.25">
      <c r="B638" s="26">
        <v>29371</v>
      </c>
      <c r="C638" s="27">
        <v>10.25</v>
      </c>
      <c r="F638" s="90"/>
      <c r="G638" s="89"/>
    </row>
    <row r="639" spans="2:7" x14ac:dyDescent="0.25">
      <c r="B639" s="26">
        <v>29402</v>
      </c>
      <c r="C639" s="27">
        <v>10.09</v>
      </c>
      <c r="F639" s="90"/>
      <c r="G639" s="89"/>
    </row>
    <row r="640" spans="2:7" x14ac:dyDescent="0.25">
      <c r="B640" s="26">
        <v>29433</v>
      </c>
      <c r="C640" s="27">
        <v>10.76</v>
      </c>
      <c r="F640" s="90"/>
      <c r="G640" s="89"/>
    </row>
    <row r="641" spans="2:7" x14ac:dyDescent="0.25">
      <c r="B641" s="26">
        <v>29462</v>
      </c>
      <c r="C641" s="27">
        <v>11.55</v>
      </c>
      <c r="F641" s="90"/>
      <c r="G641" s="89"/>
    </row>
    <row r="642" spans="2:7" x14ac:dyDescent="0.25">
      <c r="B642" s="26">
        <v>29494</v>
      </c>
      <c r="C642" s="27">
        <v>11.86</v>
      </c>
      <c r="F642" s="90"/>
      <c r="G642" s="89"/>
    </row>
    <row r="643" spans="2:7" x14ac:dyDescent="0.25">
      <c r="B643" s="26">
        <v>29525</v>
      </c>
      <c r="C643" s="27">
        <v>12.46</v>
      </c>
      <c r="F643" s="90"/>
      <c r="G643" s="89"/>
    </row>
    <row r="644" spans="2:7" x14ac:dyDescent="0.25">
      <c r="B644" s="26">
        <v>29553</v>
      </c>
      <c r="C644" s="27">
        <v>12.72</v>
      </c>
      <c r="F644" s="90"/>
      <c r="G644" s="89"/>
    </row>
    <row r="645" spans="2:7" x14ac:dyDescent="0.25">
      <c r="B645" s="26">
        <v>29586</v>
      </c>
      <c r="C645" s="27">
        <v>12.43</v>
      </c>
      <c r="F645" s="90"/>
      <c r="G645" s="89"/>
    </row>
    <row r="646" spans="2:7" x14ac:dyDescent="0.25">
      <c r="B646" s="26">
        <v>29616</v>
      </c>
      <c r="C646" s="27">
        <v>12.68</v>
      </c>
      <c r="F646" s="90"/>
      <c r="G646" s="89"/>
    </row>
    <row r="647" spans="2:7" x14ac:dyDescent="0.25">
      <c r="B647" s="26">
        <v>29644</v>
      </c>
      <c r="C647" s="27">
        <v>13.43</v>
      </c>
      <c r="F647" s="90"/>
      <c r="G647" s="89"/>
    </row>
    <row r="648" spans="2:7" x14ac:dyDescent="0.25">
      <c r="B648" s="26">
        <v>29676</v>
      </c>
      <c r="C648" s="27">
        <v>13.13</v>
      </c>
      <c r="F648" s="90"/>
      <c r="G648" s="89"/>
    </row>
    <row r="649" spans="2:7" x14ac:dyDescent="0.25">
      <c r="B649" s="26">
        <v>29706</v>
      </c>
      <c r="C649" s="27">
        <v>14.11</v>
      </c>
      <c r="F649" s="90"/>
      <c r="G649" s="89"/>
    </row>
    <row r="650" spans="2:7" x14ac:dyDescent="0.25">
      <c r="B650" s="26">
        <v>29735</v>
      </c>
      <c r="C650" s="27">
        <v>13.5</v>
      </c>
      <c r="F650" s="90"/>
      <c r="G650" s="89"/>
    </row>
    <row r="651" spans="2:7" x14ac:dyDescent="0.25">
      <c r="B651" s="26">
        <v>29767</v>
      </c>
      <c r="C651" s="27">
        <v>13.86</v>
      </c>
      <c r="F651" s="90"/>
      <c r="G651" s="89"/>
    </row>
    <row r="652" spans="2:7" x14ac:dyDescent="0.25">
      <c r="B652" s="26">
        <v>29798</v>
      </c>
      <c r="C652" s="27">
        <v>14.67</v>
      </c>
      <c r="F652" s="90"/>
      <c r="G652" s="89"/>
    </row>
    <row r="653" spans="2:7" x14ac:dyDescent="0.25">
      <c r="B653" s="26">
        <v>29829</v>
      </c>
      <c r="C653" s="27">
        <v>15.41</v>
      </c>
      <c r="F653" s="90"/>
      <c r="G653" s="89"/>
    </row>
    <row r="654" spans="2:7" x14ac:dyDescent="0.25">
      <c r="B654" s="26">
        <v>29859</v>
      </c>
      <c r="C654" s="27">
        <v>15.84</v>
      </c>
      <c r="F654" s="90"/>
      <c r="G654" s="89"/>
    </row>
    <row r="655" spans="2:7" x14ac:dyDescent="0.25">
      <c r="B655" s="26">
        <v>29889</v>
      </c>
      <c r="C655" s="27">
        <v>14.63</v>
      </c>
      <c r="F655" s="90"/>
      <c r="G655" s="89"/>
    </row>
    <row r="656" spans="2:7" x14ac:dyDescent="0.25">
      <c r="B656" s="26">
        <v>29920</v>
      </c>
      <c r="C656" s="27">
        <v>13.13</v>
      </c>
      <c r="F656" s="90"/>
      <c r="G656" s="89"/>
    </row>
    <row r="657" spans="2:7" x14ac:dyDescent="0.25">
      <c r="B657" s="26">
        <v>29951</v>
      </c>
      <c r="C657" s="27">
        <v>13.98</v>
      </c>
      <c r="F657" s="90"/>
      <c r="G657" s="89"/>
    </row>
    <row r="658" spans="2:7" x14ac:dyDescent="0.25">
      <c r="B658" s="26">
        <v>29980</v>
      </c>
      <c r="C658" s="27">
        <v>14.14</v>
      </c>
      <c r="F658" s="90"/>
      <c r="G658" s="89"/>
    </row>
    <row r="659" spans="2:7" x14ac:dyDescent="0.25">
      <c r="B659" s="26">
        <v>30008</v>
      </c>
      <c r="C659" s="27">
        <v>14.03</v>
      </c>
      <c r="F659" s="90"/>
      <c r="G659" s="89"/>
    </row>
    <row r="660" spans="2:7" x14ac:dyDescent="0.25">
      <c r="B660" s="26">
        <v>30041</v>
      </c>
      <c r="C660" s="27">
        <v>14.18</v>
      </c>
      <c r="F660" s="90"/>
      <c r="G660" s="89"/>
    </row>
    <row r="661" spans="2:7" x14ac:dyDescent="0.25">
      <c r="B661" s="26">
        <v>30071</v>
      </c>
      <c r="C661" s="27">
        <v>13.87</v>
      </c>
      <c r="F661" s="90"/>
      <c r="G661" s="89"/>
    </row>
    <row r="662" spans="2:7" x14ac:dyDescent="0.25">
      <c r="B662" s="26">
        <v>30099</v>
      </c>
      <c r="C662" s="27">
        <v>13.71</v>
      </c>
      <c r="F662" s="90"/>
      <c r="G662" s="89"/>
    </row>
    <row r="663" spans="2:7" x14ac:dyDescent="0.25">
      <c r="B663" s="26">
        <v>30132</v>
      </c>
      <c r="C663" s="27">
        <v>14.44</v>
      </c>
      <c r="F663" s="90"/>
      <c r="G663" s="89"/>
    </row>
    <row r="664" spans="2:7" x14ac:dyDescent="0.25">
      <c r="B664" s="26">
        <v>30162</v>
      </c>
      <c r="C664" s="27">
        <v>13.68</v>
      </c>
      <c r="F664" s="90"/>
      <c r="G664" s="89"/>
    </row>
    <row r="665" spans="2:7" x14ac:dyDescent="0.25">
      <c r="B665" s="26">
        <v>30194</v>
      </c>
      <c r="C665" s="27">
        <v>12.81</v>
      </c>
      <c r="F665" s="90"/>
      <c r="G665" s="89"/>
    </row>
    <row r="666" spans="2:7" x14ac:dyDescent="0.25">
      <c r="B666" s="26">
        <v>30224</v>
      </c>
      <c r="C666" s="27">
        <v>11.73</v>
      </c>
      <c r="F666" s="90"/>
      <c r="G666" s="89"/>
    </row>
    <row r="667" spans="2:7" x14ac:dyDescent="0.25">
      <c r="B667" s="26">
        <v>30253</v>
      </c>
      <c r="C667" s="27">
        <v>10.71</v>
      </c>
      <c r="F667" s="90"/>
      <c r="G667" s="89"/>
    </row>
    <row r="668" spans="2:7" x14ac:dyDescent="0.25">
      <c r="B668" s="26">
        <v>30285</v>
      </c>
      <c r="C668" s="27">
        <v>10.79</v>
      </c>
      <c r="F668" s="90"/>
      <c r="G668" s="89"/>
    </row>
    <row r="669" spans="2:7" x14ac:dyDescent="0.25">
      <c r="B669" s="26">
        <v>30316</v>
      </c>
      <c r="C669" s="27">
        <v>10.36</v>
      </c>
      <c r="F669" s="90"/>
      <c r="G669" s="89"/>
    </row>
    <row r="670" spans="2:7" x14ac:dyDescent="0.25">
      <c r="B670" s="26">
        <v>30347</v>
      </c>
      <c r="C670" s="27">
        <v>10.8</v>
      </c>
      <c r="F670" s="90"/>
      <c r="G670" s="89"/>
    </row>
    <row r="671" spans="2:7" x14ac:dyDescent="0.25">
      <c r="B671" s="26">
        <v>30375</v>
      </c>
      <c r="C671" s="27">
        <v>10.27</v>
      </c>
      <c r="F671" s="90"/>
      <c r="G671" s="89"/>
    </row>
    <row r="672" spans="2:7" x14ac:dyDescent="0.25">
      <c r="B672" s="26">
        <v>30406</v>
      </c>
      <c r="C672" s="27">
        <v>10.62</v>
      </c>
      <c r="F672" s="90"/>
      <c r="G672" s="89"/>
    </row>
    <row r="673" spans="2:7" x14ac:dyDescent="0.25">
      <c r="B673" s="26">
        <v>30435</v>
      </c>
      <c r="C673" s="27">
        <v>10.27</v>
      </c>
      <c r="F673" s="90"/>
      <c r="G673" s="89"/>
    </row>
    <row r="674" spans="2:7" x14ac:dyDescent="0.25">
      <c r="B674" s="26">
        <v>30467</v>
      </c>
      <c r="C674" s="27">
        <v>10.81</v>
      </c>
      <c r="F674" s="90"/>
      <c r="G674" s="89"/>
    </row>
    <row r="675" spans="2:7" x14ac:dyDescent="0.25">
      <c r="B675" s="26">
        <v>30497</v>
      </c>
      <c r="C675" s="27">
        <v>10.96</v>
      </c>
      <c r="F675" s="90"/>
      <c r="G675" s="89"/>
    </row>
    <row r="676" spans="2:7" x14ac:dyDescent="0.25">
      <c r="B676" s="26">
        <v>30526</v>
      </c>
      <c r="C676" s="27">
        <v>11.76</v>
      </c>
      <c r="F676" s="90"/>
      <c r="G676" s="89"/>
    </row>
    <row r="677" spans="2:7" x14ac:dyDescent="0.25">
      <c r="B677" s="26">
        <v>30559</v>
      </c>
      <c r="C677" s="27">
        <v>11.98</v>
      </c>
      <c r="F677" s="90"/>
      <c r="G677" s="89"/>
    </row>
    <row r="678" spans="2:7" x14ac:dyDescent="0.25">
      <c r="B678" s="26">
        <v>30589</v>
      </c>
      <c r="C678" s="27">
        <v>11.44</v>
      </c>
      <c r="F678" s="90"/>
      <c r="G678" s="89"/>
    </row>
    <row r="679" spans="2:7" x14ac:dyDescent="0.25">
      <c r="B679" s="26">
        <v>30620</v>
      </c>
      <c r="C679" s="27">
        <v>11.74</v>
      </c>
      <c r="F679" s="90"/>
      <c r="G679" s="89"/>
    </row>
    <row r="680" spans="2:7" x14ac:dyDescent="0.25">
      <c r="B680" s="26">
        <v>30650</v>
      </c>
      <c r="C680" s="27">
        <v>11.63</v>
      </c>
      <c r="F680" s="90"/>
      <c r="G680" s="89"/>
    </row>
    <row r="681" spans="2:7" x14ac:dyDescent="0.25">
      <c r="B681" s="26">
        <v>30680</v>
      </c>
      <c r="C681" s="27">
        <v>11.82</v>
      </c>
      <c r="F681" s="90"/>
      <c r="G681" s="89"/>
    </row>
    <row r="682" spans="2:7" x14ac:dyDescent="0.25">
      <c r="B682" s="26">
        <v>30712</v>
      </c>
      <c r="C682" s="27">
        <v>11.67</v>
      </c>
      <c r="F682" s="90"/>
      <c r="G682" s="89"/>
    </row>
    <row r="683" spans="2:7" x14ac:dyDescent="0.25">
      <c r="B683" s="26">
        <v>30741</v>
      </c>
      <c r="C683" s="27">
        <v>12.04</v>
      </c>
      <c r="F683" s="90"/>
      <c r="G683" s="89"/>
    </row>
    <row r="684" spans="2:7" x14ac:dyDescent="0.25">
      <c r="B684" s="26">
        <v>30771</v>
      </c>
      <c r="C684" s="27">
        <v>12.53</v>
      </c>
      <c r="F684" s="90"/>
      <c r="G684" s="89"/>
    </row>
    <row r="685" spans="2:7" x14ac:dyDescent="0.25">
      <c r="B685" s="26">
        <v>30802</v>
      </c>
      <c r="C685" s="27">
        <v>12.82</v>
      </c>
      <c r="F685" s="90"/>
      <c r="G685" s="89"/>
    </row>
    <row r="686" spans="2:7" x14ac:dyDescent="0.25">
      <c r="B686" s="26">
        <v>30833</v>
      </c>
      <c r="C686" s="27">
        <v>13.91</v>
      </c>
      <c r="F686" s="90"/>
      <c r="G686" s="89"/>
    </row>
    <row r="687" spans="2:7" x14ac:dyDescent="0.25">
      <c r="B687" s="26">
        <v>30862</v>
      </c>
      <c r="C687" s="27">
        <v>13.84</v>
      </c>
      <c r="F687" s="90"/>
      <c r="G687" s="89"/>
    </row>
    <row r="688" spans="2:7" x14ac:dyDescent="0.25">
      <c r="B688" s="26">
        <v>30894</v>
      </c>
      <c r="C688" s="27">
        <v>12.91</v>
      </c>
      <c r="F688" s="90"/>
      <c r="G688" s="89"/>
    </row>
    <row r="689" spans="2:7" x14ac:dyDescent="0.25">
      <c r="B689" s="26">
        <v>30925</v>
      </c>
      <c r="C689" s="27">
        <v>12.79</v>
      </c>
      <c r="F689" s="90"/>
      <c r="G689" s="89"/>
    </row>
    <row r="690" spans="2:7" x14ac:dyDescent="0.25">
      <c r="B690" s="26">
        <v>30953</v>
      </c>
      <c r="C690" s="27">
        <v>12.47</v>
      </c>
      <c r="F690" s="90"/>
      <c r="G690" s="89"/>
    </row>
    <row r="691" spans="2:7" x14ac:dyDescent="0.25">
      <c r="B691" s="26">
        <v>30986</v>
      </c>
      <c r="C691" s="27">
        <v>11.79</v>
      </c>
      <c r="F691" s="90"/>
      <c r="G691" s="89"/>
    </row>
    <row r="692" spans="2:7" x14ac:dyDescent="0.25">
      <c r="B692" s="26">
        <v>31016</v>
      </c>
      <c r="C692" s="27">
        <v>11.58</v>
      </c>
      <c r="F692" s="90"/>
      <c r="G692" s="89"/>
    </row>
    <row r="693" spans="2:7" x14ac:dyDescent="0.25">
      <c r="B693" s="26">
        <v>31047</v>
      </c>
      <c r="C693" s="27">
        <v>11.55</v>
      </c>
      <c r="F693" s="90"/>
      <c r="G693" s="89"/>
    </row>
    <row r="694" spans="2:7" x14ac:dyDescent="0.25">
      <c r="B694" s="26">
        <v>31078</v>
      </c>
      <c r="C694" s="27">
        <v>11.17</v>
      </c>
      <c r="F694" s="90"/>
      <c r="G694" s="89"/>
    </row>
    <row r="695" spans="2:7" x14ac:dyDescent="0.25">
      <c r="B695" s="26">
        <v>31106</v>
      </c>
      <c r="C695" s="27">
        <v>11.91</v>
      </c>
      <c r="F695" s="90"/>
      <c r="G695" s="89"/>
    </row>
    <row r="696" spans="2:7" x14ac:dyDescent="0.25">
      <c r="B696" s="26">
        <v>31135</v>
      </c>
      <c r="C696" s="27">
        <v>11.65</v>
      </c>
      <c r="F696" s="90"/>
      <c r="G696" s="89"/>
    </row>
    <row r="697" spans="2:7" x14ac:dyDescent="0.25">
      <c r="B697" s="26">
        <v>31167</v>
      </c>
      <c r="C697" s="27">
        <v>11.41</v>
      </c>
      <c r="F697" s="90"/>
      <c r="G697" s="89"/>
    </row>
    <row r="698" spans="2:7" x14ac:dyDescent="0.25">
      <c r="B698" s="26">
        <v>31198</v>
      </c>
      <c r="C698" s="27">
        <v>10.28</v>
      </c>
      <c r="F698" s="90"/>
      <c r="G698" s="89"/>
    </row>
    <row r="699" spans="2:7" x14ac:dyDescent="0.25">
      <c r="B699" s="26">
        <v>31226</v>
      </c>
      <c r="C699" s="27">
        <v>10.25</v>
      </c>
      <c r="F699" s="90"/>
      <c r="G699" s="89"/>
    </row>
    <row r="700" spans="2:7" x14ac:dyDescent="0.25">
      <c r="B700" s="26">
        <v>31259</v>
      </c>
      <c r="C700" s="27">
        <v>10.57</v>
      </c>
      <c r="F700" s="90"/>
      <c r="G700" s="89"/>
    </row>
    <row r="701" spans="2:7" x14ac:dyDescent="0.25">
      <c r="B701" s="26">
        <v>31289</v>
      </c>
      <c r="C701" s="27">
        <v>10.28</v>
      </c>
      <c r="F701" s="90"/>
      <c r="G701" s="89"/>
    </row>
    <row r="702" spans="2:7" x14ac:dyDescent="0.25">
      <c r="B702" s="26">
        <v>31320</v>
      </c>
      <c r="C702" s="27">
        <v>10.31</v>
      </c>
      <c r="F702" s="90"/>
      <c r="G702" s="89"/>
    </row>
    <row r="703" spans="2:7" x14ac:dyDescent="0.25">
      <c r="B703" s="26">
        <v>31351</v>
      </c>
      <c r="C703" s="27">
        <v>10.01</v>
      </c>
      <c r="F703" s="90"/>
      <c r="G703" s="89"/>
    </row>
    <row r="704" spans="2:7" x14ac:dyDescent="0.25">
      <c r="B704" s="26">
        <v>31380</v>
      </c>
      <c r="C704" s="27">
        <v>9.59</v>
      </c>
      <c r="F704" s="90"/>
      <c r="G704" s="89"/>
    </row>
    <row r="705" spans="2:7" x14ac:dyDescent="0.25">
      <c r="B705" s="26">
        <v>31412</v>
      </c>
      <c r="C705" s="27">
        <v>9</v>
      </c>
      <c r="F705" s="90"/>
      <c r="G705" s="89"/>
    </row>
    <row r="706" spans="2:7" x14ac:dyDescent="0.25">
      <c r="B706" s="26">
        <v>31443</v>
      </c>
      <c r="C706" s="27">
        <v>9.08</v>
      </c>
      <c r="F706" s="90"/>
      <c r="G706" s="89"/>
    </row>
    <row r="707" spans="2:7" x14ac:dyDescent="0.25">
      <c r="B707" s="26">
        <v>31471</v>
      </c>
      <c r="C707" s="27">
        <v>8.1300000000000008</v>
      </c>
      <c r="F707" s="90"/>
      <c r="G707" s="89"/>
    </row>
    <row r="708" spans="2:7" x14ac:dyDescent="0.25">
      <c r="B708" s="26">
        <v>31502</v>
      </c>
      <c r="C708" s="27">
        <v>7.39</v>
      </c>
      <c r="F708" s="90"/>
      <c r="G708" s="89"/>
    </row>
    <row r="709" spans="2:7" x14ac:dyDescent="0.25">
      <c r="B709" s="26">
        <v>31532</v>
      </c>
      <c r="C709" s="27">
        <v>7.38</v>
      </c>
      <c r="F709" s="90"/>
      <c r="G709" s="89"/>
    </row>
    <row r="710" spans="2:7" x14ac:dyDescent="0.25">
      <c r="B710" s="26">
        <v>31562</v>
      </c>
      <c r="C710" s="27">
        <v>8.0500000000000007</v>
      </c>
      <c r="F710" s="90"/>
      <c r="G710" s="89"/>
    </row>
    <row r="711" spans="2:7" x14ac:dyDescent="0.25">
      <c r="B711" s="26">
        <v>31593</v>
      </c>
      <c r="C711" s="27">
        <v>7.35</v>
      </c>
      <c r="F711" s="90"/>
      <c r="G711" s="89"/>
    </row>
    <row r="712" spans="2:7" x14ac:dyDescent="0.25">
      <c r="B712" s="26">
        <v>31624</v>
      </c>
      <c r="C712" s="27">
        <v>7.34</v>
      </c>
      <c r="F712" s="90"/>
      <c r="G712" s="89"/>
    </row>
    <row r="713" spans="2:7" x14ac:dyDescent="0.25">
      <c r="B713" s="26">
        <v>31653</v>
      </c>
      <c r="C713" s="27">
        <v>6.95</v>
      </c>
      <c r="F713" s="90"/>
      <c r="G713" s="89"/>
    </row>
    <row r="714" spans="2:7" x14ac:dyDescent="0.25">
      <c r="B714" s="26">
        <v>31685</v>
      </c>
      <c r="C714" s="27">
        <v>7.45</v>
      </c>
      <c r="F714" s="90"/>
      <c r="G714" s="89"/>
    </row>
    <row r="715" spans="2:7" x14ac:dyDescent="0.25">
      <c r="B715" s="26">
        <v>31716</v>
      </c>
      <c r="C715" s="27">
        <v>7.34</v>
      </c>
      <c r="F715" s="90"/>
      <c r="G715" s="89"/>
    </row>
    <row r="716" spans="2:7" x14ac:dyDescent="0.25">
      <c r="B716" s="26">
        <v>31744</v>
      </c>
      <c r="C716" s="27">
        <v>7.15</v>
      </c>
      <c r="F716" s="90"/>
      <c r="G716" s="89"/>
    </row>
    <row r="717" spans="2:7" x14ac:dyDescent="0.25">
      <c r="B717" s="26">
        <v>31777</v>
      </c>
      <c r="C717" s="27">
        <v>7.23</v>
      </c>
      <c r="F717" s="90"/>
      <c r="G717" s="89"/>
    </row>
    <row r="718" spans="2:7" x14ac:dyDescent="0.25">
      <c r="B718" s="26">
        <v>31807</v>
      </c>
      <c r="C718" s="27">
        <v>7.18</v>
      </c>
      <c r="F718" s="90"/>
      <c r="G718" s="89"/>
    </row>
    <row r="719" spans="2:7" x14ac:dyDescent="0.25">
      <c r="B719" s="26">
        <v>31835</v>
      </c>
      <c r="C719" s="27">
        <v>7.19</v>
      </c>
      <c r="F719" s="90"/>
      <c r="G719" s="89"/>
    </row>
    <row r="720" spans="2:7" x14ac:dyDescent="0.25">
      <c r="B720" s="26">
        <v>31867</v>
      </c>
      <c r="C720" s="27">
        <v>7.51</v>
      </c>
      <c r="F720" s="90"/>
      <c r="G720" s="89"/>
    </row>
    <row r="721" spans="2:7" x14ac:dyDescent="0.25">
      <c r="B721" s="26">
        <v>31897</v>
      </c>
      <c r="C721" s="27">
        <v>8.2100000000000009</v>
      </c>
      <c r="F721" s="90"/>
      <c r="G721" s="89"/>
    </row>
    <row r="722" spans="2:7" x14ac:dyDescent="0.25">
      <c r="B722" s="26">
        <v>31926</v>
      </c>
      <c r="C722" s="27">
        <v>8.49</v>
      </c>
      <c r="F722" s="90"/>
      <c r="G722" s="89"/>
    </row>
    <row r="723" spans="2:7" x14ac:dyDescent="0.25">
      <c r="B723" s="26">
        <v>31958</v>
      </c>
      <c r="C723" s="27">
        <v>8.3800000000000008</v>
      </c>
      <c r="F723" s="90"/>
      <c r="G723" s="89"/>
    </row>
    <row r="724" spans="2:7" x14ac:dyDescent="0.25">
      <c r="B724" s="26">
        <v>31989</v>
      </c>
      <c r="C724" s="27">
        <v>8.66</v>
      </c>
      <c r="F724" s="90"/>
      <c r="G724" s="89"/>
    </row>
    <row r="725" spans="2:7" x14ac:dyDescent="0.25">
      <c r="B725" s="26">
        <v>32020</v>
      </c>
      <c r="C725" s="27">
        <v>9</v>
      </c>
      <c r="F725" s="90"/>
      <c r="G725" s="89"/>
    </row>
    <row r="726" spans="2:7" x14ac:dyDescent="0.25">
      <c r="B726" s="26">
        <v>32050</v>
      </c>
      <c r="C726" s="27">
        <v>9.6300000000000008</v>
      </c>
      <c r="F726" s="90"/>
      <c r="G726" s="89"/>
    </row>
    <row r="727" spans="2:7" x14ac:dyDescent="0.25">
      <c r="B727" s="26">
        <v>32080</v>
      </c>
      <c r="C727" s="27">
        <v>8.8800000000000008</v>
      </c>
      <c r="F727" s="90"/>
      <c r="G727" s="89"/>
    </row>
    <row r="728" spans="2:7" x14ac:dyDescent="0.25">
      <c r="B728" s="26">
        <v>32111</v>
      </c>
      <c r="C728" s="27">
        <v>8.99</v>
      </c>
      <c r="F728" s="90"/>
      <c r="G728" s="89"/>
    </row>
    <row r="729" spans="2:7" x14ac:dyDescent="0.25">
      <c r="B729" s="26">
        <v>32142</v>
      </c>
      <c r="C729" s="27">
        <v>8.83</v>
      </c>
      <c r="F729" s="90"/>
      <c r="G729" s="89"/>
    </row>
    <row r="730" spans="2:7" x14ac:dyDescent="0.25">
      <c r="B730" s="26">
        <v>32171</v>
      </c>
      <c r="C730" s="27">
        <v>8.26</v>
      </c>
      <c r="F730" s="90"/>
      <c r="G730" s="89"/>
    </row>
    <row r="731" spans="2:7" x14ac:dyDescent="0.25">
      <c r="B731" s="26">
        <v>32202</v>
      </c>
      <c r="C731" s="27">
        <v>8.16</v>
      </c>
      <c r="F731" s="90"/>
      <c r="G731" s="89"/>
    </row>
    <row r="732" spans="2:7" x14ac:dyDescent="0.25">
      <c r="B732" s="26">
        <v>32233</v>
      </c>
      <c r="C732" s="27">
        <v>8.57</v>
      </c>
      <c r="F732" s="90"/>
      <c r="G732" s="89"/>
    </row>
    <row r="733" spans="2:7" x14ac:dyDescent="0.25">
      <c r="B733" s="26">
        <v>32262</v>
      </c>
      <c r="C733" s="27">
        <v>8.8699999999999992</v>
      </c>
      <c r="F733" s="90"/>
      <c r="G733" s="89"/>
    </row>
    <row r="734" spans="2:7" x14ac:dyDescent="0.25">
      <c r="B734" s="26">
        <v>32294</v>
      </c>
      <c r="C734" s="27">
        <v>9.1999999999999993</v>
      </c>
      <c r="F734" s="90"/>
      <c r="G734" s="89"/>
    </row>
    <row r="735" spans="2:7" x14ac:dyDescent="0.25">
      <c r="B735" s="26">
        <v>32324</v>
      </c>
      <c r="C735" s="27">
        <v>8.82</v>
      </c>
      <c r="F735" s="90"/>
      <c r="G735" s="89"/>
    </row>
    <row r="736" spans="2:7" x14ac:dyDescent="0.25">
      <c r="B736" s="26">
        <v>32353</v>
      </c>
      <c r="C736" s="27">
        <v>9.1199999999999992</v>
      </c>
      <c r="F736" s="90"/>
      <c r="G736" s="89"/>
    </row>
    <row r="737" spans="2:7" x14ac:dyDescent="0.25">
      <c r="B737" s="26">
        <v>32386</v>
      </c>
      <c r="C737" s="27">
        <v>9.25</v>
      </c>
      <c r="F737" s="90"/>
      <c r="G737" s="89"/>
    </row>
    <row r="738" spans="2:7" x14ac:dyDescent="0.25">
      <c r="B738" s="26">
        <v>32416</v>
      </c>
      <c r="C738" s="27">
        <v>8.8699999999999992</v>
      </c>
      <c r="F738" s="90"/>
      <c r="G738" s="89"/>
    </row>
    <row r="739" spans="2:7" x14ac:dyDescent="0.25">
      <c r="B739" s="26">
        <v>32447</v>
      </c>
      <c r="C739" s="27">
        <v>8.65</v>
      </c>
      <c r="F739" s="90"/>
      <c r="G739" s="89"/>
    </row>
    <row r="740" spans="2:7" x14ac:dyDescent="0.25">
      <c r="B740" s="26">
        <v>32477</v>
      </c>
      <c r="C740" s="27">
        <v>9.06</v>
      </c>
      <c r="F740" s="90"/>
      <c r="G740" s="89"/>
    </row>
    <row r="741" spans="2:7" x14ac:dyDescent="0.25">
      <c r="B741" s="26">
        <v>32507</v>
      </c>
      <c r="C741" s="27">
        <v>9.14</v>
      </c>
      <c r="F741" s="90"/>
      <c r="G741" s="89"/>
    </row>
    <row r="742" spans="2:7" x14ac:dyDescent="0.25">
      <c r="B742" s="26">
        <v>32539</v>
      </c>
      <c r="C742" s="27">
        <v>9.01</v>
      </c>
      <c r="F742" s="90"/>
      <c r="G742" s="89"/>
    </row>
    <row r="743" spans="2:7" x14ac:dyDescent="0.25">
      <c r="B743" s="26">
        <v>32567</v>
      </c>
      <c r="C743" s="27">
        <v>9.32</v>
      </c>
      <c r="F743" s="90"/>
      <c r="G743" s="89"/>
    </row>
    <row r="744" spans="2:7" x14ac:dyDescent="0.25">
      <c r="B744" s="26">
        <v>32598</v>
      </c>
      <c r="C744" s="27">
        <v>9.3000000000000007</v>
      </c>
      <c r="F744" s="90"/>
      <c r="G744" s="89"/>
    </row>
    <row r="745" spans="2:7" x14ac:dyDescent="0.25">
      <c r="B745" s="26">
        <v>32626</v>
      </c>
      <c r="C745" s="27">
        <v>9.02</v>
      </c>
      <c r="F745" s="90"/>
      <c r="G745" s="89"/>
    </row>
    <row r="746" spans="2:7" x14ac:dyDescent="0.25">
      <c r="B746" s="26">
        <v>32659</v>
      </c>
      <c r="C746" s="27">
        <v>8.6</v>
      </c>
      <c r="F746" s="90"/>
      <c r="G746" s="89"/>
    </row>
    <row r="747" spans="2:7" x14ac:dyDescent="0.25">
      <c r="B747" s="26">
        <v>32689</v>
      </c>
      <c r="C747" s="27">
        <v>8.1</v>
      </c>
      <c r="F747" s="90"/>
      <c r="G747" s="89"/>
    </row>
    <row r="748" spans="2:7" x14ac:dyDescent="0.25">
      <c r="B748" s="26">
        <v>32720</v>
      </c>
      <c r="C748" s="27">
        <v>7.82</v>
      </c>
      <c r="F748" s="90"/>
      <c r="G748" s="89"/>
    </row>
    <row r="749" spans="2:7" x14ac:dyDescent="0.25">
      <c r="B749" s="26">
        <v>32751</v>
      </c>
      <c r="C749" s="27">
        <v>8.26</v>
      </c>
      <c r="F749" s="90"/>
      <c r="G749" s="89"/>
    </row>
    <row r="750" spans="2:7" x14ac:dyDescent="0.25">
      <c r="B750" s="26">
        <v>32780</v>
      </c>
      <c r="C750" s="27">
        <v>8.31</v>
      </c>
      <c r="F750" s="90"/>
      <c r="G750" s="89"/>
    </row>
    <row r="751" spans="2:7" x14ac:dyDescent="0.25">
      <c r="B751" s="26">
        <v>32812</v>
      </c>
      <c r="C751" s="27">
        <v>7.92</v>
      </c>
      <c r="F751" s="90"/>
      <c r="G751" s="89"/>
    </row>
    <row r="752" spans="2:7" x14ac:dyDescent="0.25">
      <c r="B752" s="26">
        <v>32842</v>
      </c>
      <c r="C752" s="27">
        <v>7.84</v>
      </c>
      <c r="F752" s="90"/>
      <c r="G752" s="89"/>
    </row>
    <row r="753" spans="2:7" x14ac:dyDescent="0.25">
      <c r="B753" s="26">
        <v>32871</v>
      </c>
      <c r="C753" s="27">
        <v>7.93</v>
      </c>
      <c r="F753" s="90"/>
      <c r="G753" s="89"/>
    </row>
    <row r="754" spans="2:7" x14ac:dyDescent="0.25">
      <c r="B754" s="26">
        <v>32904</v>
      </c>
      <c r="C754" s="27">
        <v>8.43</v>
      </c>
      <c r="F754" s="90"/>
      <c r="G754" s="89"/>
    </row>
    <row r="755" spans="2:7" x14ac:dyDescent="0.25">
      <c r="B755" s="26">
        <v>32932</v>
      </c>
      <c r="C755" s="27">
        <v>8.51</v>
      </c>
      <c r="F755" s="90"/>
      <c r="G755" s="89"/>
    </row>
    <row r="756" spans="2:7" x14ac:dyDescent="0.25">
      <c r="B756" s="26">
        <v>32962</v>
      </c>
      <c r="C756" s="27">
        <v>8.65</v>
      </c>
      <c r="F756" s="90"/>
      <c r="G756" s="89"/>
    </row>
    <row r="757" spans="2:7" x14ac:dyDescent="0.25">
      <c r="B757" s="26">
        <v>32993</v>
      </c>
      <c r="C757" s="27">
        <v>9.0399999999999991</v>
      </c>
      <c r="F757" s="90"/>
      <c r="G757" s="89"/>
    </row>
    <row r="758" spans="2:7" x14ac:dyDescent="0.25">
      <c r="B758" s="26">
        <v>33024</v>
      </c>
      <c r="C758" s="27">
        <v>8.6</v>
      </c>
      <c r="F758" s="90"/>
      <c r="G758" s="89"/>
    </row>
    <row r="759" spans="2:7" x14ac:dyDescent="0.25">
      <c r="B759" s="26">
        <v>33053</v>
      </c>
      <c r="C759" s="27">
        <v>8.43</v>
      </c>
      <c r="F759" s="90"/>
      <c r="G759" s="89"/>
    </row>
    <row r="760" spans="2:7" x14ac:dyDescent="0.25">
      <c r="B760" s="26">
        <v>33085</v>
      </c>
      <c r="C760" s="27">
        <v>8.36</v>
      </c>
      <c r="F760" s="90"/>
      <c r="G760" s="89"/>
    </row>
    <row r="761" spans="2:7" x14ac:dyDescent="0.25">
      <c r="B761" s="26">
        <v>33116</v>
      </c>
      <c r="C761" s="27">
        <v>8.86</v>
      </c>
      <c r="F761" s="90"/>
      <c r="G761" s="89"/>
    </row>
    <row r="762" spans="2:7" x14ac:dyDescent="0.25">
      <c r="B762" s="26">
        <v>33144</v>
      </c>
      <c r="C762" s="27">
        <v>8.82</v>
      </c>
      <c r="F762" s="90"/>
      <c r="G762" s="89"/>
    </row>
    <row r="763" spans="2:7" x14ac:dyDescent="0.25">
      <c r="B763" s="26">
        <v>33177</v>
      </c>
      <c r="C763" s="27">
        <v>8.65</v>
      </c>
      <c r="F763" s="90"/>
      <c r="G763" s="89"/>
    </row>
    <row r="764" spans="2:7" x14ac:dyDescent="0.25">
      <c r="B764" s="26">
        <v>33207</v>
      </c>
      <c r="C764" s="27">
        <v>8.26</v>
      </c>
      <c r="F764" s="90"/>
      <c r="G764" s="89"/>
    </row>
    <row r="765" spans="2:7" x14ac:dyDescent="0.25">
      <c r="B765" s="26">
        <v>33238</v>
      </c>
      <c r="C765" s="27">
        <v>8.08</v>
      </c>
      <c r="F765" s="90"/>
      <c r="G765" s="89"/>
    </row>
    <row r="766" spans="2:7" x14ac:dyDescent="0.25">
      <c r="B766" s="26">
        <v>33269</v>
      </c>
      <c r="C766" s="27">
        <v>8.0299999999999994</v>
      </c>
      <c r="F766" s="90"/>
      <c r="G766" s="89"/>
    </row>
    <row r="767" spans="2:7" x14ac:dyDescent="0.25">
      <c r="B767" s="26">
        <v>33297</v>
      </c>
      <c r="C767" s="27">
        <v>8.02</v>
      </c>
      <c r="F767" s="90"/>
      <c r="G767" s="89"/>
    </row>
    <row r="768" spans="2:7" x14ac:dyDescent="0.25">
      <c r="B768" s="26">
        <v>33325</v>
      </c>
      <c r="C768" s="27">
        <v>8.0500000000000007</v>
      </c>
      <c r="F768" s="90"/>
      <c r="G768" s="89"/>
    </row>
    <row r="769" spans="2:7" x14ac:dyDescent="0.25">
      <c r="B769" s="26">
        <v>33358</v>
      </c>
      <c r="C769" s="27">
        <v>8.02</v>
      </c>
      <c r="F769" s="90"/>
      <c r="G769" s="89"/>
    </row>
    <row r="770" spans="2:7" x14ac:dyDescent="0.25">
      <c r="B770" s="26">
        <v>33389</v>
      </c>
      <c r="C770" s="27">
        <v>8.06</v>
      </c>
      <c r="F770" s="90"/>
      <c r="G770" s="89"/>
    </row>
    <row r="771" spans="2:7" x14ac:dyDescent="0.25">
      <c r="B771" s="26">
        <v>33417</v>
      </c>
      <c r="C771" s="27">
        <v>8.24</v>
      </c>
      <c r="F771" s="90"/>
      <c r="G771" s="89"/>
    </row>
    <row r="772" spans="2:7" x14ac:dyDescent="0.25">
      <c r="B772" s="26">
        <v>33450</v>
      </c>
      <c r="C772" s="27">
        <v>8.1999999999999993</v>
      </c>
      <c r="F772" s="90"/>
      <c r="G772" s="89"/>
    </row>
    <row r="773" spans="2:7" x14ac:dyDescent="0.25">
      <c r="B773" s="26">
        <v>33480</v>
      </c>
      <c r="C773" s="27">
        <v>7.82</v>
      </c>
      <c r="F773" s="90"/>
      <c r="G773" s="89"/>
    </row>
    <row r="774" spans="2:7" x14ac:dyDescent="0.25">
      <c r="B774" s="26">
        <v>33511</v>
      </c>
      <c r="C774" s="27">
        <v>7.47</v>
      </c>
      <c r="F774" s="90"/>
      <c r="G774" s="89"/>
    </row>
    <row r="775" spans="2:7" x14ac:dyDescent="0.25">
      <c r="B775" s="26">
        <v>33542</v>
      </c>
      <c r="C775" s="27">
        <v>7.47</v>
      </c>
      <c r="F775" s="90"/>
      <c r="G775" s="89"/>
    </row>
    <row r="776" spans="2:7" x14ac:dyDescent="0.25">
      <c r="B776" s="26">
        <v>33571</v>
      </c>
      <c r="C776" s="27">
        <v>7.38</v>
      </c>
      <c r="F776" s="90"/>
      <c r="G776" s="89"/>
    </row>
    <row r="777" spans="2:7" x14ac:dyDescent="0.25">
      <c r="B777" s="26">
        <v>33603</v>
      </c>
      <c r="C777" s="27">
        <v>6.71</v>
      </c>
      <c r="F777" s="90"/>
      <c r="G777" s="89"/>
    </row>
    <row r="778" spans="2:7" x14ac:dyDescent="0.25">
      <c r="B778" s="26">
        <v>33634</v>
      </c>
      <c r="C778" s="27">
        <v>7.31</v>
      </c>
      <c r="F778" s="90"/>
      <c r="G778" s="89"/>
    </row>
    <row r="779" spans="2:7" x14ac:dyDescent="0.25">
      <c r="B779" s="26">
        <v>33662</v>
      </c>
      <c r="C779" s="27">
        <v>7.27</v>
      </c>
      <c r="F779" s="90"/>
      <c r="G779" s="89"/>
    </row>
    <row r="780" spans="2:7" x14ac:dyDescent="0.25">
      <c r="B780" s="26">
        <v>33694</v>
      </c>
      <c r="C780" s="27">
        <v>7.54</v>
      </c>
      <c r="F780" s="90"/>
      <c r="G780" s="89"/>
    </row>
    <row r="781" spans="2:7" x14ac:dyDescent="0.25">
      <c r="B781" s="26">
        <v>33724</v>
      </c>
      <c r="C781" s="27">
        <v>7.61</v>
      </c>
      <c r="F781" s="90"/>
      <c r="G781" s="89"/>
    </row>
    <row r="782" spans="2:7" x14ac:dyDescent="0.25">
      <c r="B782" s="26">
        <v>33753</v>
      </c>
      <c r="C782" s="27">
        <v>7.33</v>
      </c>
      <c r="F782" s="90"/>
      <c r="G782" s="89"/>
    </row>
    <row r="783" spans="2:7" x14ac:dyDescent="0.25">
      <c r="B783" s="26">
        <v>33785</v>
      </c>
      <c r="C783" s="27">
        <v>7.14</v>
      </c>
      <c r="F783" s="90"/>
      <c r="G783" s="89"/>
    </row>
    <row r="784" spans="2:7" x14ac:dyDescent="0.25">
      <c r="B784" s="26">
        <v>33816</v>
      </c>
      <c r="C784" s="27">
        <v>6.72</v>
      </c>
      <c r="F784" s="90"/>
      <c r="G784" s="89"/>
    </row>
    <row r="785" spans="2:7" x14ac:dyDescent="0.25">
      <c r="B785" s="26">
        <v>33847</v>
      </c>
      <c r="C785" s="27">
        <v>6.62</v>
      </c>
      <c r="F785" s="90"/>
      <c r="G785" s="89"/>
    </row>
    <row r="786" spans="2:7" x14ac:dyDescent="0.25">
      <c r="B786" s="26">
        <v>33877</v>
      </c>
      <c r="C786" s="27">
        <v>6.37</v>
      </c>
      <c r="F786" s="90"/>
      <c r="G786" s="89"/>
    </row>
    <row r="787" spans="2:7" x14ac:dyDescent="0.25">
      <c r="B787" s="26">
        <v>33907</v>
      </c>
      <c r="C787" s="27">
        <v>6.8</v>
      </c>
      <c r="F787" s="90"/>
      <c r="G787" s="89"/>
    </row>
    <row r="788" spans="2:7" x14ac:dyDescent="0.25">
      <c r="B788" s="26">
        <v>33938</v>
      </c>
      <c r="C788" s="27">
        <v>6.95</v>
      </c>
      <c r="F788" s="90"/>
      <c r="G788" s="89"/>
    </row>
    <row r="789" spans="2:7" x14ac:dyDescent="0.25">
      <c r="B789" s="26">
        <v>33969</v>
      </c>
      <c r="C789" s="27">
        <v>6.7</v>
      </c>
      <c r="F789" s="90"/>
      <c r="G789" s="89"/>
    </row>
    <row r="790" spans="2:7" x14ac:dyDescent="0.25">
      <c r="B790" s="26">
        <v>33998</v>
      </c>
      <c r="C790" s="27">
        <v>6.39</v>
      </c>
      <c r="F790" s="90"/>
      <c r="G790" s="89"/>
    </row>
    <row r="791" spans="2:7" x14ac:dyDescent="0.25">
      <c r="B791" s="26">
        <v>34026</v>
      </c>
      <c r="C791" s="27">
        <v>6.03</v>
      </c>
      <c r="F791" s="90"/>
      <c r="G791" s="89"/>
    </row>
    <row r="792" spans="2:7" x14ac:dyDescent="0.25">
      <c r="B792" s="26">
        <v>34059</v>
      </c>
      <c r="C792" s="27">
        <v>6.03</v>
      </c>
      <c r="F792" s="90"/>
      <c r="G792" s="89"/>
    </row>
    <row r="793" spans="2:7" x14ac:dyDescent="0.25">
      <c r="B793" s="26">
        <v>34089</v>
      </c>
      <c r="C793" s="27">
        <v>6.05</v>
      </c>
      <c r="F793" s="90"/>
      <c r="G793" s="89"/>
    </row>
    <row r="794" spans="2:7" x14ac:dyDescent="0.25">
      <c r="B794" s="26">
        <v>34117</v>
      </c>
      <c r="C794" s="27">
        <v>6.16</v>
      </c>
      <c r="F794" s="90"/>
      <c r="G794" s="89"/>
    </row>
    <row r="795" spans="2:7" x14ac:dyDescent="0.25">
      <c r="B795" s="26">
        <v>34150</v>
      </c>
      <c r="C795" s="27">
        <v>5.8</v>
      </c>
      <c r="F795" s="90"/>
      <c r="G795" s="89"/>
    </row>
    <row r="796" spans="2:7" x14ac:dyDescent="0.25">
      <c r="B796" s="26">
        <v>34180</v>
      </c>
      <c r="C796" s="27">
        <v>5.83</v>
      </c>
      <c r="F796" s="90"/>
      <c r="G796" s="89"/>
    </row>
    <row r="797" spans="2:7" x14ac:dyDescent="0.25">
      <c r="B797" s="26">
        <v>34212</v>
      </c>
      <c r="C797" s="27">
        <v>5.45</v>
      </c>
      <c r="F797" s="90"/>
      <c r="G797" s="89"/>
    </row>
    <row r="798" spans="2:7" x14ac:dyDescent="0.25">
      <c r="B798" s="26">
        <v>34242</v>
      </c>
      <c r="C798" s="27">
        <v>5.4</v>
      </c>
      <c r="F798" s="90"/>
      <c r="G798" s="89"/>
    </row>
    <row r="799" spans="2:7" x14ac:dyDescent="0.25">
      <c r="B799" s="26">
        <v>34271</v>
      </c>
      <c r="C799" s="27">
        <v>5.3879999999999999</v>
      </c>
      <c r="F799" s="90"/>
      <c r="G799" s="89"/>
    </row>
    <row r="800" spans="2:7" x14ac:dyDescent="0.25">
      <c r="B800" s="26">
        <v>34303</v>
      </c>
      <c r="C800" s="27">
        <v>5.7949999999999999</v>
      </c>
      <c r="F800" s="90"/>
      <c r="G800" s="89"/>
    </row>
    <row r="801" spans="2:7" x14ac:dyDescent="0.25">
      <c r="B801" s="26">
        <v>34334</v>
      </c>
      <c r="C801" s="27">
        <v>5.7830000000000004</v>
      </c>
      <c r="F801" s="90"/>
      <c r="G801" s="89"/>
    </row>
    <row r="802" spans="2:7" x14ac:dyDescent="0.25">
      <c r="B802" s="26">
        <v>34365</v>
      </c>
      <c r="C802" s="27">
        <v>5.6379999999999999</v>
      </c>
      <c r="F802" s="90"/>
      <c r="G802" s="89"/>
    </row>
    <row r="803" spans="2:7" x14ac:dyDescent="0.25">
      <c r="B803" s="26">
        <v>34393</v>
      </c>
      <c r="C803" s="27">
        <v>6.15</v>
      </c>
      <c r="F803" s="90"/>
      <c r="G803" s="89"/>
    </row>
    <row r="804" spans="2:7" x14ac:dyDescent="0.25">
      <c r="B804" s="26">
        <v>34424</v>
      </c>
      <c r="C804" s="27">
        <v>6.774</v>
      </c>
      <c r="F804" s="90"/>
      <c r="G804" s="89"/>
    </row>
    <row r="805" spans="2:7" x14ac:dyDescent="0.25">
      <c r="B805" s="26">
        <v>34453</v>
      </c>
      <c r="C805" s="27">
        <v>7.0350000000000001</v>
      </c>
      <c r="F805" s="90"/>
      <c r="G805" s="89"/>
    </row>
    <row r="806" spans="2:7" x14ac:dyDescent="0.25">
      <c r="B806" s="26">
        <v>34485</v>
      </c>
      <c r="C806" s="27">
        <v>7.1520000000000001</v>
      </c>
      <c r="F806" s="90"/>
      <c r="G806" s="89"/>
    </row>
    <row r="807" spans="2:7" x14ac:dyDescent="0.25">
      <c r="B807" s="26">
        <v>34515</v>
      </c>
      <c r="C807" s="27">
        <v>7.3289999999999997</v>
      </c>
      <c r="F807" s="90"/>
      <c r="G807" s="89"/>
    </row>
    <row r="808" spans="2:7" x14ac:dyDescent="0.25">
      <c r="B808" s="26">
        <v>34544</v>
      </c>
      <c r="C808" s="27">
        <v>7.0949999999999998</v>
      </c>
      <c r="F808" s="90"/>
      <c r="G808" s="89"/>
    </row>
    <row r="809" spans="2:7" x14ac:dyDescent="0.25">
      <c r="B809" s="26">
        <v>34577</v>
      </c>
      <c r="C809" s="27">
        <v>7.165</v>
      </c>
      <c r="F809" s="90"/>
      <c r="G809" s="89"/>
    </row>
    <row r="810" spans="2:7" x14ac:dyDescent="0.25">
      <c r="B810" s="26">
        <v>34607</v>
      </c>
      <c r="C810" s="27">
        <v>7.5990000000000002</v>
      </c>
      <c r="F810" s="90"/>
      <c r="G810" s="89"/>
    </row>
    <row r="811" spans="2:7" x14ac:dyDescent="0.25">
      <c r="B811" s="26">
        <v>34638</v>
      </c>
      <c r="C811" s="27">
        <v>7.7930000000000001</v>
      </c>
      <c r="F811" s="90"/>
      <c r="G811" s="89"/>
    </row>
    <row r="812" spans="2:7" x14ac:dyDescent="0.25">
      <c r="B812" s="26">
        <v>34668</v>
      </c>
      <c r="C812" s="27">
        <v>7.8879999999999999</v>
      </c>
      <c r="F812" s="90"/>
      <c r="G812" s="89"/>
    </row>
    <row r="813" spans="2:7" x14ac:dyDescent="0.25">
      <c r="B813" s="26">
        <v>34698</v>
      </c>
      <c r="C813" s="27">
        <v>7.827</v>
      </c>
      <c r="F813" s="90"/>
      <c r="G813" s="89"/>
    </row>
    <row r="814" spans="2:7" x14ac:dyDescent="0.25">
      <c r="B814" s="26">
        <v>34730</v>
      </c>
      <c r="C814" s="27">
        <v>7.593</v>
      </c>
      <c r="F814" s="90"/>
      <c r="G814" s="89"/>
    </row>
    <row r="815" spans="2:7" x14ac:dyDescent="0.25">
      <c r="B815" s="26">
        <v>34758</v>
      </c>
      <c r="C815" s="27">
        <v>7.21</v>
      </c>
      <c r="F815" s="90"/>
      <c r="G815" s="89"/>
    </row>
    <row r="816" spans="2:7" x14ac:dyDescent="0.25">
      <c r="B816" s="26">
        <v>34789</v>
      </c>
      <c r="C816" s="27">
        <v>7.1890000000000001</v>
      </c>
      <c r="F816" s="90"/>
      <c r="G816" s="89"/>
    </row>
    <row r="817" spans="2:7" x14ac:dyDescent="0.25">
      <c r="B817" s="26">
        <v>34817</v>
      </c>
      <c r="C817" s="27">
        <v>7.0460000000000003</v>
      </c>
      <c r="F817" s="90"/>
      <c r="G817" s="89"/>
    </row>
    <row r="818" spans="2:7" x14ac:dyDescent="0.25">
      <c r="B818" s="26">
        <v>34850</v>
      </c>
      <c r="C818" s="27">
        <v>6.2859999999999996</v>
      </c>
      <c r="F818" s="90"/>
      <c r="G818" s="89"/>
    </row>
    <row r="819" spans="2:7" x14ac:dyDescent="0.25">
      <c r="B819" s="26">
        <v>34880</v>
      </c>
      <c r="C819" s="27">
        <v>6.2030000000000003</v>
      </c>
      <c r="F819" s="90"/>
      <c r="G819" s="89"/>
    </row>
    <row r="820" spans="2:7" x14ac:dyDescent="0.25">
      <c r="B820" s="26">
        <v>34911</v>
      </c>
      <c r="C820" s="27">
        <v>6.4290000000000003</v>
      </c>
      <c r="F820" s="90"/>
      <c r="G820" s="89"/>
    </row>
    <row r="821" spans="2:7" x14ac:dyDescent="0.25">
      <c r="B821" s="26">
        <v>34942</v>
      </c>
      <c r="C821" s="27">
        <v>6.2729999999999997</v>
      </c>
      <c r="F821" s="90"/>
      <c r="G821" s="89"/>
    </row>
    <row r="822" spans="2:7" x14ac:dyDescent="0.25">
      <c r="B822" s="26">
        <v>34971</v>
      </c>
      <c r="C822" s="27">
        <v>6.157</v>
      </c>
      <c r="F822" s="90"/>
      <c r="G822" s="89"/>
    </row>
    <row r="823" spans="2:7" x14ac:dyDescent="0.25">
      <c r="B823" s="26">
        <v>35003</v>
      </c>
      <c r="C823" s="27">
        <v>6.0030000000000001</v>
      </c>
      <c r="F823" s="90"/>
      <c r="G823" s="89"/>
    </row>
    <row r="824" spans="2:7" x14ac:dyDescent="0.25">
      <c r="B824" s="26">
        <v>35033</v>
      </c>
      <c r="C824" s="27">
        <v>5.7450000000000001</v>
      </c>
      <c r="F824" s="90"/>
      <c r="G824" s="89"/>
    </row>
    <row r="825" spans="2:7" x14ac:dyDescent="0.25">
      <c r="B825" s="26">
        <v>35062</v>
      </c>
      <c r="C825" s="27">
        <v>5.5750000000000002</v>
      </c>
      <c r="F825" s="90"/>
      <c r="G825" s="89"/>
    </row>
    <row r="826" spans="2:7" x14ac:dyDescent="0.25">
      <c r="B826" s="26">
        <v>35095</v>
      </c>
      <c r="C826" s="27">
        <v>5.5810000000000004</v>
      </c>
      <c r="F826" s="90"/>
      <c r="G826" s="89"/>
    </row>
    <row r="827" spans="2:7" x14ac:dyDescent="0.25">
      <c r="B827" s="26">
        <v>35124</v>
      </c>
      <c r="C827" s="27">
        <v>6.1120000000000001</v>
      </c>
      <c r="F827" s="90"/>
      <c r="G827" s="89"/>
    </row>
    <row r="828" spans="2:7" x14ac:dyDescent="0.25">
      <c r="B828" s="26">
        <v>35153</v>
      </c>
      <c r="C828" s="27">
        <v>6.3339999999999996</v>
      </c>
      <c r="F828" s="90"/>
      <c r="G828" s="89"/>
    </row>
    <row r="829" spans="2:7" x14ac:dyDescent="0.25">
      <c r="B829" s="26">
        <v>35185</v>
      </c>
      <c r="C829" s="27">
        <v>6.633</v>
      </c>
      <c r="F829" s="90"/>
      <c r="G829" s="89"/>
    </row>
    <row r="830" spans="2:7" x14ac:dyDescent="0.25">
      <c r="B830" s="26">
        <v>35216</v>
      </c>
      <c r="C830" s="27">
        <v>6.8440000000000003</v>
      </c>
      <c r="F830" s="90"/>
      <c r="G830" s="89"/>
    </row>
    <row r="831" spans="2:7" x14ac:dyDescent="0.25">
      <c r="B831" s="26">
        <v>35244</v>
      </c>
      <c r="C831" s="27">
        <v>6.7110000000000003</v>
      </c>
      <c r="F831" s="90"/>
      <c r="G831" s="89"/>
    </row>
    <row r="832" spans="2:7" x14ac:dyDescent="0.25">
      <c r="B832" s="26">
        <v>35277</v>
      </c>
      <c r="C832" s="27">
        <v>6.79</v>
      </c>
      <c r="F832" s="90"/>
      <c r="G832" s="89"/>
    </row>
    <row r="833" spans="2:7" x14ac:dyDescent="0.25">
      <c r="B833" s="26">
        <v>35307</v>
      </c>
      <c r="C833" s="27">
        <v>6.9359999999999999</v>
      </c>
      <c r="F833" s="90"/>
      <c r="G833" s="89"/>
    </row>
    <row r="834" spans="2:7" x14ac:dyDescent="0.25">
      <c r="B834" s="26">
        <v>35338</v>
      </c>
      <c r="C834" s="27">
        <v>6.6989999999999998</v>
      </c>
      <c r="F834" s="90"/>
      <c r="G834" s="89"/>
    </row>
    <row r="835" spans="2:7" x14ac:dyDescent="0.25">
      <c r="B835" s="26">
        <v>35369</v>
      </c>
      <c r="C835" s="27">
        <v>6.3490000000000002</v>
      </c>
      <c r="F835" s="90"/>
      <c r="G835" s="89"/>
    </row>
    <row r="836" spans="2:7" x14ac:dyDescent="0.25">
      <c r="B836" s="26">
        <v>35398</v>
      </c>
      <c r="C836" s="27">
        <v>6.04</v>
      </c>
      <c r="F836" s="90"/>
      <c r="G836" s="89"/>
    </row>
    <row r="837" spans="2:7" x14ac:dyDescent="0.25">
      <c r="B837" s="26">
        <v>35430</v>
      </c>
      <c r="C837" s="27">
        <v>6.407</v>
      </c>
      <c r="F837" s="90"/>
      <c r="G837" s="89"/>
    </row>
    <row r="838" spans="2:7" x14ac:dyDescent="0.25">
      <c r="B838" s="26">
        <v>35461</v>
      </c>
      <c r="C838" s="27">
        <v>6.5030000000000001</v>
      </c>
      <c r="F838" s="90"/>
      <c r="G838" s="89"/>
    </row>
    <row r="839" spans="2:7" x14ac:dyDescent="0.25">
      <c r="B839" s="26">
        <v>35489</v>
      </c>
      <c r="C839" s="27">
        <v>6.5350000000000001</v>
      </c>
      <c r="F839" s="90"/>
      <c r="G839" s="89"/>
    </row>
    <row r="840" spans="2:7" x14ac:dyDescent="0.25">
      <c r="B840" s="26">
        <v>35520</v>
      </c>
      <c r="C840" s="27">
        <v>6.907</v>
      </c>
      <c r="F840" s="90"/>
      <c r="G840" s="89"/>
    </row>
    <row r="841" spans="2:7" x14ac:dyDescent="0.25">
      <c r="B841" s="26">
        <v>35550</v>
      </c>
      <c r="C841" s="27">
        <v>6.702</v>
      </c>
      <c r="F841" s="90"/>
      <c r="G841" s="89"/>
    </row>
    <row r="842" spans="2:7" x14ac:dyDescent="0.25">
      <c r="B842" s="26">
        <v>35580</v>
      </c>
      <c r="C842" s="27">
        <v>6.6630000000000003</v>
      </c>
      <c r="F842" s="90"/>
      <c r="G842" s="89"/>
    </row>
    <row r="843" spans="2:7" x14ac:dyDescent="0.25">
      <c r="B843" s="26">
        <v>35611</v>
      </c>
      <c r="C843" s="27">
        <v>6.5019999999999998</v>
      </c>
      <c r="F843" s="90"/>
      <c r="G843" s="89"/>
    </row>
    <row r="844" spans="2:7" x14ac:dyDescent="0.25">
      <c r="B844" s="26">
        <v>35642</v>
      </c>
      <c r="C844" s="27">
        <v>6.0039999999999996</v>
      </c>
      <c r="F844" s="90"/>
      <c r="G844" s="89"/>
    </row>
    <row r="845" spans="2:7" x14ac:dyDescent="0.25">
      <c r="B845" s="26">
        <v>35671</v>
      </c>
      <c r="C845" s="27">
        <v>6.33</v>
      </c>
      <c r="F845" s="90"/>
      <c r="G845" s="89"/>
    </row>
    <row r="846" spans="2:7" x14ac:dyDescent="0.25">
      <c r="B846" s="26">
        <v>35703</v>
      </c>
      <c r="C846" s="27">
        <v>6.1070000000000002</v>
      </c>
      <c r="F846" s="90"/>
      <c r="G846" s="89"/>
    </row>
    <row r="847" spans="2:7" x14ac:dyDescent="0.25">
      <c r="B847" s="26">
        <v>35734</v>
      </c>
      <c r="C847" s="27">
        <v>5.819</v>
      </c>
      <c r="F847" s="90"/>
      <c r="G847" s="89"/>
    </row>
    <row r="848" spans="2:7" x14ac:dyDescent="0.25">
      <c r="B848" s="26">
        <v>35762</v>
      </c>
      <c r="C848" s="27">
        <v>5.851</v>
      </c>
      <c r="F848" s="90"/>
      <c r="G848" s="89"/>
    </row>
    <row r="849" spans="2:7" x14ac:dyDescent="0.25">
      <c r="B849" s="26">
        <v>35795</v>
      </c>
      <c r="C849" s="27">
        <v>5.7389999999999999</v>
      </c>
      <c r="F849" s="90"/>
      <c r="G849" s="89"/>
    </row>
    <row r="850" spans="2:7" x14ac:dyDescent="0.25">
      <c r="B850" s="26">
        <v>35825</v>
      </c>
      <c r="C850" s="27">
        <v>5.5119999999999996</v>
      </c>
      <c r="F850" s="90"/>
      <c r="G850" s="89"/>
    </row>
    <row r="851" spans="2:7" x14ac:dyDescent="0.25">
      <c r="B851" s="26">
        <v>35853</v>
      </c>
      <c r="C851" s="27">
        <v>5.6159999999999997</v>
      </c>
      <c r="F851" s="90"/>
      <c r="G851" s="89"/>
    </row>
    <row r="852" spans="2:7" x14ac:dyDescent="0.25">
      <c r="B852" s="26">
        <v>35885</v>
      </c>
      <c r="C852" s="27">
        <v>5.6619999999999999</v>
      </c>
      <c r="F852" s="90"/>
      <c r="G852" s="89"/>
    </row>
    <row r="853" spans="2:7" x14ac:dyDescent="0.25">
      <c r="B853" s="26">
        <v>35915</v>
      </c>
      <c r="C853" s="27">
        <v>5.6669999999999998</v>
      </c>
      <c r="F853" s="90"/>
      <c r="G853" s="89"/>
    </row>
    <row r="854" spans="2:7" x14ac:dyDescent="0.25">
      <c r="B854" s="26">
        <v>35944</v>
      </c>
      <c r="C854" s="27">
        <v>5.5460000000000003</v>
      </c>
      <c r="F854" s="90"/>
      <c r="G854" s="89"/>
    </row>
    <row r="855" spans="2:7" x14ac:dyDescent="0.25">
      <c r="B855" s="26">
        <v>35976</v>
      </c>
      <c r="C855" s="27">
        <v>5.4340000000000002</v>
      </c>
      <c r="F855" s="90"/>
      <c r="G855" s="89"/>
    </row>
    <row r="856" spans="2:7" x14ac:dyDescent="0.25">
      <c r="B856" s="26">
        <v>36007</v>
      </c>
      <c r="C856" s="27">
        <v>5.4939999999999998</v>
      </c>
      <c r="F856" s="90"/>
      <c r="G856" s="89"/>
    </row>
    <row r="857" spans="2:7" x14ac:dyDescent="0.25">
      <c r="B857" s="26">
        <v>36038</v>
      </c>
      <c r="C857" s="27">
        <v>5.032</v>
      </c>
      <c r="F857" s="90"/>
      <c r="G857" s="89"/>
    </row>
    <row r="858" spans="2:7" x14ac:dyDescent="0.25">
      <c r="B858" s="26">
        <v>36068</v>
      </c>
      <c r="C858" s="27">
        <v>4.41</v>
      </c>
      <c r="F858" s="90"/>
      <c r="G858" s="89"/>
    </row>
    <row r="859" spans="2:7" x14ac:dyDescent="0.25">
      <c r="B859" s="26">
        <v>36098</v>
      </c>
      <c r="C859" s="27">
        <v>4.6029999999999998</v>
      </c>
      <c r="F859" s="90"/>
      <c r="G859" s="89"/>
    </row>
    <row r="860" spans="2:7" x14ac:dyDescent="0.25">
      <c r="B860" s="26">
        <v>36129</v>
      </c>
      <c r="C860" s="27">
        <v>4.726</v>
      </c>
      <c r="F860" s="90"/>
      <c r="G860" s="89"/>
    </row>
    <row r="861" spans="2:7" x14ac:dyDescent="0.25">
      <c r="B861" s="26">
        <v>36160</v>
      </c>
      <c r="C861" s="27">
        <v>4.6379999999999999</v>
      </c>
      <c r="F861" s="90"/>
      <c r="G861" s="89"/>
    </row>
    <row r="862" spans="2:7" x14ac:dyDescent="0.25">
      <c r="B862" s="26">
        <v>36189</v>
      </c>
      <c r="C862" s="27">
        <v>4.6529999999999996</v>
      </c>
      <c r="F862" s="90"/>
      <c r="G862" s="89"/>
    </row>
    <row r="863" spans="2:7" x14ac:dyDescent="0.25">
      <c r="B863" s="26">
        <v>36217</v>
      </c>
      <c r="C863" s="27">
        <v>5.2720000000000002</v>
      </c>
      <c r="F863" s="90"/>
      <c r="G863" s="89"/>
    </row>
    <row r="864" spans="2:7" x14ac:dyDescent="0.25">
      <c r="B864" s="26">
        <v>36250</v>
      </c>
      <c r="C864" s="27">
        <v>5.234</v>
      </c>
      <c r="F864" s="90"/>
      <c r="G864" s="89"/>
    </row>
    <row r="865" spans="2:7" x14ac:dyDescent="0.25">
      <c r="B865" s="26">
        <v>36280</v>
      </c>
      <c r="C865" s="27">
        <v>5.35</v>
      </c>
      <c r="F865" s="90"/>
      <c r="G865" s="89"/>
    </row>
    <row r="866" spans="2:7" x14ac:dyDescent="0.25">
      <c r="B866" s="26">
        <v>36308</v>
      </c>
      <c r="C866" s="27">
        <v>5.6109999999999998</v>
      </c>
      <c r="F866" s="90"/>
      <c r="G866" s="89"/>
    </row>
    <row r="867" spans="2:7" x14ac:dyDescent="0.25">
      <c r="B867" s="26">
        <v>36341</v>
      </c>
      <c r="C867" s="27">
        <v>5.81</v>
      </c>
      <c r="F867" s="90"/>
      <c r="G867" s="89"/>
    </row>
    <row r="868" spans="2:7" x14ac:dyDescent="0.25">
      <c r="B868" s="26">
        <v>36371</v>
      </c>
      <c r="C868" s="27">
        <v>5.907</v>
      </c>
      <c r="F868" s="90"/>
      <c r="G868" s="89"/>
    </row>
    <row r="869" spans="2:7" x14ac:dyDescent="0.25">
      <c r="B869" s="26">
        <v>36403</v>
      </c>
      <c r="C869" s="27">
        <v>5.9790000000000001</v>
      </c>
      <c r="F869" s="90"/>
      <c r="G869" s="89"/>
    </row>
    <row r="870" spans="2:7" x14ac:dyDescent="0.25">
      <c r="B870" s="26">
        <v>36433</v>
      </c>
      <c r="C870" s="27">
        <v>5.8849999999999998</v>
      </c>
      <c r="F870" s="90"/>
      <c r="G870" s="89"/>
    </row>
    <row r="871" spans="2:7" x14ac:dyDescent="0.25">
      <c r="B871" s="26">
        <v>36462</v>
      </c>
      <c r="C871" s="27">
        <v>6.0030000000000001</v>
      </c>
      <c r="F871" s="90"/>
      <c r="G871" s="89"/>
    </row>
    <row r="872" spans="2:7" x14ac:dyDescent="0.25">
      <c r="B872" s="26">
        <v>36494</v>
      </c>
      <c r="C872" s="27">
        <v>6.1630000000000003</v>
      </c>
      <c r="F872" s="90"/>
      <c r="G872" s="89"/>
    </row>
    <row r="873" spans="2:7" x14ac:dyDescent="0.25">
      <c r="B873" s="26">
        <v>36525</v>
      </c>
      <c r="C873" s="27">
        <v>6.4349999999999996</v>
      </c>
      <c r="F873" s="90"/>
      <c r="G873" s="89"/>
    </row>
    <row r="874" spans="2:7" x14ac:dyDescent="0.25">
      <c r="B874" s="26">
        <v>36556</v>
      </c>
      <c r="C874" s="27">
        <v>6.6669999999999998</v>
      </c>
      <c r="F874" s="90"/>
      <c r="G874" s="89"/>
    </row>
    <row r="875" spans="2:7" x14ac:dyDescent="0.25">
      <c r="B875" s="26">
        <v>36585</v>
      </c>
      <c r="C875" s="27">
        <v>6.4089999999999998</v>
      </c>
      <c r="F875" s="90"/>
      <c r="G875" s="89"/>
    </row>
    <row r="876" spans="2:7" x14ac:dyDescent="0.25">
      <c r="B876" s="26">
        <v>36616</v>
      </c>
      <c r="C876" s="27">
        <v>6.0229999999999997</v>
      </c>
      <c r="F876" s="90"/>
      <c r="G876" s="89"/>
    </row>
    <row r="877" spans="2:7" x14ac:dyDescent="0.25">
      <c r="B877" s="26">
        <v>36644</v>
      </c>
      <c r="C877" s="27">
        <v>6.2140000000000004</v>
      </c>
      <c r="F877" s="90"/>
      <c r="G877" s="89"/>
    </row>
    <row r="878" spans="2:7" x14ac:dyDescent="0.25">
      <c r="B878" s="26">
        <v>36677</v>
      </c>
      <c r="C878" s="27">
        <v>6.2850000000000001</v>
      </c>
      <c r="F878" s="90"/>
      <c r="G878" s="89"/>
    </row>
    <row r="879" spans="2:7" x14ac:dyDescent="0.25">
      <c r="B879" s="26">
        <v>36707</v>
      </c>
      <c r="C879" s="27">
        <v>6.0179999999999998</v>
      </c>
      <c r="F879" s="90"/>
      <c r="G879" s="89"/>
    </row>
    <row r="880" spans="2:7" x14ac:dyDescent="0.25">
      <c r="B880" s="26">
        <v>36738</v>
      </c>
      <c r="C880" s="27">
        <v>6.0289999999999999</v>
      </c>
      <c r="F880" s="90"/>
      <c r="G880" s="89"/>
    </row>
    <row r="881" spans="2:7" x14ac:dyDescent="0.25">
      <c r="B881" s="26">
        <v>36769</v>
      </c>
      <c r="C881" s="27">
        <v>5.7290000000000001</v>
      </c>
      <c r="F881" s="90"/>
      <c r="G881" s="89"/>
    </row>
    <row r="882" spans="2:7" x14ac:dyDescent="0.25">
      <c r="B882" s="26">
        <v>36798</v>
      </c>
      <c r="C882" s="27">
        <v>5.7779999999999996</v>
      </c>
      <c r="F882" s="90"/>
      <c r="G882" s="89"/>
    </row>
    <row r="883" spans="2:7" x14ac:dyDescent="0.25">
      <c r="B883" s="26">
        <v>36830</v>
      </c>
      <c r="C883" s="27">
        <v>5.7569999999999997</v>
      </c>
      <c r="F883" s="90"/>
      <c r="G883" s="89"/>
    </row>
    <row r="884" spans="2:7" x14ac:dyDescent="0.25">
      <c r="B884" s="26">
        <v>36860</v>
      </c>
      <c r="C884" s="27">
        <v>5.4390000000000001</v>
      </c>
      <c r="F884" s="90"/>
      <c r="G884" s="89"/>
    </row>
    <row r="885" spans="2:7" x14ac:dyDescent="0.25">
      <c r="B885" s="26">
        <v>36889</v>
      </c>
      <c r="C885" s="27">
        <v>5.1100000000000003</v>
      </c>
      <c r="F885" s="90"/>
      <c r="G885" s="89"/>
    </row>
    <row r="886" spans="2:7" x14ac:dyDescent="0.25">
      <c r="B886" s="26">
        <v>36922</v>
      </c>
      <c r="C886" s="27">
        <v>5.1790000000000003</v>
      </c>
      <c r="F886" s="90"/>
      <c r="G886" s="89"/>
    </row>
    <row r="887" spans="2:7" x14ac:dyDescent="0.25">
      <c r="B887" s="26">
        <v>36950</v>
      </c>
      <c r="C887" s="27">
        <v>4.9080000000000004</v>
      </c>
      <c r="F887" s="90"/>
      <c r="G887" s="89"/>
    </row>
    <row r="888" spans="2:7" x14ac:dyDescent="0.25">
      <c r="B888" s="26">
        <v>36980</v>
      </c>
      <c r="C888" s="27">
        <v>4.915</v>
      </c>
      <c r="F888" s="90"/>
      <c r="G888" s="89"/>
    </row>
    <row r="889" spans="2:7" x14ac:dyDescent="0.25">
      <c r="B889" s="26">
        <v>37011</v>
      </c>
      <c r="C889" s="27">
        <v>5.3380000000000001</v>
      </c>
      <c r="F889" s="90"/>
      <c r="G889" s="89"/>
    </row>
    <row r="890" spans="2:7" x14ac:dyDescent="0.25">
      <c r="B890" s="26">
        <v>37042</v>
      </c>
      <c r="C890" s="27">
        <v>5.4130000000000003</v>
      </c>
      <c r="F890" s="90"/>
      <c r="G890" s="89"/>
    </row>
    <row r="891" spans="2:7" x14ac:dyDescent="0.25">
      <c r="B891" s="26">
        <v>37071</v>
      </c>
      <c r="C891" s="27">
        <v>5.39</v>
      </c>
      <c r="F891" s="90"/>
      <c r="G891" s="89"/>
    </row>
    <row r="892" spans="2:7" x14ac:dyDescent="0.25">
      <c r="B892" s="26">
        <v>37103</v>
      </c>
      <c r="C892" s="27">
        <v>5.0369999999999999</v>
      </c>
      <c r="F892" s="90"/>
      <c r="G892" s="89"/>
    </row>
    <row r="893" spans="2:7" x14ac:dyDescent="0.25">
      <c r="B893" s="26">
        <v>37134</v>
      </c>
      <c r="C893" s="27">
        <v>4.8159999999999998</v>
      </c>
      <c r="F893" s="90"/>
      <c r="G893" s="89"/>
    </row>
    <row r="894" spans="2:7" x14ac:dyDescent="0.25">
      <c r="B894" s="26">
        <v>37162</v>
      </c>
      <c r="C894" s="27">
        <v>4.5750000000000002</v>
      </c>
      <c r="F894" s="90"/>
      <c r="G894" s="89"/>
    </row>
    <row r="895" spans="2:7" x14ac:dyDescent="0.25">
      <c r="B895" s="26">
        <v>37195</v>
      </c>
      <c r="C895" s="27">
        <v>4.2629999999999999</v>
      </c>
      <c r="F895" s="90"/>
      <c r="G895" s="89"/>
    </row>
    <row r="896" spans="2:7" x14ac:dyDescent="0.25">
      <c r="B896" s="26">
        <v>37225</v>
      </c>
      <c r="C896" s="27">
        <v>4.7439999999999998</v>
      </c>
      <c r="F896" s="90"/>
      <c r="G896" s="89"/>
    </row>
    <row r="897" spans="2:7" x14ac:dyDescent="0.25">
      <c r="B897" s="26">
        <v>37256</v>
      </c>
      <c r="C897" s="27">
        <v>5.032</v>
      </c>
      <c r="F897" s="90"/>
      <c r="G897" s="89"/>
    </row>
    <row r="898" spans="2:7" x14ac:dyDescent="0.25">
      <c r="B898" s="26">
        <v>37287</v>
      </c>
      <c r="C898" s="27">
        <v>5.0250000000000004</v>
      </c>
      <c r="F898" s="90"/>
      <c r="G898" s="89"/>
    </row>
    <row r="899" spans="2:7" x14ac:dyDescent="0.25">
      <c r="B899" s="26">
        <v>37315</v>
      </c>
      <c r="C899" s="27">
        <v>4.859</v>
      </c>
      <c r="F899" s="90"/>
      <c r="G899" s="89"/>
    </row>
    <row r="900" spans="2:7" x14ac:dyDescent="0.25">
      <c r="B900" s="26">
        <v>37343</v>
      </c>
      <c r="C900" s="27">
        <v>5.4059999999999997</v>
      </c>
      <c r="F900" s="90"/>
      <c r="G900" s="89"/>
    </row>
    <row r="901" spans="2:7" x14ac:dyDescent="0.25">
      <c r="B901" s="26">
        <v>37376</v>
      </c>
      <c r="C901" s="27">
        <v>5.0910000000000002</v>
      </c>
      <c r="F901" s="90"/>
      <c r="G901" s="89"/>
    </row>
    <row r="902" spans="2:7" x14ac:dyDescent="0.25">
      <c r="B902" s="26">
        <v>37407</v>
      </c>
      <c r="C902" s="27">
        <v>5.0430000000000001</v>
      </c>
      <c r="F902" s="90"/>
      <c r="G902" s="89"/>
    </row>
    <row r="903" spans="2:7" x14ac:dyDescent="0.25">
      <c r="B903" s="26">
        <v>37435</v>
      </c>
      <c r="C903" s="27">
        <v>4.8239999999999998</v>
      </c>
      <c r="F903" s="90"/>
      <c r="G903" s="89"/>
    </row>
    <row r="904" spans="2:7" x14ac:dyDescent="0.25">
      <c r="B904" s="26">
        <v>37468</v>
      </c>
      <c r="C904" s="27">
        <v>4.4649999999999999</v>
      </c>
      <c r="F904" s="90"/>
      <c r="G904" s="89"/>
    </row>
    <row r="905" spans="2:7" x14ac:dyDescent="0.25">
      <c r="B905" s="26">
        <v>37498</v>
      </c>
      <c r="C905" s="27">
        <v>4.1369999999999996</v>
      </c>
      <c r="F905" s="90"/>
      <c r="G905" s="89"/>
    </row>
    <row r="906" spans="2:7" x14ac:dyDescent="0.25">
      <c r="B906" s="26">
        <v>37529</v>
      </c>
      <c r="C906" s="27">
        <v>3.6070000000000002</v>
      </c>
      <c r="F906" s="90"/>
      <c r="G906" s="89"/>
    </row>
    <row r="907" spans="2:7" x14ac:dyDescent="0.25">
      <c r="B907" s="26">
        <v>37560</v>
      </c>
      <c r="C907" s="27">
        <v>3.911</v>
      </c>
      <c r="F907" s="90"/>
      <c r="G907" s="89"/>
    </row>
    <row r="908" spans="2:7" x14ac:dyDescent="0.25">
      <c r="B908" s="26">
        <v>37589</v>
      </c>
      <c r="C908" s="27">
        <v>4.2130000000000001</v>
      </c>
      <c r="F908" s="90"/>
      <c r="G908" s="89"/>
    </row>
    <row r="909" spans="2:7" x14ac:dyDescent="0.25">
      <c r="B909" s="26">
        <v>37621</v>
      </c>
      <c r="C909" s="27">
        <v>3.8180000000000001</v>
      </c>
      <c r="F909" s="90"/>
      <c r="G909" s="89"/>
    </row>
    <row r="910" spans="2:7" x14ac:dyDescent="0.25">
      <c r="B910" s="26">
        <v>37652</v>
      </c>
      <c r="C910" s="27">
        <v>3.9750000000000001</v>
      </c>
      <c r="F910" s="90"/>
      <c r="G910" s="89"/>
    </row>
    <row r="911" spans="2:7" x14ac:dyDescent="0.25">
      <c r="B911" s="26">
        <v>37680</v>
      </c>
      <c r="C911" s="27">
        <v>3.6960000000000002</v>
      </c>
      <c r="F911" s="90"/>
      <c r="G911" s="89"/>
    </row>
    <row r="912" spans="2:7" x14ac:dyDescent="0.25">
      <c r="B912" s="26">
        <v>37711</v>
      </c>
      <c r="C912" s="27">
        <v>3.823</v>
      </c>
      <c r="F912" s="90"/>
      <c r="G912" s="89"/>
    </row>
    <row r="913" spans="2:7" x14ac:dyDescent="0.25">
      <c r="B913" s="26">
        <v>37741</v>
      </c>
      <c r="C913" s="27">
        <v>3.8570000000000002</v>
      </c>
      <c r="F913" s="90"/>
      <c r="G913" s="89"/>
    </row>
    <row r="914" spans="2:7" x14ac:dyDescent="0.25">
      <c r="B914" s="26">
        <v>37771</v>
      </c>
      <c r="C914" s="27">
        <v>3.35</v>
      </c>
      <c r="F914" s="90"/>
      <c r="G914" s="89"/>
    </row>
    <row r="915" spans="2:7" x14ac:dyDescent="0.25">
      <c r="B915" s="26">
        <v>37802</v>
      </c>
      <c r="C915" s="27">
        <v>3.528</v>
      </c>
      <c r="F915" s="90"/>
      <c r="G915" s="89"/>
    </row>
    <row r="916" spans="2:7" x14ac:dyDescent="0.25">
      <c r="B916" s="26">
        <v>37833</v>
      </c>
      <c r="C916" s="27">
        <v>4.4740000000000002</v>
      </c>
      <c r="F916" s="90"/>
      <c r="G916" s="89"/>
    </row>
    <row r="917" spans="2:7" x14ac:dyDescent="0.25">
      <c r="B917" s="26">
        <v>37862</v>
      </c>
      <c r="C917" s="27">
        <v>4.4539999999999997</v>
      </c>
      <c r="F917" s="90"/>
      <c r="G917" s="89"/>
    </row>
    <row r="918" spans="2:7" x14ac:dyDescent="0.25">
      <c r="B918" s="26">
        <v>37894</v>
      </c>
      <c r="C918" s="27">
        <v>3.9369999999999998</v>
      </c>
      <c r="F918" s="90"/>
      <c r="G918" s="89"/>
    </row>
    <row r="919" spans="2:7" x14ac:dyDescent="0.25">
      <c r="B919" s="26">
        <v>37925</v>
      </c>
      <c r="C919" s="27">
        <v>4.3010000000000002</v>
      </c>
      <c r="F919" s="90"/>
      <c r="G919" s="89"/>
    </row>
    <row r="920" spans="2:7" x14ac:dyDescent="0.25">
      <c r="B920" s="26">
        <v>37953</v>
      </c>
      <c r="C920" s="27">
        <v>4.32</v>
      </c>
      <c r="F920" s="90"/>
      <c r="G920" s="89"/>
    </row>
    <row r="921" spans="2:7" x14ac:dyDescent="0.25">
      <c r="B921" s="26">
        <v>37986</v>
      </c>
      <c r="C921" s="27">
        <v>4.2569999999999997</v>
      </c>
      <c r="F921" s="90"/>
      <c r="G921" s="89"/>
    </row>
    <row r="922" spans="2:7" x14ac:dyDescent="0.25">
      <c r="B922" s="26">
        <v>38016</v>
      </c>
      <c r="C922" s="27">
        <v>4.1379999999999999</v>
      </c>
      <c r="F922" s="90"/>
      <c r="G922" s="89"/>
    </row>
    <row r="923" spans="2:7" x14ac:dyDescent="0.25">
      <c r="B923" s="26">
        <v>38044</v>
      </c>
      <c r="C923" s="27">
        <v>3.984</v>
      </c>
      <c r="F923" s="90"/>
      <c r="G923" s="89"/>
    </row>
    <row r="924" spans="2:7" x14ac:dyDescent="0.25">
      <c r="B924" s="26">
        <v>38077</v>
      </c>
      <c r="C924" s="27">
        <v>3.8370000000000002</v>
      </c>
      <c r="F924" s="90"/>
      <c r="G924" s="89"/>
    </row>
    <row r="925" spans="2:7" x14ac:dyDescent="0.25">
      <c r="B925" s="26">
        <v>38107</v>
      </c>
      <c r="C925" s="27">
        <v>4.5010000000000003</v>
      </c>
      <c r="F925" s="90"/>
      <c r="G925" s="89"/>
    </row>
    <row r="926" spans="2:7" x14ac:dyDescent="0.25">
      <c r="B926" s="26">
        <v>38135</v>
      </c>
      <c r="C926" s="27">
        <v>4.6550000000000002</v>
      </c>
      <c r="F926" s="90"/>
      <c r="G926" s="89"/>
    </row>
    <row r="927" spans="2:7" x14ac:dyDescent="0.25">
      <c r="B927" s="26">
        <v>38168</v>
      </c>
      <c r="C927" s="27">
        <v>4.617</v>
      </c>
      <c r="F927" s="90"/>
      <c r="G927" s="89"/>
    </row>
    <row r="928" spans="2:7" x14ac:dyDescent="0.25">
      <c r="B928" s="26">
        <v>38198</v>
      </c>
      <c r="C928" s="27">
        <v>4.4749999999999996</v>
      </c>
      <c r="F928" s="90"/>
      <c r="G928" s="89"/>
    </row>
    <row r="929" spans="2:7" x14ac:dyDescent="0.25">
      <c r="B929" s="26">
        <v>38230</v>
      </c>
      <c r="C929" s="27">
        <v>4.1319999999999997</v>
      </c>
      <c r="F929" s="90"/>
      <c r="G929" s="89"/>
    </row>
    <row r="930" spans="2:7" x14ac:dyDescent="0.25">
      <c r="B930" s="26">
        <v>38260</v>
      </c>
      <c r="C930" s="27">
        <v>4.1189999999999998</v>
      </c>
      <c r="F930" s="90"/>
      <c r="G930" s="89"/>
    </row>
    <row r="931" spans="2:7" x14ac:dyDescent="0.25">
      <c r="B931" s="26">
        <v>38289</v>
      </c>
      <c r="C931" s="27">
        <v>4.0289999999999999</v>
      </c>
      <c r="F931" s="90"/>
      <c r="G931" s="89"/>
    </row>
    <row r="932" spans="2:7" x14ac:dyDescent="0.25">
      <c r="B932" s="26">
        <v>38321</v>
      </c>
      <c r="C932" s="27">
        <v>4.3579999999999997</v>
      </c>
      <c r="F932" s="90"/>
      <c r="G932" s="89"/>
    </row>
    <row r="933" spans="2:7" x14ac:dyDescent="0.25">
      <c r="B933" s="26">
        <v>38352</v>
      </c>
      <c r="C933" s="27">
        <v>4.2160000000000002</v>
      </c>
      <c r="F933" s="90"/>
      <c r="G933" s="89"/>
    </row>
    <row r="934" spans="2:7" x14ac:dyDescent="0.25">
      <c r="B934" s="26">
        <v>38383</v>
      </c>
      <c r="C934" s="27">
        <v>4.133</v>
      </c>
      <c r="F934" s="90"/>
      <c r="G934" s="89"/>
    </row>
    <row r="935" spans="2:7" x14ac:dyDescent="0.25">
      <c r="B935" s="26">
        <v>38411</v>
      </c>
      <c r="C935" s="27">
        <v>4.359</v>
      </c>
      <c r="F935" s="90"/>
      <c r="G935" s="89"/>
    </row>
    <row r="936" spans="2:7" x14ac:dyDescent="0.25">
      <c r="B936" s="26">
        <v>38442</v>
      </c>
      <c r="C936" s="27">
        <v>4.4960000000000004</v>
      </c>
      <c r="F936" s="90"/>
      <c r="G936" s="89"/>
    </row>
    <row r="937" spans="2:7" x14ac:dyDescent="0.25">
      <c r="B937" s="26">
        <v>38471</v>
      </c>
      <c r="C937" s="27">
        <v>4.2009999999999996</v>
      </c>
      <c r="F937" s="90"/>
      <c r="G937" s="89"/>
    </row>
    <row r="938" spans="2:7" x14ac:dyDescent="0.25">
      <c r="B938" s="26">
        <v>38503</v>
      </c>
      <c r="C938" s="27">
        <v>4.0060000000000002</v>
      </c>
      <c r="F938" s="90"/>
      <c r="G938" s="89"/>
    </row>
    <row r="939" spans="2:7" x14ac:dyDescent="0.25">
      <c r="B939" s="26">
        <v>38533</v>
      </c>
      <c r="C939" s="27">
        <v>3.9449999999999998</v>
      </c>
      <c r="F939" s="90"/>
      <c r="G939" s="89"/>
    </row>
    <row r="940" spans="2:7" x14ac:dyDescent="0.25">
      <c r="B940" s="26">
        <v>38562</v>
      </c>
      <c r="C940" s="27">
        <v>4.2859999999999996</v>
      </c>
      <c r="F940" s="90"/>
      <c r="G940" s="89"/>
    </row>
    <row r="941" spans="2:7" x14ac:dyDescent="0.25">
      <c r="B941" s="26">
        <v>38595</v>
      </c>
      <c r="C941" s="27">
        <v>4.0199999999999996</v>
      </c>
      <c r="F941" s="90"/>
      <c r="G941" s="89"/>
    </row>
    <row r="942" spans="2:7" x14ac:dyDescent="0.25">
      <c r="B942" s="26">
        <v>38625</v>
      </c>
      <c r="C942" s="27">
        <v>4.3280000000000003</v>
      </c>
      <c r="F942" s="90"/>
      <c r="G942" s="89"/>
    </row>
    <row r="943" spans="2:7" x14ac:dyDescent="0.25">
      <c r="B943" s="26">
        <v>38656</v>
      </c>
      <c r="C943" s="27">
        <v>4.5590000000000002</v>
      </c>
      <c r="F943" s="90"/>
      <c r="G943" s="89"/>
    </row>
    <row r="944" spans="2:7" x14ac:dyDescent="0.25">
      <c r="B944" s="26">
        <v>38686</v>
      </c>
      <c r="C944" s="27">
        <v>4.5</v>
      </c>
      <c r="F944" s="90"/>
      <c r="G944" s="89"/>
    </row>
    <row r="945" spans="2:7" x14ac:dyDescent="0.25">
      <c r="B945" s="26">
        <v>38716</v>
      </c>
      <c r="C945" s="27">
        <v>4.3949999999999996</v>
      </c>
      <c r="F945" s="90"/>
      <c r="G945" s="89"/>
    </row>
    <row r="946" spans="2:7" x14ac:dyDescent="0.25">
      <c r="B946" s="26">
        <v>38748</v>
      </c>
      <c r="C946" s="27">
        <v>4.5270000000000001</v>
      </c>
      <c r="F946" s="90"/>
      <c r="G946" s="89"/>
    </row>
    <row r="947" spans="2:7" x14ac:dyDescent="0.25">
      <c r="B947" s="26">
        <v>38776</v>
      </c>
      <c r="C947" s="27">
        <v>4.5469999999999997</v>
      </c>
      <c r="F947" s="90"/>
      <c r="G947" s="89"/>
    </row>
    <row r="948" spans="2:7" x14ac:dyDescent="0.25">
      <c r="B948" s="26">
        <v>38807</v>
      </c>
      <c r="C948" s="27">
        <v>4.8529999999999998</v>
      </c>
      <c r="F948" s="90"/>
      <c r="G948" s="89"/>
    </row>
    <row r="949" spans="2:7" x14ac:dyDescent="0.25">
      <c r="B949" s="26">
        <v>38835</v>
      </c>
      <c r="C949" s="27">
        <v>5.069</v>
      </c>
      <c r="F949" s="90"/>
      <c r="G949" s="89"/>
    </row>
    <row r="950" spans="2:7" x14ac:dyDescent="0.25">
      <c r="B950" s="26">
        <v>38868</v>
      </c>
      <c r="C950" s="27">
        <v>5.1130000000000004</v>
      </c>
      <c r="F950" s="90"/>
      <c r="G950" s="89"/>
    </row>
    <row r="951" spans="2:7" x14ac:dyDescent="0.25">
      <c r="B951" s="26">
        <v>38898</v>
      </c>
      <c r="C951" s="27">
        <v>5.1379999999999999</v>
      </c>
      <c r="F951" s="90"/>
      <c r="G951" s="89"/>
    </row>
    <row r="952" spans="2:7" x14ac:dyDescent="0.25">
      <c r="B952" s="26">
        <v>38929</v>
      </c>
      <c r="C952" s="27">
        <v>4.9880000000000004</v>
      </c>
      <c r="F952" s="90"/>
      <c r="G952" s="89"/>
    </row>
    <row r="953" spans="2:7" x14ac:dyDescent="0.25">
      <c r="B953" s="26">
        <v>38960</v>
      </c>
      <c r="C953" s="27">
        <v>4.7320000000000002</v>
      </c>
      <c r="F953" s="90"/>
      <c r="G953" s="89"/>
    </row>
    <row r="954" spans="2:7" x14ac:dyDescent="0.25">
      <c r="B954" s="26">
        <v>38989</v>
      </c>
      <c r="C954" s="27">
        <v>4.633</v>
      </c>
      <c r="F954" s="90"/>
      <c r="G954" s="89"/>
    </row>
    <row r="955" spans="2:7" x14ac:dyDescent="0.25">
      <c r="B955" s="26">
        <v>39021</v>
      </c>
      <c r="C955" s="27">
        <v>4.6059999999999999</v>
      </c>
      <c r="F955" s="90"/>
      <c r="G955" s="89"/>
    </row>
    <row r="956" spans="2:7" x14ac:dyDescent="0.25">
      <c r="B956" s="26">
        <v>39051</v>
      </c>
      <c r="C956" s="27">
        <v>4.4580000000000002</v>
      </c>
      <c r="F956" s="90"/>
      <c r="G956" s="89"/>
    </row>
    <row r="957" spans="2:7" x14ac:dyDescent="0.25">
      <c r="B957" s="26">
        <v>39080</v>
      </c>
      <c r="C957" s="27">
        <v>4.71</v>
      </c>
      <c r="F957" s="90"/>
      <c r="G957" s="89"/>
    </row>
    <row r="958" spans="2:7" x14ac:dyDescent="0.25">
      <c r="B958" s="26">
        <v>39113</v>
      </c>
      <c r="C958" s="27">
        <v>4.8259999999999996</v>
      </c>
      <c r="F958" s="90"/>
      <c r="G958" s="89"/>
    </row>
    <row r="959" spans="2:7" x14ac:dyDescent="0.25">
      <c r="B959" s="26">
        <v>39141</v>
      </c>
      <c r="C959" s="27">
        <v>4.55</v>
      </c>
      <c r="F959" s="90"/>
      <c r="G959" s="89"/>
    </row>
    <row r="960" spans="2:7" x14ac:dyDescent="0.25">
      <c r="B960" s="26">
        <v>39171</v>
      </c>
      <c r="C960" s="27">
        <v>4.6479999999999997</v>
      </c>
      <c r="F960" s="90"/>
      <c r="G960" s="89"/>
    </row>
    <row r="961" spans="2:7" x14ac:dyDescent="0.25">
      <c r="B961" s="26">
        <v>39202</v>
      </c>
      <c r="C961" s="27">
        <v>4.63</v>
      </c>
      <c r="F961" s="90"/>
      <c r="G961" s="89"/>
    </row>
    <row r="962" spans="2:7" x14ac:dyDescent="0.25">
      <c r="B962" s="26">
        <v>39233</v>
      </c>
      <c r="C962" s="27">
        <v>4.8899999999999997</v>
      </c>
      <c r="F962" s="90"/>
      <c r="G962" s="89"/>
    </row>
    <row r="963" spans="2:7" x14ac:dyDescent="0.25">
      <c r="B963" s="26">
        <v>39262</v>
      </c>
      <c r="C963" s="27">
        <v>5.0330000000000004</v>
      </c>
      <c r="F963" s="90"/>
      <c r="G963" s="89"/>
    </row>
    <row r="964" spans="2:7" x14ac:dyDescent="0.25">
      <c r="B964" s="26">
        <v>39294</v>
      </c>
      <c r="C964" s="27">
        <v>4.7709999999999999</v>
      </c>
      <c r="F964" s="90"/>
      <c r="G964" s="89"/>
    </row>
    <row r="965" spans="2:7" x14ac:dyDescent="0.25">
      <c r="B965" s="26">
        <v>39325</v>
      </c>
      <c r="C965" s="27">
        <v>4.5369999999999999</v>
      </c>
      <c r="F965" s="90"/>
      <c r="G965" s="89"/>
    </row>
    <row r="966" spans="2:7" x14ac:dyDescent="0.25">
      <c r="B966" s="26">
        <v>39353</v>
      </c>
      <c r="C966" s="27">
        <v>4.5789999999999997</v>
      </c>
      <c r="F966" s="90"/>
      <c r="G966" s="89"/>
    </row>
    <row r="967" spans="2:7" x14ac:dyDescent="0.25">
      <c r="B967" s="26">
        <v>39386</v>
      </c>
      <c r="C967" s="27">
        <v>4.4749999999999996</v>
      </c>
      <c r="F967" s="90"/>
      <c r="G967" s="89"/>
    </row>
    <row r="968" spans="2:7" x14ac:dyDescent="0.25">
      <c r="B968" s="26">
        <v>39416</v>
      </c>
      <c r="C968" s="27">
        <v>3.972</v>
      </c>
      <c r="F968" s="90"/>
      <c r="G968" s="89"/>
    </row>
    <row r="969" spans="2:7" x14ac:dyDescent="0.25">
      <c r="B969" s="26">
        <v>39447</v>
      </c>
      <c r="C969" s="27">
        <v>4.0350000000000001</v>
      </c>
      <c r="F969" s="90"/>
      <c r="G969" s="89"/>
    </row>
    <row r="970" spans="2:7" x14ac:dyDescent="0.25">
      <c r="B970" s="26">
        <v>39478</v>
      </c>
      <c r="C970" s="27">
        <v>3.6389999999999998</v>
      </c>
      <c r="F970" s="90"/>
      <c r="G970" s="89"/>
    </row>
    <row r="971" spans="2:7" x14ac:dyDescent="0.25">
      <c r="B971" s="26">
        <v>39507</v>
      </c>
      <c r="C971" s="27">
        <v>3.5339999999999998</v>
      </c>
      <c r="F971" s="90"/>
      <c r="G971" s="89"/>
    </row>
    <row r="972" spans="2:7" x14ac:dyDescent="0.25">
      <c r="B972" s="26">
        <v>39538</v>
      </c>
      <c r="C972" s="27">
        <v>3.4319999999999999</v>
      </c>
      <c r="F972" s="90"/>
      <c r="G972" s="89"/>
    </row>
    <row r="973" spans="2:7" x14ac:dyDescent="0.25">
      <c r="B973" s="26">
        <v>39568</v>
      </c>
      <c r="C973" s="27">
        <v>3.7589999999999999</v>
      </c>
      <c r="F973" s="90"/>
      <c r="G973" s="89"/>
    </row>
    <row r="974" spans="2:7" x14ac:dyDescent="0.25">
      <c r="B974" s="26">
        <v>39598</v>
      </c>
      <c r="C974" s="27">
        <v>4.0460000000000003</v>
      </c>
      <c r="F974" s="90"/>
      <c r="G974" s="89"/>
    </row>
    <row r="975" spans="2:7" x14ac:dyDescent="0.25">
      <c r="B975" s="26">
        <v>39629</v>
      </c>
      <c r="C975" s="27">
        <v>3.9790000000000001</v>
      </c>
      <c r="F975" s="90"/>
      <c r="G975" s="89"/>
    </row>
    <row r="976" spans="2:7" x14ac:dyDescent="0.25">
      <c r="B976" s="26">
        <v>39660</v>
      </c>
      <c r="C976" s="27">
        <v>3.9790000000000001</v>
      </c>
      <c r="F976" s="90"/>
      <c r="G976" s="89"/>
    </row>
    <row r="977" spans="2:7" x14ac:dyDescent="0.25">
      <c r="B977" s="26">
        <v>39689</v>
      </c>
      <c r="C977" s="27">
        <v>3.8130000000000002</v>
      </c>
      <c r="F977" s="90"/>
      <c r="G977" s="89"/>
    </row>
    <row r="978" spans="2:7" x14ac:dyDescent="0.25">
      <c r="B978" s="26">
        <v>39721</v>
      </c>
      <c r="C978" s="27">
        <v>3.827</v>
      </c>
      <c r="F978" s="90"/>
      <c r="G978" s="89"/>
    </row>
    <row r="979" spans="2:7" x14ac:dyDescent="0.25">
      <c r="B979" s="26">
        <v>39752</v>
      </c>
      <c r="C979" s="27">
        <v>3.97</v>
      </c>
      <c r="F979" s="90"/>
      <c r="G979" s="89"/>
    </row>
    <row r="980" spans="2:7" x14ac:dyDescent="0.25">
      <c r="B980" s="26">
        <v>39780</v>
      </c>
      <c r="C980" s="27">
        <v>2.9569999999999999</v>
      </c>
      <c r="F980" s="90"/>
      <c r="G980" s="89"/>
    </row>
    <row r="981" spans="2:7" x14ac:dyDescent="0.25">
      <c r="B981" s="26">
        <v>39813</v>
      </c>
      <c r="C981" s="27">
        <v>2.2440000000000002</v>
      </c>
      <c r="F981" s="90"/>
      <c r="G981" s="89"/>
    </row>
    <row r="982" spans="2:7" x14ac:dyDescent="0.25">
      <c r="B982" s="26">
        <v>39843</v>
      </c>
      <c r="C982" s="27">
        <v>2.8439999999999999</v>
      </c>
      <c r="F982" s="90"/>
      <c r="G982" s="89"/>
    </row>
    <row r="983" spans="2:7" x14ac:dyDescent="0.25">
      <c r="B983" s="26">
        <v>39871</v>
      </c>
      <c r="C983" s="27">
        <v>3.0409999999999999</v>
      </c>
      <c r="F983" s="90"/>
      <c r="G983" s="89"/>
    </row>
    <row r="984" spans="2:7" x14ac:dyDescent="0.25">
      <c r="B984" s="26">
        <v>39903</v>
      </c>
      <c r="C984" s="27">
        <v>2.6850000000000001</v>
      </c>
      <c r="F984" s="90"/>
      <c r="G984" s="89"/>
    </row>
    <row r="985" spans="2:7" x14ac:dyDescent="0.25">
      <c r="B985" s="26">
        <v>39933</v>
      </c>
      <c r="C985" s="27">
        <v>3.1240000000000001</v>
      </c>
      <c r="F985" s="90"/>
      <c r="G985" s="89"/>
    </row>
    <row r="986" spans="2:7" x14ac:dyDescent="0.25">
      <c r="B986" s="26">
        <v>39962</v>
      </c>
      <c r="C986" s="27">
        <v>3.4649999999999999</v>
      </c>
      <c r="F986" s="90"/>
      <c r="G986" s="89"/>
    </row>
    <row r="987" spans="2:7" x14ac:dyDescent="0.25">
      <c r="B987" s="26">
        <v>39994</v>
      </c>
      <c r="C987" s="27">
        <v>3.5230000000000001</v>
      </c>
      <c r="F987" s="90"/>
      <c r="G987" s="89"/>
    </row>
    <row r="988" spans="2:7" x14ac:dyDescent="0.25">
      <c r="B988" s="26">
        <v>40025</v>
      </c>
      <c r="C988" s="27">
        <v>3.5009999999999999</v>
      </c>
      <c r="F988" s="90"/>
      <c r="G988" s="89"/>
    </row>
    <row r="989" spans="2:7" x14ac:dyDescent="0.25">
      <c r="B989" s="26">
        <v>40056</v>
      </c>
      <c r="C989" s="27">
        <v>3.4009999999999998</v>
      </c>
      <c r="F989" s="90"/>
      <c r="G989" s="89"/>
    </row>
    <row r="990" spans="2:7" x14ac:dyDescent="0.25">
      <c r="B990" s="26">
        <v>40086</v>
      </c>
      <c r="C990" s="27">
        <v>3.3069999999999999</v>
      </c>
      <c r="F990" s="90"/>
      <c r="G990" s="89"/>
    </row>
    <row r="991" spans="2:7" x14ac:dyDescent="0.25">
      <c r="B991" s="26">
        <v>40116</v>
      </c>
      <c r="C991" s="27">
        <v>3.3919999999999999</v>
      </c>
      <c r="F991" s="90"/>
      <c r="G991" s="89"/>
    </row>
    <row r="992" spans="2:7" x14ac:dyDescent="0.25">
      <c r="B992" s="26">
        <v>40147</v>
      </c>
      <c r="C992" s="27">
        <v>3.2010000000000001</v>
      </c>
      <c r="F992" s="90"/>
      <c r="G992" s="89"/>
    </row>
    <row r="993" spans="2:7" x14ac:dyDescent="0.25">
      <c r="B993" s="26">
        <v>40178</v>
      </c>
      <c r="C993" s="27">
        <v>3.843</v>
      </c>
      <c r="F993" s="90"/>
      <c r="G993" s="89"/>
    </row>
    <row r="994" spans="2:7" x14ac:dyDescent="0.25">
      <c r="B994" s="26">
        <v>40207</v>
      </c>
      <c r="C994" s="27">
        <v>3.609</v>
      </c>
      <c r="F994" s="90"/>
      <c r="G994" s="89"/>
    </row>
    <row r="995" spans="2:7" x14ac:dyDescent="0.25">
      <c r="B995" s="26">
        <v>40235</v>
      </c>
      <c r="C995" s="27">
        <v>3.5950000000000002</v>
      </c>
      <c r="F995" s="90"/>
      <c r="G995" s="89"/>
    </row>
    <row r="996" spans="2:7" x14ac:dyDescent="0.25">
      <c r="B996" s="26">
        <v>40268</v>
      </c>
      <c r="C996" s="27">
        <v>3.8330000000000002</v>
      </c>
      <c r="F996" s="90"/>
      <c r="G996" s="89"/>
    </row>
    <row r="997" spans="2:7" x14ac:dyDescent="0.25">
      <c r="B997" s="26">
        <v>40298</v>
      </c>
      <c r="C997" s="27">
        <v>3.6629999999999998</v>
      </c>
      <c r="F997" s="90"/>
      <c r="G997" s="89"/>
    </row>
    <row r="998" spans="2:7" x14ac:dyDescent="0.25">
      <c r="B998" s="26">
        <v>40326</v>
      </c>
      <c r="C998" s="27">
        <v>3.3010000000000002</v>
      </c>
      <c r="F998" s="90"/>
      <c r="G998" s="89"/>
    </row>
    <row r="999" spans="2:7" x14ac:dyDescent="0.25">
      <c r="B999" s="26">
        <v>40359</v>
      </c>
      <c r="C999" s="27">
        <v>2.9510000000000001</v>
      </c>
      <c r="F999" s="90"/>
      <c r="G999" s="89"/>
    </row>
    <row r="1000" spans="2:7" x14ac:dyDescent="0.25">
      <c r="B1000" s="26">
        <v>40389</v>
      </c>
      <c r="C1000" s="27">
        <v>2.907</v>
      </c>
      <c r="F1000" s="90"/>
      <c r="G1000" s="89"/>
    </row>
    <row r="1001" spans="2:7" x14ac:dyDescent="0.25">
      <c r="B1001" s="26">
        <v>40421</v>
      </c>
      <c r="C1001" s="27">
        <v>2.4769999999999999</v>
      </c>
      <c r="F1001" s="90"/>
      <c r="G1001" s="89"/>
    </row>
    <row r="1002" spans="2:7" x14ac:dyDescent="0.25">
      <c r="B1002" s="26">
        <v>40451</v>
      </c>
      <c r="C1002" s="27">
        <v>2.5169999999999999</v>
      </c>
      <c r="F1002" s="90"/>
      <c r="G1002" s="89"/>
    </row>
    <row r="1003" spans="2:7" x14ac:dyDescent="0.25">
      <c r="B1003" s="26">
        <v>40480</v>
      </c>
      <c r="C1003" s="27">
        <v>2.6120000000000001</v>
      </c>
      <c r="F1003" s="90"/>
      <c r="G1003" s="89"/>
    </row>
    <row r="1004" spans="2:7" x14ac:dyDescent="0.25">
      <c r="B1004" s="26">
        <v>40512</v>
      </c>
      <c r="C1004" s="27">
        <v>2.7970000000000002</v>
      </c>
      <c r="F1004" s="90"/>
      <c r="G1004" s="89"/>
    </row>
    <row r="1005" spans="2:7" x14ac:dyDescent="0.25">
      <c r="B1005" s="26">
        <v>40543</v>
      </c>
      <c r="C1005" s="27">
        <v>3.3050000000000002</v>
      </c>
      <c r="F1005" s="90"/>
      <c r="G1005" s="89"/>
    </row>
    <row r="1006" spans="2:7" x14ac:dyDescent="0.25">
      <c r="B1006" s="26">
        <v>40574</v>
      </c>
      <c r="C1006" s="27">
        <v>3.3780000000000001</v>
      </c>
      <c r="F1006" s="90"/>
      <c r="G1006" s="89"/>
    </row>
    <row r="1007" spans="2:7" x14ac:dyDescent="0.25">
      <c r="B1007" s="26">
        <v>40602</v>
      </c>
      <c r="C1007" s="27">
        <v>3.4140000000000001</v>
      </c>
      <c r="F1007" s="90"/>
      <c r="G1007" s="89"/>
    </row>
    <row r="1008" spans="2:7" x14ac:dyDescent="0.25">
      <c r="B1008" s="26">
        <v>40633</v>
      </c>
      <c r="C1008" s="27">
        <v>3.4540000000000002</v>
      </c>
      <c r="F1008" s="90"/>
      <c r="G1008" s="89"/>
    </row>
    <row r="1009" spans="2:7" x14ac:dyDescent="0.25">
      <c r="B1009" s="26">
        <v>40662</v>
      </c>
      <c r="C1009" s="27">
        <v>3.2959999999999998</v>
      </c>
      <c r="F1009" s="90"/>
      <c r="G1009" s="89"/>
    </row>
    <row r="1010" spans="2:7" x14ac:dyDescent="0.25">
      <c r="B1010" s="26">
        <v>40694</v>
      </c>
      <c r="C1010" s="27">
        <v>3.05</v>
      </c>
      <c r="F1010" s="90"/>
      <c r="G1010" s="89"/>
    </row>
    <row r="1011" spans="2:7" x14ac:dyDescent="0.25">
      <c r="B1011" s="26">
        <v>40724</v>
      </c>
      <c r="C1011" s="27">
        <v>3.1579999999999999</v>
      </c>
      <c r="F1011" s="90"/>
      <c r="G1011" s="89"/>
    </row>
    <row r="1012" spans="2:7" x14ac:dyDescent="0.25">
      <c r="B1012" s="26">
        <v>40753</v>
      </c>
      <c r="C1012" s="27">
        <v>2.8050000000000002</v>
      </c>
      <c r="F1012" s="90"/>
      <c r="G1012" s="89"/>
    </row>
    <row r="1013" spans="2:7" x14ac:dyDescent="0.25">
      <c r="B1013" s="26">
        <v>40786</v>
      </c>
      <c r="C1013" s="27">
        <v>2.218</v>
      </c>
      <c r="F1013" s="90"/>
      <c r="G1013" s="89"/>
    </row>
    <row r="1014" spans="2:7" x14ac:dyDescent="0.25">
      <c r="B1014" s="26">
        <v>40816</v>
      </c>
      <c r="C1014" s="27">
        <v>1.9239999999999999</v>
      </c>
      <c r="F1014" s="90"/>
      <c r="G1014" s="89"/>
    </row>
    <row r="1015" spans="2:7" x14ac:dyDescent="0.25">
      <c r="B1015" s="26">
        <v>40847</v>
      </c>
      <c r="C1015" s="27">
        <v>2.1749999999999998</v>
      </c>
      <c r="F1015" s="90"/>
      <c r="G1015" s="89"/>
    </row>
    <row r="1016" spans="2:7" x14ac:dyDescent="0.25">
      <c r="B1016" s="26">
        <v>40877</v>
      </c>
      <c r="C1016" s="27">
        <v>2.0680000000000001</v>
      </c>
      <c r="F1016" s="90"/>
      <c r="G1016" s="89"/>
    </row>
    <row r="1017" spans="2:7" x14ac:dyDescent="0.25">
      <c r="B1017" s="26">
        <v>40907</v>
      </c>
      <c r="C1017" s="27">
        <v>1.871</v>
      </c>
      <c r="F1017" s="90"/>
      <c r="G1017" s="89"/>
    </row>
    <row r="1018" spans="2:7" x14ac:dyDescent="0.25">
      <c r="B1018" s="26">
        <v>40939</v>
      </c>
      <c r="C1018" s="27">
        <v>1.7989999999999999</v>
      </c>
      <c r="F1018" s="90"/>
      <c r="G1018" s="89"/>
    </row>
    <row r="1019" spans="2:7" x14ac:dyDescent="0.25">
      <c r="B1019" s="26">
        <v>40968</v>
      </c>
      <c r="C1019" s="27">
        <v>1.9770000000000001</v>
      </c>
      <c r="F1019" s="90"/>
      <c r="G1019" s="89"/>
    </row>
    <row r="1020" spans="2:7" x14ac:dyDescent="0.25">
      <c r="B1020" s="26">
        <v>40998</v>
      </c>
      <c r="C1020" s="27">
        <v>2.2160000000000002</v>
      </c>
      <c r="F1020" s="90"/>
      <c r="G1020" s="89"/>
    </row>
    <row r="1021" spans="2:7" x14ac:dyDescent="0.25">
      <c r="B1021" s="26">
        <v>41029</v>
      </c>
      <c r="C1021" s="27">
        <v>1.915</v>
      </c>
      <c r="F1021" s="90"/>
      <c r="G1021" s="89"/>
    </row>
    <row r="1022" spans="2:7" x14ac:dyDescent="0.25">
      <c r="B1022" s="26">
        <v>41060</v>
      </c>
      <c r="C1022" s="27">
        <v>1.581</v>
      </c>
      <c r="F1022" s="90"/>
      <c r="G1022" s="89"/>
    </row>
    <row r="1023" spans="2:7" x14ac:dyDescent="0.25">
      <c r="B1023" s="26">
        <v>41089</v>
      </c>
      <c r="C1023" s="27">
        <v>1.659</v>
      </c>
      <c r="F1023" s="90"/>
      <c r="G1023" s="89"/>
    </row>
    <row r="1024" spans="2:7" x14ac:dyDescent="0.25">
      <c r="B1024" s="26">
        <v>41121</v>
      </c>
      <c r="C1024" s="27">
        <v>1.492</v>
      </c>
      <c r="F1024" s="90"/>
      <c r="G1024" s="89"/>
    </row>
    <row r="1025" spans="2:7" x14ac:dyDescent="0.25">
      <c r="B1025" s="26">
        <v>41152</v>
      </c>
      <c r="C1025" s="27">
        <v>1.5620000000000001</v>
      </c>
      <c r="F1025" s="90"/>
      <c r="G1025" s="89"/>
    </row>
    <row r="1026" spans="2:7" x14ac:dyDescent="0.25">
      <c r="B1026" s="26">
        <v>41180</v>
      </c>
      <c r="C1026" s="27">
        <v>1.637</v>
      </c>
      <c r="F1026" s="90"/>
      <c r="G1026" s="89"/>
    </row>
    <row r="1027" spans="2:7" x14ac:dyDescent="0.25">
      <c r="B1027" s="26">
        <v>41213</v>
      </c>
      <c r="C1027" s="27">
        <v>1.6859999999999999</v>
      </c>
      <c r="F1027" s="90"/>
      <c r="G1027" s="89"/>
    </row>
    <row r="1028" spans="2:7" x14ac:dyDescent="0.25">
      <c r="B1028" s="26">
        <v>41243</v>
      </c>
      <c r="C1028" s="27">
        <v>1.6060000000000001</v>
      </c>
      <c r="F1028" s="90"/>
      <c r="G1028" s="89"/>
    </row>
    <row r="1029" spans="2:7" x14ac:dyDescent="0.25">
      <c r="B1029" s="26">
        <v>41274</v>
      </c>
      <c r="C1029" s="27">
        <v>1.756</v>
      </c>
      <c r="F1029" s="90"/>
      <c r="G1029" s="89"/>
    </row>
    <row r="1030" spans="2:7" x14ac:dyDescent="0.25">
      <c r="B1030" s="26">
        <v>41305</v>
      </c>
      <c r="C1030" s="27">
        <v>1.9850000000000001</v>
      </c>
      <c r="F1030" s="90"/>
      <c r="G1030" s="89"/>
    </row>
    <row r="1031" spans="2:7" x14ac:dyDescent="0.25">
      <c r="B1031" s="26">
        <v>41333</v>
      </c>
      <c r="C1031" s="27">
        <v>1.8879999999999999</v>
      </c>
      <c r="F1031" s="90"/>
      <c r="G1031" s="89"/>
    </row>
    <row r="1032" spans="2:7" x14ac:dyDescent="0.25">
      <c r="B1032" s="26">
        <v>41361</v>
      </c>
      <c r="C1032" s="27">
        <v>1.8520000000000001</v>
      </c>
      <c r="F1032" s="90"/>
      <c r="G1032" s="89"/>
    </row>
    <row r="1033" spans="2:7" x14ac:dyDescent="0.25">
      <c r="B1033" s="26">
        <v>41394</v>
      </c>
      <c r="C1033" s="27">
        <v>1.675</v>
      </c>
      <c r="F1033" s="90"/>
      <c r="G1033" s="89"/>
    </row>
    <row r="1034" spans="2:7" x14ac:dyDescent="0.25">
      <c r="B1034" s="26">
        <v>41425</v>
      </c>
      <c r="C1034" s="27">
        <v>2.1640000000000001</v>
      </c>
      <c r="F1034" s="90"/>
      <c r="G1034" s="89"/>
    </row>
    <row r="1035" spans="2:7" x14ac:dyDescent="0.25">
      <c r="B1035" s="26">
        <v>41453</v>
      </c>
      <c r="C1035" s="27">
        <v>2.4780000000000002</v>
      </c>
      <c r="F1035" s="90"/>
      <c r="G1035" s="89"/>
    </row>
    <row r="1036" spans="2:7" x14ac:dyDescent="0.25">
      <c r="B1036" s="26">
        <v>41486</v>
      </c>
      <c r="C1036" s="27">
        <v>2.593</v>
      </c>
      <c r="F1036" s="90"/>
      <c r="G1036" s="89"/>
    </row>
    <row r="1037" spans="2:7" x14ac:dyDescent="0.25">
      <c r="B1037" s="26">
        <v>41516</v>
      </c>
      <c r="C1037" s="27">
        <v>2.7490000000000001</v>
      </c>
      <c r="F1037" s="90"/>
      <c r="G1037" s="89"/>
    </row>
    <row r="1038" spans="2:7" x14ac:dyDescent="0.25">
      <c r="B1038" s="26">
        <v>41547</v>
      </c>
      <c r="C1038" s="27">
        <v>2.6150000000000002</v>
      </c>
      <c r="F1038" s="90"/>
      <c r="G1038" s="89"/>
    </row>
    <row r="1039" spans="2:7" x14ac:dyDescent="0.25">
      <c r="B1039" s="26">
        <v>41578</v>
      </c>
      <c r="C1039" s="27">
        <v>2.5419999999999998</v>
      </c>
      <c r="F1039" s="90"/>
      <c r="G1039" s="89"/>
    </row>
    <row r="1040" spans="2:7" x14ac:dyDescent="0.25">
      <c r="B1040" s="26">
        <v>41607</v>
      </c>
      <c r="C1040" s="27">
        <v>2.7410000000000001</v>
      </c>
      <c r="F1040" s="90"/>
      <c r="G1040" s="89"/>
    </row>
    <row r="1041" spans="2:7" x14ac:dyDescent="0.25">
      <c r="B1041" s="26">
        <v>41639</v>
      </c>
      <c r="C1041" s="27">
        <v>3.0259999999999998</v>
      </c>
      <c r="F1041" s="90"/>
      <c r="G1041" s="89"/>
    </row>
    <row r="1042" spans="2:7" x14ac:dyDescent="0.25">
      <c r="B1042" s="26">
        <v>41670</v>
      </c>
      <c r="C1042" s="27">
        <v>2.6680000000000001</v>
      </c>
      <c r="F1042" s="90"/>
      <c r="G1042" s="89"/>
    </row>
    <row r="1043" spans="2:7" x14ac:dyDescent="0.25">
      <c r="B1043" s="26">
        <v>41698</v>
      </c>
      <c r="C1043" s="27">
        <v>2.6579999999999999</v>
      </c>
      <c r="F1043" s="90"/>
      <c r="G1043" s="89"/>
    </row>
    <row r="1044" spans="2:7" x14ac:dyDescent="0.25">
      <c r="B1044" s="26">
        <v>41729</v>
      </c>
      <c r="C1044" s="27">
        <v>2.7229999999999999</v>
      </c>
      <c r="F1044" s="90"/>
      <c r="G1044" s="89"/>
    </row>
    <row r="1045" spans="2:7" x14ac:dyDescent="0.25">
      <c r="B1045" s="26">
        <v>41759</v>
      </c>
      <c r="C1045" s="27">
        <v>2.6480000000000001</v>
      </c>
      <c r="F1045" s="90"/>
      <c r="G1045" s="89"/>
    </row>
    <row r="1046" spans="2:7" x14ac:dyDescent="0.25">
      <c r="B1046" s="26">
        <v>41789</v>
      </c>
      <c r="C1046" s="27">
        <v>2.4569999999999999</v>
      </c>
      <c r="F1046" s="90"/>
      <c r="G1046" s="89"/>
    </row>
    <row r="1047" spans="2:7" x14ac:dyDescent="0.25">
      <c r="B1047" s="26">
        <v>41820</v>
      </c>
      <c r="C1047" s="27">
        <v>2.516</v>
      </c>
      <c r="F1047" s="90"/>
      <c r="G1047" s="89"/>
    </row>
    <row r="1048" spans="2:7" x14ac:dyDescent="0.25">
      <c r="B1048" s="26">
        <v>41851</v>
      </c>
      <c r="C1048" s="27">
        <v>2.556</v>
      </c>
      <c r="F1048" s="90"/>
      <c r="G1048" s="89"/>
    </row>
    <row r="1049" spans="2:7" x14ac:dyDescent="0.25">
      <c r="B1049" s="26">
        <v>41880</v>
      </c>
      <c r="C1049" s="27">
        <v>2.343</v>
      </c>
      <c r="F1049" s="90"/>
      <c r="G1049" s="89"/>
    </row>
    <row r="1050" spans="2:7" x14ac:dyDescent="0.25">
      <c r="B1050" s="26">
        <v>41912</v>
      </c>
      <c r="C1050" s="27">
        <v>2.508</v>
      </c>
      <c r="F1050" s="90"/>
      <c r="G1050" s="89"/>
    </row>
    <row r="1051" spans="2:7" x14ac:dyDescent="0.25">
      <c r="B1051" s="26">
        <v>41943</v>
      </c>
      <c r="C1051" s="27">
        <v>2.335</v>
      </c>
      <c r="F1051" s="90"/>
      <c r="G1051" s="89"/>
    </row>
    <row r="1052" spans="2:7" x14ac:dyDescent="0.25">
      <c r="B1052" s="26">
        <v>41971</v>
      </c>
      <c r="C1052" s="27">
        <v>2.194</v>
      </c>
      <c r="F1052" s="90"/>
      <c r="G1052" s="89"/>
    </row>
    <row r="1053" spans="2:7" x14ac:dyDescent="0.25">
      <c r="B1053" s="26">
        <v>42004</v>
      </c>
      <c r="C1053" s="27">
        <v>2.17</v>
      </c>
      <c r="F1053" s="90"/>
      <c r="G1053" s="89"/>
    </row>
    <row r="1054" spans="2:7" x14ac:dyDescent="0.25">
      <c r="B1054" s="26">
        <v>42034</v>
      </c>
      <c r="C1054" s="27">
        <v>1.675</v>
      </c>
      <c r="F1054" s="90"/>
      <c r="G1054" s="89"/>
    </row>
    <row r="1055" spans="2:7" x14ac:dyDescent="0.25">
      <c r="B1055" s="26">
        <v>42062</v>
      </c>
      <c r="C1055" s="27">
        <v>2.0019999999999998</v>
      </c>
      <c r="F1055" s="90"/>
      <c r="G1055" s="89"/>
    </row>
    <row r="1056" spans="2:7" x14ac:dyDescent="0.25">
      <c r="B1056" s="26">
        <v>42094</v>
      </c>
      <c r="C1056" s="27">
        <v>1.9339999999999999</v>
      </c>
      <c r="F1056" s="90"/>
      <c r="G1056" s="89"/>
    </row>
    <row r="1057" spans="2:7" x14ac:dyDescent="0.25">
      <c r="B1057" s="26">
        <v>42124</v>
      </c>
      <c r="C1057" s="27">
        <v>2.0459999999999998</v>
      </c>
      <c r="F1057" s="90"/>
      <c r="G1057" s="89"/>
    </row>
    <row r="1058" spans="2:7" x14ac:dyDescent="0.25">
      <c r="B1058" s="26">
        <v>42153</v>
      </c>
      <c r="C1058" s="27">
        <v>2.0950000000000002</v>
      </c>
      <c r="F1058" s="90"/>
      <c r="G1058" s="89"/>
    </row>
    <row r="1059" spans="2:7" x14ac:dyDescent="0.25">
      <c r="B1059" s="26">
        <v>42185</v>
      </c>
      <c r="C1059" s="27">
        <v>2.335</v>
      </c>
      <c r="F1059" s="90"/>
      <c r="G1059" s="89"/>
    </row>
    <row r="1060" spans="2:7" x14ac:dyDescent="0.25">
      <c r="B1060" s="26">
        <v>42216</v>
      </c>
      <c r="C1060" s="27">
        <v>2.2050000000000001</v>
      </c>
      <c r="F1060" s="90"/>
      <c r="G1060" s="89"/>
    </row>
    <row r="1061" spans="2:7" x14ac:dyDescent="0.25">
      <c r="B1061" s="26">
        <v>42247</v>
      </c>
      <c r="C1061" s="27">
        <v>2.2000000000000002</v>
      </c>
      <c r="F1061" s="90"/>
      <c r="G1061" s="89"/>
    </row>
    <row r="1062" spans="2:7" x14ac:dyDescent="0.25">
      <c r="B1062" s="26">
        <v>42277</v>
      </c>
      <c r="C1062" s="27">
        <v>2.06</v>
      </c>
      <c r="F1062" s="90"/>
      <c r="G1062" s="89"/>
    </row>
    <row r="1063" spans="2:7" x14ac:dyDescent="0.25">
      <c r="B1063" s="26">
        <v>42307</v>
      </c>
      <c r="C1063" s="27">
        <v>2.1509999999999998</v>
      </c>
      <c r="F1063" s="90"/>
      <c r="G1063" s="89"/>
    </row>
    <row r="1064" spans="2:7" x14ac:dyDescent="0.25">
      <c r="B1064" s="26">
        <v>42338</v>
      </c>
      <c r="C1064" s="27">
        <v>2.218</v>
      </c>
      <c r="F1064" s="90"/>
      <c r="G1064" s="89"/>
    </row>
    <row r="1065" spans="2:7" x14ac:dyDescent="0.25">
      <c r="B1065" s="26">
        <v>42369</v>
      </c>
      <c r="C1065" s="27">
        <v>2.2690000000000001</v>
      </c>
      <c r="F1065" s="90"/>
      <c r="G1065" s="89"/>
    </row>
    <row r="1066" spans="2:7" x14ac:dyDescent="0.25">
      <c r="B1066" s="26">
        <v>42398</v>
      </c>
      <c r="C1066" s="27">
        <v>1.931</v>
      </c>
      <c r="F1066" s="90"/>
      <c r="G1066" s="89"/>
    </row>
    <row r="1067" spans="2:7" x14ac:dyDescent="0.25">
      <c r="B1067" s="26">
        <v>42426</v>
      </c>
      <c r="C1067" s="27">
        <v>1.762</v>
      </c>
      <c r="F1067" s="90"/>
      <c r="G1067" s="89"/>
    </row>
    <row r="1068" spans="2:7" x14ac:dyDescent="0.25">
      <c r="B1068" s="26">
        <v>42460</v>
      </c>
      <c r="C1068" s="27">
        <v>1.786</v>
      </c>
      <c r="F1068" s="90"/>
      <c r="G1068" s="89"/>
    </row>
    <row r="1069" spans="2:7" x14ac:dyDescent="0.25">
      <c r="B1069" s="26">
        <v>42489</v>
      </c>
      <c r="C1069" s="27">
        <v>1.819</v>
      </c>
      <c r="F1069" s="90"/>
      <c r="G1069" s="89"/>
    </row>
    <row r="1070" spans="2:7" x14ac:dyDescent="0.25">
      <c r="B1070" s="26">
        <v>42521</v>
      </c>
      <c r="C1070" s="27">
        <v>1.8340000000000001</v>
      </c>
      <c r="F1070" s="90"/>
      <c r="G1070" s="89"/>
    </row>
    <row r="1071" spans="2:7" x14ac:dyDescent="0.25">
      <c r="B1071" s="26">
        <v>42551</v>
      </c>
      <c r="C1071" s="27">
        <v>1.488</v>
      </c>
      <c r="F1071" s="90"/>
      <c r="G1071" s="89"/>
    </row>
    <row r="1072" spans="2:7" x14ac:dyDescent="0.25">
      <c r="B1072" s="26">
        <v>42580</v>
      </c>
      <c r="C1072" s="27">
        <v>1.458</v>
      </c>
      <c r="F1072" s="90"/>
      <c r="G1072" s="89"/>
    </row>
    <row r="1073" spans="2:7" x14ac:dyDescent="0.25">
      <c r="B1073" s="26">
        <v>42611</v>
      </c>
      <c r="C1073" s="27">
        <v>1.5660000000000001</v>
      </c>
      <c r="F1073" s="90"/>
      <c r="G1073" s="89"/>
    </row>
    <row r="1074" spans="2:7" x14ac:dyDescent="0.25">
      <c r="B1074" s="26">
        <v>42643</v>
      </c>
      <c r="C1074" s="27">
        <v>1.6080000000000001</v>
      </c>
      <c r="F1074" s="90"/>
      <c r="G1074" s="89"/>
    </row>
    <row r="1075" spans="2:7" x14ac:dyDescent="0.25">
      <c r="B1075" s="26">
        <v>42674</v>
      </c>
      <c r="C1075" s="27">
        <v>1.8340000000000001</v>
      </c>
      <c r="F1075" s="90"/>
      <c r="G1075" s="89"/>
    </row>
    <row r="1076" spans="2:7" x14ac:dyDescent="0.25">
      <c r="B1076" s="26">
        <v>42702</v>
      </c>
      <c r="C1076" s="27">
        <v>2.3199999999999998</v>
      </c>
      <c r="F1076" s="90"/>
      <c r="G1076" s="89"/>
    </row>
    <row r="1077" spans="2:7" x14ac:dyDescent="0.25">
      <c r="B1077" s="26">
        <v>42734</v>
      </c>
      <c r="C1077" s="27">
        <v>2.4460000000000002</v>
      </c>
      <c r="F1077" s="90"/>
      <c r="G1077" s="89"/>
    </row>
    <row r="1078" spans="2:7" x14ac:dyDescent="0.25">
      <c r="B1078" s="26">
        <v>42766</v>
      </c>
      <c r="C1078" s="27">
        <v>2.4510000000000001</v>
      </c>
      <c r="F1078" s="90"/>
      <c r="G1078" s="89"/>
    </row>
    <row r="1079" spans="2:7" x14ac:dyDescent="0.25">
      <c r="B1079" s="26">
        <v>42794</v>
      </c>
      <c r="C1079" s="27">
        <v>2.3580000000000001</v>
      </c>
      <c r="F1079" s="90"/>
      <c r="G1079" s="89"/>
    </row>
    <row r="1080" spans="2:7" x14ac:dyDescent="0.25">
      <c r="B1080" s="26">
        <v>42825</v>
      </c>
      <c r="C1080" s="27">
        <v>2.3959999999999999</v>
      </c>
      <c r="F1080" s="90"/>
      <c r="G1080" s="89"/>
    </row>
    <row r="1081" spans="2:7" x14ac:dyDescent="0.25">
      <c r="B1081" s="26">
        <v>42853</v>
      </c>
      <c r="C1081" s="27">
        <v>2.282</v>
      </c>
      <c r="F1081" s="90"/>
      <c r="G1081" s="89"/>
    </row>
    <row r="1082" spans="2:7" x14ac:dyDescent="0.25">
      <c r="B1082" s="26">
        <v>42885</v>
      </c>
      <c r="C1082" s="27">
        <v>2.2170000000000001</v>
      </c>
      <c r="F1082" s="90"/>
      <c r="G1082" s="89"/>
    </row>
    <row r="1083" spans="2:7" x14ac:dyDescent="0.25">
      <c r="B1083" s="26">
        <v>42916</v>
      </c>
      <c r="C1083" s="27">
        <v>2.302</v>
      </c>
      <c r="F1083" s="90"/>
      <c r="G1083" s="89"/>
    </row>
    <row r="1084" spans="2:7" x14ac:dyDescent="0.25">
      <c r="B1084" s="26"/>
      <c r="C1084" s="27"/>
      <c r="F1084" s="90"/>
      <c r="G1084" s="89"/>
    </row>
    <row r="1085" spans="2:7" x14ac:dyDescent="0.25">
      <c r="G1085" s="89"/>
    </row>
    <row r="1086" spans="2:7" x14ac:dyDescent="0.25">
      <c r="G1086" s="89"/>
    </row>
    <row r="1087" spans="2:7" x14ac:dyDescent="0.25">
      <c r="G1087" s="89"/>
    </row>
    <row r="1088" spans="2:7" x14ac:dyDescent="0.25">
      <c r="G1088" s="89"/>
    </row>
    <row r="1089" spans="7:7" x14ac:dyDescent="0.25">
      <c r="G1089" s="89"/>
    </row>
    <row r="1090" spans="7:7" x14ac:dyDescent="0.25">
      <c r="G1090" s="89"/>
    </row>
    <row r="1091" spans="7:7" x14ac:dyDescent="0.25">
      <c r="G1091" s="89"/>
    </row>
    <row r="1092" spans="7:7" x14ac:dyDescent="0.25">
      <c r="G1092" s="89"/>
    </row>
    <row r="1093" spans="7:7" x14ac:dyDescent="0.25">
      <c r="G1093" s="89"/>
    </row>
    <row r="1094" spans="7:7" x14ac:dyDescent="0.25">
      <c r="G1094" s="89"/>
    </row>
    <row r="1095" spans="7:7" x14ac:dyDescent="0.25">
      <c r="G1095" s="89"/>
    </row>
    <row r="1096" spans="7:7" x14ac:dyDescent="0.25">
      <c r="G1096" s="89"/>
    </row>
    <row r="1097" spans="7:7" x14ac:dyDescent="0.25">
      <c r="G1097" s="89"/>
    </row>
    <row r="1098" spans="7:7" x14ac:dyDescent="0.25">
      <c r="G1098" s="89"/>
    </row>
    <row r="1099" spans="7:7" x14ac:dyDescent="0.25">
      <c r="G1099" s="89"/>
    </row>
    <row r="1100" spans="7:7" x14ac:dyDescent="0.25">
      <c r="G1100" s="89"/>
    </row>
    <row r="1101" spans="7:7" x14ac:dyDescent="0.25">
      <c r="G1101" s="89"/>
    </row>
    <row r="1102" spans="7:7" x14ac:dyDescent="0.25">
      <c r="G1102" s="89"/>
    </row>
    <row r="1103" spans="7:7" x14ac:dyDescent="0.25">
      <c r="G1103" s="89"/>
    </row>
    <row r="1104" spans="7:7" x14ac:dyDescent="0.25">
      <c r="G1104" s="89"/>
    </row>
    <row r="1105" spans="7:7" x14ac:dyDescent="0.25">
      <c r="G1105" s="89"/>
    </row>
    <row r="1106" spans="7:7" x14ac:dyDescent="0.25">
      <c r="G1106" s="89"/>
    </row>
    <row r="1107" spans="7:7" x14ac:dyDescent="0.25">
      <c r="G1107" s="89"/>
    </row>
    <row r="1108" spans="7:7" x14ac:dyDescent="0.25">
      <c r="G1108" s="89"/>
    </row>
    <row r="1109" spans="7:7" x14ac:dyDescent="0.25">
      <c r="G1109" s="89"/>
    </row>
    <row r="1110" spans="7:7" x14ac:dyDescent="0.25">
      <c r="G1110" s="89"/>
    </row>
    <row r="1111" spans="7:7" x14ac:dyDescent="0.25">
      <c r="G1111" s="89"/>
    </row>
    <row r="1112" spans="7:7" x14ac:dyDescent="0.25">
      <c r="G1112" s="89"/>
    </row>
    <row r="1113" spans="7:7" x14ac:dyDescent="0.25">
      <c r="G1113" s="89"/>
    </row>
    <row r="1114" spans="7:7" x14ac:dyDescent="0.25">
      <c r="G1114" s="89"/>
    </row>
    <row r="1115" spans="7:7" x14ac:dyDescent="0.25">
      <c r="G1115" s="89"/>
    </row>
    <row r="1116" spans="7:7" x14ac:dyDescent="0.25">
      <c r="G1116" s="89"/>
    </row>
    <row r="1117" spans="7:7" x14ac:dyDescent="0.25">
      <c r="G1117" s="89"/>
    </row>
    <row r="1118" spans="7:7" x14ac:dyDescent="0.25">
      <c r="G1118" s="89"/>
    </row>
    <row r="1119" spans="7:7" x14ac:dyDescent="0.25">
      <c r="G1119" s="89"/>
    </row>
    <row r="1120" spans="7:7" x14ac:dyDescent="0.25">
      <c r="G1120" s="89"/>
    </row>
    <row r="1121" spans="7:7" x14ac:dyDescent="0.25">
      <c r="G1121" s="89"/>
    </row>
    <row r="1122" spans="7:7" x14ac:dyDescent="0.25">
      <c r="G1122" s="89"/>
    </row>
    <row r="1123" spans="7:7" x14ac:dyDescent="0.25">
      <c r="G1123" s="89"/>
    </row>
    <row r="1124" spans="7:7" x14ac:dyDescent="0.25">
      <c r="G1124" s="89"/>
    </row>
    <row r="1125" spans="7:7" x14ac:dyDescent="0.25">
      <c r="G1125" s="89"/>
    </row>
    <row r="1126" spans="7:7" x14ac:dyDescent="0.25">
      <c r="G1126" s="89"/>
    </row>
    <row r="1127" spans="7:7" x14ac:dyDescent="0.25">
      <c r="G1127" s="89"/>
    </row>
    <row r="1128" spans="7:7" x14ac:dyDescent="0.25">
      <c r="G1128" s="89"/>
    </row>
    <row r="1129" spans="7:7" x14ac:dyDescent="0.25">
      <c r="G1129" s="89"/>
    </row>
    <row r="1130" spans="7:7" x14ac:dyDescent="0.25">
      <c r="G1130" s="89"/>
    </row>
    <row r="1131" spans="7:7" x14ac:dyDescent="0.25">
      <c r="G1131" s="89"/>
    </row>
    <row r="1132" spans="7:7" x14ac:dyDescent="0.25">
      <c r="G1132" s="89"/>
    </row>
    <row r="1133" spans="7:7" x14ac:dyDescent="0.25">
      <c r="G1133" s="89"/>
    </row>
    <row r="1134" spans="7:7" x14ac:dyDescent="0.25">
      <c r="G1134" s="89"/>
    </row>
    <row r="1135" spans="7:7" x14ac:dyDescent="0.25">
      <c r="G1135" s="89"/>
    </row>
    <row r="1136" spans="7:7" x14ac:dyDescent="0.25">
      <c r="G1136" s="89"/>
    </row>
    <row r="1137" spans="7:7" x14ac:dyDescent="0.25">
      <c r="G1137" s="89"/>
    </row>
    <row r="1138" spans="7:7" x14ac:dyDescent="0.25">
      <c r="G1138" s="89"/>
    </row>
    <row r="1139" spans="7:7" x14ac:dyDescent="0.25">
      <c r="G1139" s="89"/>
    </row>
    <row r="1140" spans="7:7" x14ac:dyDescent="0.25">
      <c r="G1140" s="89"/>
    </row>
    <row r="1141" spans="7:7" x14ac:dyDescent="0.25">
      <c r="G1141" s="89"/>
    </row>
    <row r="1142" spans="7:7" x14ac:dyDescent="0.25">
      <c r="G1142" s="89"/>
    </row>
    <row r="1143" spans="7:7" x14ac:dyDescent="0.25">
      <c r="G1143" s="89"/>
    </row>
    <row r="1144" spans="7:7" x14ac:dyDescent="0.25">
      <c r="G1144" s="89"/>
    </row>
    <row r="1145" spans="7:7" x14ac:dyDescent="0.25">
      <c r="G1145" s="89"/>
    </row>
    <row r="1146" spans="7:7" x14ac:dyDescent="0.25">
      <c r="G1146" s="89"/>
    </row>
    <row r="1147" spans="7:7" x14ac:dyDescent="0.25">
      <c r="G1147" s="89"/>
    </row>
    <row r="1148" spans="7:7" x14ac:dyDescent="0.25">
      <c r="G1148" s="89"/>
    </row>
    <row r="1149" spans="7:7" x14ac:dyDescent="0.25">
      <c r="G1149" s="89"/>
    </row>
    <row r="1150" spans="7:7" x14ac:dyDescent="0.25">
      <c r="G1150" s="89"/>
    </row>
    <row r="1151" spans="7:7" x14ac:dyDescent="0.25">
      <c r="G1151" s="89"/>
    </row>
    <row r="1152" spans="7:7" x14ac:dyDescent="0.25">
      <c r="G1152" s="89"/>
    </row>
    <row r="1153" spans="7:7" x14ac:dyDescent="0.25">
      <c r="G1153" s="89"/>
    </row>
    <row r="1154" spans="7:7" x14ac:dyDescent="0.25">
      <c r="G1154" s="89"/>
    </row>
    <row r="1155" spans="7:7" x14ac:dyDescent="0.25">
      <c r="G1155" s="89"/>
    </row>
    <row r="1156" spans="7:7" x14ac:dyDescent="0.25">
      <c r="G1156" s="89"/>
    </row>
    <row r="1157" spans="7:7" x14ac:dyDescent="0.25">
      <c r="G1157" s="89"/>
    </row>
    <row r="1158" spans="7:7" x14ac:dyDescent="0.25">
      <c r="G1158" s="89"/>
    </row>
    <row r="1159" spans="7:7" x14ac:dyDescent="0.25">
      <c r="G1159" s="89"/>
    </row>
    <row r="1160" spans="7:7" x14ac:dyDescent="0.25">
      <c r="G1160" s="89"/>
    </row>
    <row r="1161" spans="7:7" x14ac:dyDescent="0.25">
      <c r="G1161" s="89"/>
    </row>
    <row r="1162" spans="7:7" x14ac:dyDescent="0.25">
      <c r="G1162" s="89"/>
    </row>
    <row r="1163" spans="7:7" x14ac:dyDescent="0.25">
      <c r="G1163" s="89"/>
    </row>
    <row r="1164" spans="7:7" x14ac:dyDescent="0.25">
      <c r="G1164" s="89"/>
    </row>
    <row r="1165" spans="7:7" x14ac:dyDescent="0.25">
      <c r="G1165" s="89"/>
    </row>
    <row r="1166" spans="7:7" x14ac:dyDescent="0.25">
      <c r="G1166" s="89"/>
    </row>
    <row r="1167" spans="7:7" x14ac:dyDescent="0.25">
      <c r="G1167" s="89"/>
    </row>
    <row r="1168" spans="7:7" x14ac:dyDescent="0.25">
      <c r="G1168" s="89"/>
    </row>
    <row r="1169" spans="7:7" x14ac:dyDescent="0.25">
      <c r="G1169" s="89"/>
    </row>
    <row r="1170" spans="7:7" x14ac:dyDescent="0.25">
      <c r="G1170" s="89"/>
    </row>
    <row r="1171" spans="7:7" x14ac:dyDescent="0.25">
      <c r="G1171" s="89"/>
    </row>
    <row r="1172" spans="7:7" x14ac:dyDescent="0.25">
      <c r="G1172" s="89"/>
    </row>
    <row r="1173" spans="7:7" x14ac:dyDescent="0.25">
      <c r="G1173" s="89"/>
    </row>
    <row r="1174" spans="7:7" x14ac:dyDescent="0.25">
      <c r="G1174" s="89"/>
    </row>
    <row r="1175" spans="7:7" x14ac:dyDescent="0.25">
      <c r="G1175" s="89"/>
    </row>
    <row r="1176" spans="7:7" x14ac:dyDescent="0.25">
      <c r="G1176" s="89"/>
    </row>
    <row r="1177" spans="7:7" x14ac:dyDescent="0.25">
      <c r="G1177" s="89"/>
    </row>
    <row r="1178" spans="7:7" x14ac:dyDescent="0.25">
      <c r="G1178" s="89"/>
    </row>
    <row r="1179" spans="7:7" x14ac:dyDescent="0.25">
      <c r="G1179" s="89"/>
    </row>
    <row r="1180" spans="7:7" x14ac:dyDescent="0.25">
      <c r="G1180" s="89"/>
    </row>
    <row r="1181" spans="7:7" x14ac:dyDescent="0.25">
      <c r="G1181" s="89"/>
    </row>
    <row r="1182" spans="7:7" x14ac:dyDescent="0.25">
      <c r="G1182" s="89"/>
    </row>
    <row r="1183" spans="7:7" x14ac:dyDescent="0.25">
      <c r="G1183" s="89"/>
    </row>
    <row r="1184" spans="7:7" x14ac:dyDescent="0.25">
      <c r="G1184" s="89"/>
    </row>
    <row r="1185" spans="7:7" x14ac:dyDescent="0.25">
      <c r="G1185" s="89"/>
    </row>
    <row r="1186" spans="7:7" x14ac:dyDescent="0.25">
      <c r="G1186" s="89"/>
    </row>
    <row r="1187" spans="7:7" x14ac:dyDescent="0.25">
      <c r="G1187" s="89"/>
    </row>
    <row r="1188" spans="7:7" x14ac:dyDescent="0.25">
      <c r="G1188" s="89"/>
    </row>
    <row r="1189" spans="7:7" x14ac:dyDescent="0.25">
      <c r="G1189" s="89"/>
    </row>
    <row r="1190" spans="7:7" x14ac:dyDescent="0.25">
      <c r="G1190" s="89"/>
    </row>
    <row r="1191" spans="7:7" x14ac:dyDescent="0.25">
      <c r="G1191" s="89"/>
    </row>
    <row r="1192" spans="7:7" x14ac:dyDescent="0.25">
      <c r="G1192" s="89"/>
    </row>
    <row r="1193" spans="7:7" x14ac:dyDescent="0.25">
      <c r="G1193" s="89"/>
    </row>
    <row r="1194" spans="7:7" x14ac:dyDescent="0.25">
      <c r="G1194" s="89"/>
    </row>
    <row r="1195" spans="7:7" x14ac:dyDescent="0.25">
      <c r="G1195" s="89"/>
    </row>
    <row r="1196" spans="7:7" x14ac:dyDescent="0.25">
      <c r="G1196" s="89"/>
    </row>
    <row r="1197" spans="7:7" x14ac:dyDescent="0.25">
      <c r="G1197" s="89"/>
    </row>
    <row r="1198" spans="7:7" x14ac:dyDescent="0.25">
      <c r="G1198" s="89"/>
    </row>
    <row r="1199" spans="7:7" x14ac:dyDescent="0.25">
      <c r="G1199" s="89"/>
    </row>
    <row r="1200" spans="7:7" x14ac:dyDescent="0.25">
      <c r="G1200" s="89"/>
    </row>
    <row r="1201" spans="7:7" x14ac:dyDescent="0.25">
      <c r="G1201" s="89"/>
    </row>
    <row r="1202" spans="7:7" x14ac:dyDescent="0.25">
      <c r="G1202" s="89"/>
    </row>
    <row r="1203" spans="7:7" x14ac:dyDescent="0.25">
      <c r="G1203" s="89"/>
    </row>
    <row r="1204" spans="7:7" x14ac:dyDescent="0.25">
      <c r="G1204" s="89"/>
    </row>
    <row r="1205" spans="7:7" x14ac:dyDescent="0.25">
      <c r="G1205" s="89"/>
    </row>
    <row r="1206" spans="7:7" x14ac:dyDescent="0.25">
      <c r="G1206" s="89"/>
    </row>
    <row r="1207" spans="7:7" x14ac:dyDescent="0.25">
      <c r="G1207" s="89"/>
    </row>
    <row r="1208" spans="7:7" x14ac:dyDescent="0.25">
      <c r="G1208" s="89"/>
    </row>
    <row r="1209" spans="7:7" x14ac:dyDescent="0.25">
      <c r="G1209" s="89"/>
    </row>
    <row r="1210" spans="7:7" x14ac:dyDescent="0.25">
      <c r="G1210" s="89"/>
    </row>
    <row r="1211" spans="7:7" x14ac:dyDescent="0.25">
      <c r="G1211" s="89"/>
    </row>
    <row r="1212" spans="7:7" x14ac:dyDescent="0.25">
      <c r="G1212" s="89"/>
    </row>
    <row r="1213" spans="7:7" x14ac:dyDescent="0.25">
      <c r="G1213" s="89"/>
    </row>
    <row r="1214" spans="7:7" x14ac:dyDescent="0.25">
      <c r="G1214" s="89"/>
    </row>
    <row r="1215" spans="7:7" x14ac:dyDescent="0.25">
      <c r="G1215" s="89"/>
    </row>
    <row r="1216" spans="7:7" x14ac:dyDescent="0.25">
      <c r="G1216" s="89"/>
    </row>
    <row r="1217" spans="7:7" x14ac:dyDescent="0.25">
      <c r="G1217" s="89"/>
    </row>
    <row r="1218" spans="7:7" x14ac:dyDescent="0.25">
      <c r="G1218" s="89"/>
    </row>
    <row r="1219" spans="7:7" x14ac:dyDescent="0.25">
      <c r="G1219" s="89"/>
    </row>
    <row r="1220" spans="7:7" x14ac:dyDescent="0.25">
      <c r="G1220" s="89"/>
    </row>
    <row r="1221" spans="7:7" x14ac:dyDescent="0.25">
      <c r="G1221" s="89"/>
    </row>
    <row r="1222" spans="7:7" x14ac:dyDescent="0.25">
      <c r="G1222" s="89"/>
    </row>
    <row r="1223" spans="7:7" x14ac:dyDescent="0.25">
      <c r="G1223" s="89"/>
    </row>
    <row r="1224" spans="7:7" x14ac:dyDescent="0.25">
      <c r="G1224" s="89"/>
    </row>
    <row r="1225" spans="7:7" x14ac:dyDescent="0.25">
      <c r="G1225" s="89"/>
    </row>
    <row r="1226" spans="7:7" x14ac:dyDescent="0.25">
      <c r="G1226" s="89"/>
    </row>
    <row r="1227" spans="7:7" x14ac:dyDescent="0.25">
      <c r="G1227" s="89"/>
    </row>
    <row r="1228" spans="7:7" x14ac:dyDescent="0.25">
      <c r="G1228" s="89"/>
    </row>
    <row r="1229" spans="7:7" x14ac:dyDescent="0.25">
      <c r="G1229" s="89"/>
    </row>
    <row r="1230" spans="7:7" x14ac:dyDescent="0.25">
      <c r="G1230" s="89"/>
    </row>
    <row r="1231" spans="7:7" x14ac:dyDescent="0.25">
      <c r="G1231" s="89"/>
    </row>
    <row r="1232" spans="7:7" x14ac:dyDescent="0.25">
      <c r="G1232" s="89"/>
    </row>
    <row r="1233" spans="7:7" x14ac:dyDescent="0.25">
      <c r="G1233" s="89"/>
    </row>
    <row r="1234" spans="7:7" x14ac:dyDescent="0.25">
      <c r="G1234" s="89"/>
    </row>
    <row r="1235" spans="7:7" x14ac:dyDescent="0.25">
      <c r="G1235" s="89"/>
    </row>
    <row r="1236" spans="7:7" x14ac:dyDescent="0.25">
      <c r="G1236" s="89"/>
    </row>
    <row r="1237" spans="7:7" x14ac:dyDescent="0.25">
      <c r="G1237" s="89"/>
    </row>
    <row r="1238" spans="7:7" x14ac:dyDescent="0.25">
      <c r="G1238" s="89"/>
    </row>
    <row r="1239" spans="7:7" x14ac:dyDescent="0.25">
      <c r="G1239" s="89"/>
    </row>
    <row r="1240" spans="7:7" x14ac:dyDescent="0.25">
      <c r="G1240" s="89"/>
    </row>
    <row r="1241" spans="7:7" x14ac:dyDescent="0.25">
      <c r="G1241" s="89"/>
    </row>
    <row r="1242" spans="7:7" x14ac:dyDescent="0.25">
      <c r="G1242" s="89"/>
    </row>
    <row r="1243" spans="7:7" x14ac:dyDescent="0.25">
      <c r="G1243" s="89"/>
    </row>
    <row r="1244" spans="7:7" x14ac:dyDescent="0.25">
      <c r="G1244" s="89"/>
    </row>
    <row r="1245" spans="7:7" x14ac:dyDescent="0.25">
      <c r="G1245" s="89"/>
    </row>
    <row r="1246" spans="7:7" x14ac:dyDescent="0.25">
      <c r="G1246" s="89"/>
    </row>
    <row r="1247" spans="7:7" x14ac:dyDescent="0.25">
      <c r="G1247" s="89"/>
    </row>
    <row r="1248" spans="7:7" x14ac:dyDescent="0.25">
      <c r="G1248" s="89"/>
    </row>
    <row r="1249" spans="7:7" x14ac:dyDescent="0.25">
      <c r="G1249" s="89"/>
    </row>
    <row r="1250" spans="7:7" x14ac:dyDescent="0.25">
      <c r="G1250" s="89"/>
    </row>
    <row r="1251" spans="7:7" x14ac:dyDescent="0.25">
      <c r="G1251" s="89"/>
    </row>
    <row r="1252" spans="7:7" x14ac:dyDescent="0.25">
      <c r="G1252" s="89"/>
    </row>
    <row r="1253" spans="7:7" x14ac:dyDescent="0.25">
      <c r="G1253" s="89"/>
    </row>
    <row r="1254" spans="7:7" x14ac:dyDescent="0.25">
      <c r="G1254" s="89"/>
    </row>
    <row r="1255" spans="7:7" x14ac:dyDescent="0.25">
      <c r="G1255" s="89"/>
    </row>
    <row r="1256" spans="7:7" x14ac:dyDescent="0.25">
      <c r="G1256" s="89"/>
    </row>
    <row r="1257" spans="7:7" x14ac:dyDescent="0.25">
      <c r="G1257" s="89"/>
    </row>
    <row r="1258" spans="7:7" x14ac:dyDescent="0.25">
      <c r="G1258" s="89"/>
    </row>
    <row r="1259" spans="7:7" x14ac:dyDescent="0.25">
      <c r="G1259" s="89"/>
    </row>
    <row r="1260" spans="7:7" x14ac:dyDescent="0.25">
      <c r="G1260" s="89"/>
    </row>
    <row r="1261" spans="7:7" x14ac:dyDescent="0.25">
      <c r="G1261" s="89"/>
    </row>
    <row r="1262" spans="7:7" x14ac:dyDescent="0.25">
      <c r="G1262" s="89"/>
    </row>
    <row r="1263" spans="7:7" x14ac:dyDescent="0.25">
      <c r="G1263" s="89"/>
    </row>
    <row r="1264" spans="7:7" x14ac:dyDescent="0.25">
      <c r="G1264" s="89"/>
    </row>
    <row r="1265" spans="7:7" x14ac:dyDescent="0.25">
      <c r="G1265" s="89"/>
    </row>
    <row r="1266" spans="7:7" x14ac:dyDescent="0.25">
      <c r="G1266" s="89"/>
    </row>
    <row r="1267" spans="7:7" x14ac:dyDescent="0.25">
      <c r="G1267" s="89"/>
    </row>
    <row r="1268" spans="7:7" x14ac:dyDescent="0.25">
      <c r="G1268" s="89"/>
    </row>
    <row r="1269" spans="7:7" x14ac:dyDescent="0.25">
      <c r="G1269" s="89"/>
    </row>
    <row r="1270" spans="7:7" x14ac:dyDescent="0.25">
      <c r="G1270" s="89"/>
    </row>
    <row r="1271" spans="7:7" x14ac:dyDescent="0.25">
      <c r="G1271" s="89"/>
    </row>
    <row r="1272" spans="7:7" x14ac:dyDescent="0.25">
      <c r="G1272" s="89"/>
    </row>
    <row r="1273" spans="7:7" x14ac:dyDescent="0.25">
      <c r="G1273" s="89"/>
    </row>
    <row r="1274" spans="7:7" x14ac:dyDescent="0.25">
      <c r="G1274" s="89"/>
    </row>
    <row r="1275" spans="7:7" x14ac:dyDescent="0.25">
      <c r="G1275" s="89"/>
    </row>
    <row r="1276" spans="7:7" x14ac:dyDescent="0.25">
      <c r="G1276" s="89"/>
    </row>
    <row r="1277" spans="7:7" x14ac:dyDescent="0.25">
      <c r="G1277" s="89"/>
    </row>
    <row r="1278" spans="7:7" x14ac:dyDescent="0.25">
      <c r="G1278" s="89"/>
    </row>
    <row r="1279" spans="7:7" x14ac:dyDescent="0.25">
      <c r="G1279" s="89"/>
    </row>
    <row r="1280" spans="7:7" x14ac:dyDescent="0.25">
      <c r="G1280" s="89"/>
    </row>
    <row r="1281" spans="7:7" x14ac:dyDescent="0.25">
      <c r="G1281" s="89"/>
    </row>
    <row r="1282" spans="7:7" x14ac:dyDescent="0.25">
      <c r="G1282" s="89"/>
    </row>
    <row r="1283" spans="7:7" x14ac:dyDescent="0.25">
      <c r="G1283" s="89"/>
    </row>
    <row r="1284" spans="7:7" x14ac:dyDescent="0.25">
      <c r="G1284" s="89"/>
    </row>
    <row r="1285" spans="7:7" x14ac:dyDescent="0.25">
      <c r="G1285" s="89"/>
    </row>
    <row r="1286" spans="7:7" x14ac:dyDescent="0.25">
      <c r="G1286" s="89"/>
    </row>
    <row r="1287" spans="7:7" x14ac:dyDescent="0.25">
      <c r="G1287" s="89"/>
    </row>
    <row r="1288" spans="7:7" x14ac:dyDescent="0.25">
      <c r="G1288" s="89"/>
    </row>
    <row r="1289" spans="7:7" x14ac:dyDescent="0.25">
      <c r="G1289" s="89"/>
    </row>
    <row r="1290" spans="7:7" x14ac:dyDescent="0.25">
      <c r="G1290" s="89"/>
    </row>
    <row r="1291" spans="7:7" x14ac:dyDescent="0.25">
      <c r="G1291" s="89"/>
    </row>
    <row r="1292" spans="7:7" x14ac:dyDescent="0.25">
      <c r="G1292" s="89"/>
    </row>
    <row r="1293" spans="7:7" x14ac:dyDescent="0.25">
      <c r="G1293" s="89"/>
    </row>
    <row r="1294" spans="7:7" x14ac:dyDescent="0.25">
      <c r="G1294" s="89"/>
    </row>
    <row r="1295" spans="7:7" x14ac:dyDescent="0.25">
      <c r="G1295" s="89"/>
    </row>
    <row r="1296" spans="7:7" x14ac:dyDescent="0.25">
      <c r="G1296" s="89"/>
    </row>
    <row r="1297" spans="7:7" x14ac:dyDescent="0.25">
      <c r="G1297" s="89"/>
    </row>
    <row r="1298" spans="7:7" x14ac:dyDescent="0.25">
      <c r="G1298" s="89"/>
    </row>
    <row r="1299" spans="7:7" x14ac:dyDescent="0.25">
      <c r="G1299" s="89"/>
    </row>
    <row r="1300" spans="7:7" x14ac:dyDescent="0.25">
      <c r="G1300" s="89"/>
    </row>
    <row r="1301" spans="7:7" x14ac:dyDescent="0.25">
      <c r="G1301" s="89"/>
    </row>
    <row r="1302" spans="7:7" x14ac:dyDescent="0.25">
      <c r="G1302" s="89"/>
    </row>
    <row r="1303" spans="7:7" x14ac:dyDescent="0.25">
      <c r="G1303" s="89"/>
    </row>
    <row r="1304" spans="7:7" x14ac:dyDescent="0.25">
      <c r="G1304" s="89"/>
    </row>
    <row r="1305" spans="7:7" x14ac:dyDescent="0.25">
      <c r="G1305" s="89"/>
    </row>
    <row r="1306" spans="7:7" x14ac:dyDescent="0.25">
      <c r="G1306" s="89"/>
    </row>
    <row r="1307" spans="7:7" x14ac:dyDescent="0.25">
      <c r="G1307" s="89"/>
    </row>
    <row r="1308" spans="7:7" x14ac:dyDescent="0.25">
      <c r="G1308" s="89"/>
    </row>
    <row r="1309" spans="7:7" x14ac:dyDescent="0.25">
      <c r="G1309" s="89"/>
    </row>
    <row r="1310" spans="7:7" x14ac:dyDescent="0.25">
      <c r="G1310" s="89"/>
    </row>
    <row r="1311" spans="7:7" x14ac:dyDescent="0.25">
      <c r="G1311" s="89"/>
    </row>
    <row r="1312" spans="7:7" x14ac:dyDescent="0.25">
      <c r="G1312" s="89"/>
    </row>
    <row r="1313" spans="7:7" x14ac:dyDescent="0.25">
      <c r="G1313" s="89"/>
    </row>
    <row r="1314" spans="7:7" x14ac:dyDescent="0.25">
      <c r="G1314" s="89"/>
    </row>
    <row r="1315" spans="7:7" x14ac:dyDescent="0.25">
      <c r="G1315" s="89"/>
    </row>
    <row r="1316" spans="7:7" x14ac:dyDescent="0.25">
      <c r="G1316" s="89"/>
    </row>
    <row r="1317" spans="7:7" x14ac:dyDescent="0.25">
      <c r="G1317" s="89"/>
    </row>
    <row r="1318" spans="7:7" x14ac:dyDescent="0.25">
      <c r="G1318" s="89"/>
    </row>
    <row r="1319" spans="7:7" x14ac:dyDescent="0.25">
      <c r="G1319" s="89"/>
    </row>
    <row r="1320" spans="7:7" x14ac:dyDescent="0.25">
      <c r="G1320" s="89"/>
    </row>
    <row r="1321" spans="7:7" x14ac:dyDescent="0.25">
      <c r="G1321" s="89"/>
    </row>
    <row r="1322" spans="7:7" x14ac:dyDescent="0.25">
      <c r="G1322" s="89"/>
    </row>
    <row r="1323" spans="7:7" x14ac:dyDescent="0.25">
      <c r="G1323" s="89"/>
    </row>
    <row r="1324" spans="7:7" x14ac:dyDescent="0.25">
      <c r="G1324" s="89"/>
    </row>
    <row r="1325" spans="7:7" x14ac:dyDescent="0.25">
      <c r="G1325" s="89"/>
    </row>
    <row r="1326" spans="7:7" x14ac:dyDescent="0.25">
      <c r="G1326" s="89"/>
    </row>
    <row r="1327" spans="7:7" x14ac:dyDescent="0.25">
      <c r="G1327" s="89"/>
    </row>
    <row r="1328" spans="7:7" x14ac:dyDescent="0.25">
      <c r="G1328" s="89"/>
    </row>
    <row r="1329" spans="7:7" x14ac:dyDescent="0.25">
      <c r="G1329" s="89"/>
    </row>
    <row r="1330" spans="7:7" x14ac:dyDescent="0.25">
      <c r="G1330" s="89"/>
    </row>
    <row r="1331" spans="7:7" x14ac:dyDescent="0.25">
      <c r="G1331" s="89"/>
    </row>
    <row r="1332" spans="7:7" x14ac:dyDescent="0.25">
      <c r="G1332" s="89"/>
    </row>
    <row r="1333" spans="7:7" x14ac:dyDescent="0.25">
      <c r="G1333" s="89"/>
    </row>
    <row r="1334" spans="7:7" x14ac:dyDescent="0.25">
      <c r="G1334" s="89"/>
    </row>
    <row r="1335" spans="7:7" x14ac:dyDescent="0.25">
      <c r="G1335" s="89"/>
    </row>
    <row r="1336" spans="7:7" x14ac:dyDescent="0.25">
      <c r="G1336" s="89"/>
    </row>
    <row r="1337" spans="7:7" x14ac:dyDescent="0.25">
      <c r="G1337" s="89"/>
    </row>
    <row r="1338" spans="7:7" x14ac:dyDescent="0.25">
      <c r="G1338" s="89"/>
    </row>
    <row r="1339" spans="7:7" x14ac:dyDescent="0.25">
      <c r="G1339" s="89"/>
    </row>
    <row r="1340" spans="7:7" x14ac:dyDescent="0.25">
      <c r="G1340" s="89"/>
    </row>
    <row r="1341" spans="7:7" x14ac:dyDescent="0.25">
      <c r="G1341" s="89"/>
    </row>
    <row r="1342" spans="7:7" x14ac:dyDescent="0.25">
      <c r="G1342" s="89"/>
    </row>
    <row r="1343" spans="7:7" x14ac:dyDescent="0.25">
      <c r="G1343" s="89"/>
    </row>
    <row r="1344" spans="7:7" x14ac:dyDescent="0.25">
      <c r="G1344" s="89"/>
    </row>
    <row r="1345" spans="7:7" x14ac:dyDescent="0.25">
      <c r="G1345" s="89"/>
    </row>
    <row r="1346" spans="7:7" x14ac:dyDescent="0.25">
      <c r="G1346" s="89"/>
    </row>
    <row r="1347" spans="7:7" x14ac:dyDescent="0.25">
      <c r="G1347" s="89"/>
    </row>
    <row r="1348" spans="7:7" x14ac:dyDescent="0.25">
      <c r="G1348" s="89"/>
    </row>
    <row r="1349" spans="7:7" x14ac:dyDescent="0.25">
      <c r="G1349" s="89"/>
    </row>
    <row r="1350" spans="7:7" x14ac:dyDescent="0.25">
      <c r="G1350" s="89"/>
    </row>
    <row r="1351" spans="7:7" x14ac:dyDescent="0.25">
      <c r="G1351" s="89"/>
    </row>
    <row r="1352" spans="7:7" x14ac:dyDescent="0.25">
      <c r="G1352" s="89"/>
    </row>
    <row r="1353" spans="7:7" x14ac:dyDescent="0.25">
      <c r="G1353" s="89"/>
    </row>
    <row r="1354" spans="7:7" x14ac:dyDescent="0.25">
      <c r="G1354" s="89"/>
    </row>
    <row r="1355" spans="7:7" x14ac:dyDescent="0.25">
      <c r="G1355" s="89"/>
    </row>
    <row r="1356" spans="7:7" x14ac:dyDescent="0.25">
      <c r="G1356" s="89"/>
    </row>
    <row r="1357" spans="7:7" x14ac:dyDescent="0.25">
      <c r="G1357" s="89"/>
    </row>
    <row r="1358" spans="7:7" x14ac:dyDescent="0.25">
      <c r="G1358" s="89"/>
    </row>
    <row r="1359" spans="7:7" x14ac:dyDescent="0.25">
      <c r="G1359" s="89"/>
    </row>
    <row r="1360" spans="7:7" x14ac:dyDescent="0.25">
      <c r="G1360" s="89"/>
    </row>
    <row r="1361" spans="7:7" x14ac:dyDescent="0.25">
      <c r="G1361" s="89"/>
    </row>
    <row r="1362" spans="7:7" x14ac:dyDescent="0.25">
      <c r="G1362" s="89"/>
    </row>
    <row r="1363" spans="7:7" x14ac:dyDescent="0.25">
      <c r="G1363" s="89"/>
    </row>
    <row r="1364" spans="7:7" x14ac:dyDescent="0.25">
      <c r="G1364" s="89"/>
    </row>
    <row r="1365" spans="7:7" x14ac:dyDescent="0.25">
      <c r="G1365" s="89"/>
    </row>
    <row r="1366" spans="7:7" x14ac:dyDescent="0.25">
      <c r="G1366" s="89"/>
    </row>
    <row r="1367" spans="7:7" x14ac:dyDescent="0.25">
      <c r="G1367" s="89"/>
    </row>
    <row r="1368" spans="7:7" x14ac:dyDescent="0.25">
      <c r="G1368" s="89"/>
    </row>
    <row r="1369" spans="7:7" x14ac:dyDescent="0.25">
      <c r="G1369" s="89"/>
    </row>
    <row r="1370" spans="7:7" x14ac:dyDescent="0.25">
      <c r="G1370" s="89"/>
    </row>
    <row r="1371" spans="7:7" x14ac:dyDescent="0.25">
      <c r="G1371" s="89"/>
    </row>
    <row r="1372" spans="7:7" x14ac:dyDescent="0.25">
      <c r="G1372" s="89"/>
    </row>
    <row r="1373" spans="7:7" x14ac:dyDescent="0.25">
      <c r="G1373" s="89"/>
    </row>
    <row r="1374" spans="7:7" x14ac:dyDescent="0.25">
      <c r="G1374" s="89"/>
    </row>
    <row r="1375" spans="7:7" x14ac:dyDescent="0.25">
      <c r="G1375" s="89"/>
    </row>
    <row r="1376" spans="7:7" x14ac:dyDescent="0.25">
      <c r="G1376" s="89"/>
    </row>
    <row r="1377" spans="7:7" x14ac:dyDescent="0.25">
      <c r="G1377" s="89"/>
    </row>
    <row r="1378" spans="7:7" x14ac:dyDescent="0.25">
      <c r="G1378" s="89"/>
    </row>
    <row r="1379" spans="7:7" x14ac:dyDescent="0.25">
      <c r="G1379" s="89"/>
    </row>
    <row r="1380" spans="7:7" x14ac:dyDescent="0.25">
      <c r="G1380" s="89"/>
    </row>
    <row r="1381" spans="7:7" x14ac:dyDescent="0.25">
      <c r="G1381" s="89"/>
    </row>
    <row r="1382" spans="7:7" x14ac:dyDescent="0.25">
      <c r="G1382" s="89"/>
    </row>
    <row r="1383" spans="7:7" x14ac:dyDescent="0.25">
      <c r="G1383" s="89"/>
    </row>
    <row r="1384" spans="7:7" x14ac:dyDescent="0.25">
      <c r="G1384" s="89"/>
    </row>
    <row r="1385" spans="7:7" x14ac:dyDescent="0.25">
      <c r="G1385" s="89"/>
    </row>
    <row r="1386" spans="7:7" x14ac:dyDescent="0.25">
      <c r="G1386" s="89"/>
    </row>
    <row r="1387" spans="7:7" x14ac:dyDescent="0.25">
      <c r="G1387" s="89"/>
    </row>
    <row r="1388" spans="7:7" x14ac:dyDescent="0.25">
      <c r="G1388" s="89"/>
    </row>
    <row r="1389" spans="7:7" x14ac:dyDescent="0.25">
      <c r="G1389" s="89"/>
    </row>
    <row r="1390" spans="7:7" x14ac:dyDescent="0.25">
      <c r="G1390" s="89"/>
    </row>
    <row r="1391" spans="7:7" x14ac:dyDescent="0.25">
      <c r="G1391" s="89"/>
    </row>
    <row r="1392" spans="7:7" x14ac:dyDescent="0.25">
      <c r="G1392" s="89"/>
    </row>
    <row r="1393" spans="7:7" x14ac:dyDescent="0.25">
      <c r="G1393" s="89"/>
    </row>
    <row r="1394" spans="7:7" x14ac:dyDescent="0.25">
      <c r="G1394" s="89"/>
    </row>
    <row r="1395" spans="7:7" x14ac:dyDescent="0.25">
      <c r="G1395" s="89"/>
    </row>
    <row r="1396" spans="7:7" x14ac:dyDescent="0.25">
      <c r="G1396" s="89"/>
    </row>
    <row r="1397" spans="7:7" x14ac:dyDescent="0.25">
      <c r="G1397" s="89"/>
    </row>
    <row r="1398" spans="7:7" x14ac:dyDescent="0.25">
      <c r="G1398" s="89"/>
    </row>
    <row r="1399" spans="7:7" x14ac:dyDescent="0.25">
      <c r="G1399" s="89"/>
    </row>
    <row r="1400" spans="7:7" x14ac:dyDescent="0.25">
      <c r="G1400" s="89"/>
    </row>
    <row r="1401" spans="7:7" x14ac:dyDescent="0.25">
      <c r="G1401" s="89"/>
    </row>
    <row r="1402" spans="7:7" x14ac:dyDescent="0.25">
      <c r="G1402" s="89"/>
    </row>
    <row r="1403" spans="7:7" x14ac:dyDescent="0.25">
      <c r="G1403" s="89"/>
    </row>
    <row r="1404" spans="7:7" x14ac:dyDescent="0.25">
      <c r="G1404" s="89"/>
    </row>
    <row r="1405" spans="7:7" x14ac:dyDescent="0.25">
      <c r="G1405" s="89"/>
    </row>
    <row r="1406" spans="7:7" x14ac:dyDescent="0.25">
      <c r="G1406" s="89"/>
    </row>
    <row r="1407" spans="7:7" x14ac:dyDescent="0.25">
      <c r="G1407" s="89"/>
    </row>
    <row r="1408" spans="7:7" x14ac:dyDescent="0.25">
      <c r="G1408" s="89"/>
    </row>
    <row r="1409" spans="7:7" x14ac:dyDescent="0.25">
      <c r="G1409" s="89"/>
    </row>
    <row r="1410" spans="7:7" x14ac:dyDescent="0.25">
      <c r="G1410" s="89"/>
    </row>
    <row r="1411" spans="7:7" x14ac:dyDescent="0.25">
      <c r="G1411" s="89"/>
    </row>
    <row r="1412" spans="7:7" x14ac:dyDescent="0.25">
      <c r="G1412" s="89"/>
    </row>
    <row r="1413" spans="7:7" x14ac:dyDescent="0.25">
      <c r="G1413" s="89"/>
    </row>
    <row r="1414" spans="7:7" x14ac:dyDescent="0.25">
      <c r="G1414" s="89"/>
    </row>
    <row r="1415" spans="7:7" x14ac:dyDescent="0.25">
      <c r="G1415" s="89"/>
    </row>
    <row r="1416" spans="7:7" x14ac:dyDescent="0.25">
      <c r="G1416" s="89"/>
    </row>
    <row r="1417" spans="7:7" x14ac:dyDescent="0.25">
      <c r="G1417" s="89"/>
    </row>
    <row r="1418" spans="7:7" x14ac:dyDescent="0.25">
      <c r="G1418" s="89"/>
    </row>
    <row r="1419" spans="7:7" x14ac:dyDescent="0.25">
      <c r="G1419" s="89"/>
    </row>
    <row r="1420" spans="7:7" x14ac:dyDescent="0.25">
      <c r="G1420" s="89"/>
    </row>
    <row r="1421" spans="7:7" x14ac:dyDescent="0.25">
      <c r="G1421" s="89"/>
    </row>
    <row r="1422" spans="7:7" x14ac:dyDescent="0.25">
      <c r="G1422" s="89"/>
    </row>
    <row r="1423" spans="7:7" x14ac:dyDescent="0.25">
      <c r="G1423" s="89"/>
    </row>
    <row r="1424" spans="7:7" x14ac:dyDescent="0.25">
      <c r="G1424" s="89"/>
    </row>
    <row r="1425" spans="7:7" x14ac:dyDescent="0.25">
      <c r="G1425" s="89"/>
    </row>
    <row r="1426" spans="7:7" x14ac:dyDescent="0.25">
      <c r="G1426" s="89"/>
    </row>
    <row r="1427" spans="7:7" x14ac:dyDescent="0.25">
      <c r="G1427" s="89"/>
    </row>
    <row r="1428" spans="7:7" x14ac:dyDescent="0.25">
      <c r="G1428" s="89"/>
    </row>
    <row r="1429" spans="7:7" x14ac:dyDescent="0.25">
      <c r="G1429" s="89"/>
    </row>
    <row r="1430" spans="7:7" x14ac:dyDescent="0.25">
      <c r="G1430" s="89"/>
    </row>
    <row r="1431" spans="7:7" x14ac:dyDescent="0.25">
      <c r="G1431" s="89"/>
    </row>
    <row r="1432" spans="7:7" x14ac:dyDescent="0.25">
      <c r="G1432" s="89"/>
    </row>
    <row r="1433" spans="7:7" x14ac:dyDescent="0.25">
      <c r="G1433" s="89"/>
    </row>
    <row r="1434" spans="7:7" x14ac:dyDescent="0.25">
      <c r="G1434" s="89"/>
    </row>
    <row r="1435" spans="7:7" x14ac:dyDescent="0.25">
      <c r="G1435" s="89"/>
    </row>
    <row r="1436" spans="7:7" x14ac:dyDescent="0.25">
      <c r="G1436" s="89"/>
    </row>
    <row r="1437" spans="7:7" x14ac:dyDescent="0.25">
      <c r="G1437" s="89"/>
    </row>
    <row r="1438" spans="7:7" x14ac:dyDescent="0.25">
      <c r="G1438" s="89"/>
    </row>
    <row r="1439" spans="7:7" x14ac:dyDescent="0.25">
      <c r="G1439" s="89"/>
    </row>
    <row r="1440" spans="7:7" x14ac:dyDescent="0.25">
      <c r="G1440" s="89"/>
    </row>
    <row r="1441" spans="7:7" x14ac:dyDescent="0.25">
      <c r="G1441" s="89"/>
    </row>
    <row r="1442" spans="7:7" x14ac:dyDescent="0.25">
      <c r="G1442" s="89"/>
    </row>
    <row r="1443" spans="7:7" x14ac:dyDescent="0.25">
      <c r="G1443" s="89"/>
    </row>
    <row r="1444" spans="7:7" x14ac:dyDescent="0.25">
      <c r="G1444" s="89"/>
    </row>
    <row r="1445" spans="7:7" x14ac:dyDescent="0.25">
      <c r="G1445" s="89"/>
    </row>
    <row r="1446" spans="7:7" x14ac:dyDescent="0.25">
      <c r="G1446" s="89"/>
    </row>
    <row r="1447" spans="7:7" x14ac:dyDescent="0.25">
      <c r="G1447" s="89"/>
    </row>
    <row r="1448" spans="7:7" x14ac:dyDescent="0.25">
      <c r="G1448" s="89"/>
    </row>
    <row r="1449" spans="7:7" x14ac:dyDescent="0.25">
      <c r="G1449" s="89"/>
    </row>
    <row r="1450" spans="7:7" x14ac:dyDescent="0.25">
      <c r="G1450" s="89"/>
    </row>
    <row r="1451" spans="7:7" x14ac:dyDescent="0.25">
      <c r="G1451" s="89"/>
    </row>
    <row r="1452" spans="7:7" x14ac:dyDescent="0.25">
      <c r="G1452" s="89"/>
    </row>
    <row r="1453" spans="7:7" x14ac:dyDescent="0.25">
      <c r="G1453" s="89"/>
    </row>
    <row r="1454" spans="7:7" x14ac:dyDescent="0.25">
      <c r="G1454" s="89"/>
    </row>
    <row r="1455" spans="7:7" x14ac:dyDescent="0.25">
      <c r="G1455" s="89"/>
    </row>
    <row r="1456" spans="7:7" x14ac:dyDescent="0.25">
      <c r="G1456" s="89"/>
    </row>
    <row r="1457" spans="7:7" x14ac:dyDescent="0.25">
      <c r="G1457" s="89"/>
    </row>
    <row r="1458" spans="7:7" x14ac:dyDescent="0.25">
      <c r="G1458" s="89"/>
    </row>
    <row r="1459" spans="7:7" x14ac:dyDescent="0.25">
      <c r="G1459" s="89"/>
    </row>
    <row r="1460" spans="7:7" x14ac:dyDescent="0.25">
      <c r="G1460" s="89"/>
    </row>
    <row r="1461" spans="7:7" x14ac:dyDescent="0.25">
      <c r="G1461" s="89"/>
    </row>
    <row r="1462" spans="7:7" x14ac:dyDescent="0.25">
      <c r="G1462" s="89"/>
    </row>
    <row r="1463" spans="7:7" x14ac:dyDescent="0.25">
      <c r="G1463" s="89"/>
    </row>
    <row r="1464" spans="7:7" x14ac:dyDescent="0.25">
      <c r="G1464" s="89"/>
    </row>
    <row r="1465" spans="7:7" x14ac:dyDescent="0.25">
      <c r="G1465" s="89"/>
    </row>
    <row r="1466" spans="7:7" x14ac:dyDescent="0.25">
      <c r="G1466" s="89"/>
    </row>
    <row r="1467" spans="7:7" x14ac:dyDescent="0.25">
      <c r="G1467" s="89"/>
    </row>
    <row r="1468" spans="7:7" x14ac:dyDescent="0.25">
      <c r="G1468" s="89"/>
    </row>
    <row r="1469" spans="7:7" x14ac:dyDescent="0.25">
      <c r="G1469" s="89"/>
    </row>
    <row r="1470" spans="7:7" x14ac:dyDescent="0.25">
      <c r="G1470" s="89"/>
    </row>
    <row r="1471" spans="7:7" x14ac:dyDescent="0.25">
      <c r="G1471" s="89"/>
    </row>
    <row r="1472" spans="7:7" x14ac:dyDescent="0.25">
      <c r="G1472" s="89"/>
    </row>
    <row r="1473" spans="7:7" x14ac:dyDescent="0.25">
      <c r="G1473" s="89"/>
    </row>
    <row r="1474" spans="7:7" x14ac:dyDescent="0.25">
      <c r="G1474" s="89"/>
    </row>
    <row r="1475" spans="7:7" x14ac:dyDescent="0.25">
      <c r="G1475" s="89"/>
    </row>
    <row r="1476" spans="7:7" x14ac:dyDescent="0.25">
      <c r="G1476" s="89"/>
    </row>
    <row r="1477" spans="7:7" x14ac:dyDescent="0.25">
      <c r="G1477" s="89"/>
    </row>
    <row r="1478" spans="7:7" x14ac:dyDescent="0.25">
      <c r="G1478" s="89"/>
    </row>
    <row r="1479" spans="7:7" x14ac:dyDescent="0.25">
      <c r="G1479" s="89"/>
    </row>
    <row r="1480" spans="7:7" x14ac:dyDescent="0.25">
      <c r="G1480" s="89"/>
    </row>
    <row r="1481" spans="7:7" x14ac:dyDescent="0.25">
      <c r="G1481" s="89"/>
    </row>
    <row r="1482" spans="7:7" x14ac:dyDescent="0.25">
      <c r="G1482" s="89"/>
    </row>
    <row r="1483" spans="7:7" x14ac:dyDescent="0.25">
      <c r="G1483" s="89"/>
    </row>
    <row r="1484" spans="7:7" x14ac:dyDescent="0.25">
      <c r="G1484" s="89"/>
    </row>
    <row r="1485" spans="7:7" x14ac:dyDescent="0.25">
      <c r="G1485" s="89"/>
    </row>
    <row r="1486" spans="7:7" x14ac:dyDescent="0.25">
      <c r="G1486" s="89"/>
    </row>
    <row r="1487" spans="7:7" x14ac:dyDescent="0.25">
      <c r="G1487" s="89"/>
    </row>
    <row r="1488" spans="7:7" x14ac:dyDescent="0.25">
      <c r="G1488" s="89"/>
    </row>
    <row r="1489" spans="7:7" x14ac:dyDescent="0.25">
      <c r="G1489" s="89"/>
    </row>
    <row r="1490" spans="7:7" x14ac:dyDescent="0.25">
      <c r="G1490" s="89"/>
    </row>
    <row r="1491" spans="7:7" x14ac:dyDescent="0.25">
      <c r="G1491" s="89"/>
    </row>
    <row r="1492" spans="7:7" x14ac:dyDescent="0.25">
      <c r="G1492" s="89"/>
    </row>
    <row r="1493" spans="7:7" x14ac:dyDescent="0.25">
      <c r="G1493" s="89"/>
    </row>
    <row r="1494" spans="7:7" x14ac:dyDescent="0.25">
      <c r="G1494" s="89"/>
    </row>
    <row r="1495" spans="7:7" x14ac:dyDescent="0.25">
      <c r="G1495" s="89"/>
    </row>
    <row r="1496" spans="7:7" x14ac:dyDescent="0.25">
      <c r="G1496" s="89"/>
    </row>
    <row r="1497" spans="7:7" x14ac:dyDescent="0.25">
      <c r="G1497" s="89"/>
    </row>
    <row r="1498" spans="7:7" x14ac:dyDescent="0.25">
      <c r="G1498" s="89"/>
    </row>
    <row r="1499" spans="7:7" x14ac:dyDescent="0.25">
      <c r="G1499" s="89"/>
    </row>
    <row r="1500" spans="7:7" x14ac:dyDescent="0.25">
      <c r="G1500" s="89"/>
    </row>
    <row r="1501" spans="7:7" x14ac:dyDescent="0.25">
      <c r="G1501" s="89"/>
    </row>
    <row r="1502" spans="7:7" x14ac:dyDescent="0.25">
      <c r="G1502" s="89"/>
    </row>
    <row r="1503" spans="7:7" x14ac:dyDescent="0.25">
      <c r="G1503" s="89"/>
    </row>
    <row r="1504" spans="7:7" x14ac:dyDescent="0.25">
      <c r="G1504" s="89"/>
    </row>
    <row r="1505" spans="7:7" x14ac:dyDescent="0.25">
      <c r="G1505" s="89"/>
    </row>
    <row r="1506" spans="7:7" x14ac:dyDescent="0.25">
      <c r="G1506" s="89"/>
    </row>
    <row r="1507" spans="7:7" x14ac:dyDescent="0.25">
      <c r="G1507" s="89"/>
    </row>
    <row r="1508" spans="7:7" x14ac:dyDescent="0.25">
      <c r="G1508" s="89"/>
    </row>
    <row r="1509" spans="7:7" x14ac:dyDescent="0.25">
      <c r="G1509" s="89"/>
    </row>
    <row r="1510" spans="7:7" x14ac:dyDescent="0.25">
      <c r="G1510" s="89"/>
    </row>
    <row r="1511" spans="7:7" x14ac:dyDescent="0.25">
      <c r="G1511" s="89"/>
    </row>
    <row r="1512" spans="7:7" x14ac:dyDescent="0.25">
      <c r="G1512" s="89"/>
    </row>
    <row r="1513" spans="7:7" x14ac:dyDescent="0.25">
      <c r="G1513" s="89"/>
    </row>
    <row r="1514" spans="7:7" x14ac:dyDescent="0.25">
      <c r="G1514" s="89"/>
    </row>
    <row r="1515" spans="7:7" x14ac:dyDescent="0.25">
      <c r="G1515" s="89"/>
    </row>
    <row r="1516" spans="7:7" x14ac:dyDescent="0.25">
      <c r="G1516" s="89"/>
    </row>
    <row r="1517" spans="7:7" x14ac:dyDescent="0.25">
      <c r="G1517" s="89"/>
    </row>
    <row r="1518" spans="7:7" x14ac:dyDescent="0.25">
      <c r="G1518" s="89"/>
    </row>
    <row r="1519" spans="7:7" x14ac:dyDescent="0.25">
      <c r="G1519" s="89"/>
    </row>
    <row r="1520" spans="7:7" x14ac:dyDescent="0.25">
      <c r="G1520" s="89"/>
    </row>
    <row r="1521" spans="7:7" x14ac:dyDescent="0.25">
      <c r="G1521" s="89"/>
    </row>
    <row r="1522" spans="7:7" x14ac:dyDescent="0.25">
      <c r="G1522" s="89"/>
    </row>
    <row r="1523" spans="7:7" x14ac:dyDescent="0.25">
      <c r="G1523" s="89"/>
    </row>
    <row r="1524" spans="7:7" x14ac:dyDescent="0.25">
      <c r="G1524" s="89"/>
    </row>
    <row r="1525" spans="7:7" x14ac:dyDescent="0.25">
      <c r="G1525" s="89"/>
    </row>
    <row r="1526" spans="7:7" x14ac:dyDescent="0.25">
      <c r="G1526" s="89"/>
    </row>
    <row r="1527" spans="7:7" x14ac:dyDescent="0.25">
      <c r="G1527" s="89"/>
    </row>
    <row r="1528" spans="7:7" x14ac:dyDescent="0.25">
      <c r="G1528" s="89"/>
    </row>
    <row r="1529" spans="7:7" x14ac:dyDescent="0.25">
      <c r="G1529" s="89"/>
    </row>
    <row r="1530" spans="7:7" x14ac:dyDescent="0.25">
      <c r="G1530" s="89"/>
    </row>
    <row r="1531" spans="7:7" x14ac:dyDescent="0.25">
      <c r="G1531" s="89"/>
    </row>
    <row r="1532" spans="7:7" x14ac:dyDescent="0.25">
      <c r="G1532" s="89"/>
    </row>
    <row r="1533" spans="7:7" x14ac:dyDescent="0.25">
      <c r="G1533" s="89"/>
    </row>
    <row r="1534" spans="7:7" x14ac:dyDescent="0.25">
      <c r="G1534" s="89"/>
    </row>
    <row r="1535" spans="7:7" x14ac:dyDescent="0.25">
      <c r="G1535" s="89"/>
    </row>
    <row r="1536" spans="7:7" x14ac:dyDescent="0.25">
      <c r="G1536" s="89"/>
    </row>
    <row r="1537" spans="7:7" x14ac:dyDescent="0.25">
      <c r="G1537" s="89"/>
    </row>
    <row r="1538" spans="7:7" x14ac:dyDescent="0.25">
      <c r="G1538" s="89"/>
    </row>
    <row r="1539" spans="7:7" x14ac:dyDescent="0.25">
      <c r="G1539" s="89"/>
    </row>
    <row r="1540" spans="7:7" x14ac:dyDescent="0.25">
      <c r="G1540" s="89"/>
    </row>
    <row r="1541" spans="7:7" x14ac:dyDescent="0.25">
      <c r="G1541" s="89"/>
    </row>
    <row r="1542" spans="7:7" x14ac:dyDescent="0.25">
      <c r="G1542" s="89"/>
    </row>
    <row r="1543" spans="7:7" x14ac:dyDescent="0.25">
      <c r="G1543" s="89"/>
    </row>
    <row r="1544" spans="7:7" x14ac:dyDescent="0.25">
      <c r="G1544" s="89"/>
    </row>
    <row r="1545" spans="7:7" x14ac:dyDescent="0.25">
      <c r="G1545" s="89"/>
    </row>
    <row r="1546" spans="7:7" x14ac:dyDescent="0.25">
      <c r="G1546" s="89"/>
    </row>
    <row r="1547" spans="7:7" x14ac:dyDescent="0.25">
      <c r="G1547" s="89"/>
    </row>
    <row r="1548" spans="7:7" x14ac:dyDescent="0.25">
      <c r="G1548" s="89"/>
    </row>
    <row r="1549" spans="7:7" x14ac:dyDescent="0.25">
      <c r="G1549" s="89"/>
    </row>
    <row r="1550" spans="7:7" x14ac:dyDescent="0.25">
      <c r="G1550" s="89"/>
    </row>
    <row r="1551" spans="7:7" x14ac:dyDescent="0.25">
      <c r="G1551" s="89"/>
    </row>
    <row r="1552" spans="7:7" x14ac:dyDescent="0.25">
      <c r="G1552" s="89"/>
    </row>
    <row r="1553" spans="7:7" x14ac:dyDescent="0.25">
      <c r="G1553" s="89"/>
    </row>
    <row r="1554" spans="7:7" x14ac:dyDescent="0.25">
      <c r="G1554" s="89"/>
    </row>
    <row r="1555" spans="7:7" x14ac:dyDescent="0.25">
      <c r="G1555" s="89"/>
    </row>
    <row r="1556" spans="7:7" x14ac:dyDescent="0.25">
      <c r="G1556" s="89"/>
    </row>
    <row r="1557" spans="7:7" x14ac:dyDescent="0.25">
      <c r="G1557" s="89"/>
    </row>
    <row r="1558" spans="7:7" x14ac:dyDescent="0.25">
      <c r="G1558" s="89"/>
    </row>
    <row r="1559" spans="7:7" x14ac:dyDescent="0.25">
      <c r="G1559" s="89"/>
    </row>
    <row r="1560" spans="7:7" x14ac:dyDescent="0.25">
      <c r="G1560" s="89"/>
    </row>
    <row r="1561" spans="7:7" x14ac:dyDescent="0.25">
      <c r="G1561" s="89"/>
    </row>
    <row r="1562" spans="7:7" x14ac:dyDescent="0.25">
      <c r="G1562" s="89"/>
    </row>
    <row r="1563" spans="7:7" x14ac:dyDescent="0.25">
      <c r="G1563" s="89"/>
    </row>
    <row r="1564" spans="7:7" x14ac:dyDescent="0.25">
      <c r="G1564" s="89"/>
    </row>
    <row r="1565" spans="7:7" x14ac:dyDescent="0.25">
      <c r="G1565" s="89"/>
    </row>
    <row r="1566" spans="7:7" x14ac:dyDescent="0.25">
      <c r="G1566" s="89"/>
    </row>
    <row r="1567" spans="7:7" x14ac:dyDescent="0.25">
      <c r="G1567" s="89"/>
    </row>
    <row r="1568" spans="7:7" x14ac:dyDescent="0.25">
      <c r="G1568" s="89"/>
    </row>
    <row r="1569" spans="7:7" x14ac:dyDescent="0.25">
      <c r="G1569" s="89"/>
    </row>
    <row r="1570" spans="7:7" x14ac:dyDescent="0.25">
      <c r="G1570" s="89"/>
    </row>
    <row r="1571" spans="7:7" x14ac:dyDescent="0.25">
      <c r="G1571" s="89"/>
    </row>
    <row r="1572" spans="7:7" x14ac:dyDescent="0.25">
      <c r="G1572" s="89"/>
    </row>
    <row r="1573" spans="7:7" x14ac:dyDescent="0.25">
      <c r="G1573" s="89"/>
    </row>
    <row r="1574" spans="7:7" x14ac:dyDescent="0.25">
      <c r="G1574" s="89"/>
    </row>
    <row r="1575" spans="7:7" x14ac:dyDescent="0.25">
      <c r="G1575" s="89"/>
    </row>
    <row r="1576" spans="7:7" x14ac:dyDescent="0.25">
      <c r="G1576" s="89"/>
    </row>
    <row r="1577" spans="7:7" x14ac:dyDescent="0.25">
      <c r="G1577" s="89"/>
    </row>
    <row r="1578" spans="7:7" x14ac:dyDescent="0.25">
      <c r="G1578" s="89"/>
    </row>
    <row r="1579" spans="7:7" x14ac:dyDescent="0.25">
      <c r="G1579" s="89"/>
    </row>
    <row r="1580" spans="7:7" x14ac:dyDescent="0.25">
      <c r="G1580" s="89"/>
    </row>
    <row r="1581" spans="7:7" x14ac:dyDescent="0.25">
      <c r="G1581" s="89"/>
    </row>
    <row r="1582" spans="7:7" x14ac:dyDescent="0.25">
      <c r="G1582" s="89"/>
    </row>
    <row r="1583" spans="7:7" x14ac:dyDescent="0.25">
      <c r="G1583" s="89"/>
    </row>
    <row r="1584" spans="7:7" x14ac:dyDescent="0.25">
      <c r="G1584" s="89"/>
    </row>
    <row r="1585" spans="7:7" x14ac:dyDescent="0.25">
      <c r="G1585" s="89"/>
    </row>
    <row r="1586" spans="7:7" x14ac:dyDescent="0.25">
      <c r="G1586" s="89"/>
    </row>
    <row r="1587" spans="7:7" x14ac:dyDescent="0.25">
      <c r="G1587" s="89"/>
    </row>
    <row r="1588" spans="7:7" x14ac:dyDescent="0.25">
      <c r="G1588" s="89"/>
    </row>
    <row r="1589" spans="7:7" x14ac:dyDescent="0.25">
      <c r="G1589" s="89"/>
    </row>
    <row r="1590" spans="7:7" x14ac:dyDescent="0.25">
      <c r="G1590" s="89"/>
    </row>
    <row r="1591" spans="7:7" x14ac:dyDescent="0.25">
      <c r="G1591" s="89"/>
    </row>
    <row r="1592" spans="7:7" x14ac:dyDescent="0.25">
      <c r="G1592" s="89"/>
    </row>
    <row r="1593" spans="7:7" x14ac:dyDescent="0.25">
      <c r="G1593" s="89"/>
    </row>
    <row r="1594" spans="7:7" x14ac:dyDescent="0.25">
      <c r="G1594" s="89"/>
    </row>
    <row r="1595" spans="7:7" x14ac:dyDescent="0.25">
      <c r="G1595" s="89"/>
    </row>
    <row r="1596" spans="7:7" x14ac:dyDescent="0.25">
      <c r="G1596" s="89"/>
    </row>
    <row r="1597" spans="7:7" x14ac:dyDescent="0.25">
      <c r="G1597" s="89"/>
    </row>
    <row r="1598" spans="7:7" x14ac:dyDescent="0.25">
      <c r="G1598" s="89"/>
    </row>
    <row r="1599" spans="7:7" x14ac:dyDescent="0.25">
      <c r="G1599" s="89"/>
    </row>
    <row r="1600" spans="7:7" x14ac:dyDescent="0.25">
      <c r="G1600" s="89"/>
    </row>
    <row r="1601" spans="7:7" x14ac:dyDescent="0.25">
      <c r="G1601" s="89"/>
    </row>
    <row r="1602" spans="7:7" x14ac:dyDescent="0.25">
      <c r="G1602" s="89"/>
    </row>
    <row r="1603" spans="7:7" x14ac:dyDescent="0.25">
      <c r="G1603" s="89"/>
    </row>
    <row r="1604" spans="7:7" x14ac:dyDescent="0.25">
      <c r="G1604" s="89"/>
    </row>
    <row r="1605" spans="7:7" x14ac:dyDescent="0.25">
      <c r="G1605" s="89"/>
    </row>
    <row r="1606" spans="7:7" x14ac:dyDescent="0.25">
      <c r="G1606" s="89"/>
    </row>
    <row r="1607" spans="7:7" x14ac:dyDescent="0.25">
      <c r="G1607" s="89"/>
    </row>
    <row r="1608" spans="7:7" x14ac:dyDescent="0.25">
      <c r="G1608" s="89"/>
    </row>
    <row r="1609" spans="7:7" x14ac:dyDescent="0.25">
      <c r="G1609" s="89"/>
    </row>
    <row r="1610" spans="7:7" x14ac:dyDescent="0.25">
      <c r="G1610" s="89"/>
    </row>
    <row r="1611" spans="7:7" x14ac:dyDescent="0.25">
      <c r="G1611" s="89"/>
    </row>
    <row r="1612" spans="7:7" x14ac:dyDescent="0.25">
      <c r="G1612" s="89"/>
    </row>
    <row r="1613" spans="7:7" x14ac:dyDescent="0.25">
      <c r="G1613" s="89"/>
    </row>
    <row r="1614" spans="7:7" x14ac:dyDescent="0.25">
      <c r="G1614" s="89"/>
    </row>
    <row r="1615" spans="7:7" x14ac:dyDescent="0.25">
      <c r="G1615" s="89"/>
    </row>
    <row r="1616" spans="7:7" x14ac:dyDescent="0.25">
      <c r="G1616" s="89"/>
    </row>
    <row r="1617" spans="7:7" x14ac:dyDescent="0.25">
      <c r="G1617" s="89"/>
    </row>
    <row r="1618" spans="7:7" x14ac:dyDescent="0.25">
      <c r="G1618" s="89"/>
    </row>
    <row r="1619" spans="7:7" x14ac:dyDescent="0.25">
      <c r="G1619" s="89"/>
    </row>
    <row r="1620" spans="7:7" x14ac:dyDescent="0.25">
      <c r="G1620" s="89"/>
    </row>
    <row r="1621" spans="7:7" x14ac:dyDescent="0.25">
      <c r="G1621" s="89"/>
    </row>
    <row r="1622" spans="7:7" x14ac:dyDescent="0.25">
      <c r="G1622" s="89"/>
    </row>
    <row r="1623" spans="7:7" x14ac:dyDescent="0.25">
      <c r="G1623" s="89"/>
    </row>
    <row r="1624" spans="7:7" x14ac:dyDescent="0.25">
      <c r="G1624" s="89"/>
    </row>
    <row r="1625" spans="7:7" x14ac:dyDescent="0.25">
      <c r="G1625" s="89"/>
    </row>
    <row r="1626" spans="7:7" x14ac:dyDescent="0.25">
      <c r="G1626" s="89"/>
    </row>
    <row r="1627" spans="7:7" x14ac:dyDescent="0.25">
      <c r="G1627" s="89"/>
    </row>
    <row r="1628" spans="7:7" x14ac:dyDescent="0.25">
      <c r="G1628" s="89"/>
    </row>
    <row r="1629" spans="7:7" x14ac:dyDescent="0.25">
      <c r="G1629" s="89"/>
    </row>
    <row r="1630" spans="7:7" x14ac:dyDescent="0.25">
      <c r="G1630" s="89"/>
    </row>
    <row r="1631" spans="7:7" x14ac:dyDescent="0.25">
      <c r="G1631" s="89"/>
    </row>
    <row r="1632" spans="7:7" x14ac:dyDescent="0.25">
      <c r="G1632" s="89"/>
    </row>
    <row r="1633" spans="7:7" x14ac:dyDescent="0.25">
      <c r="G1633" s="89"/>
    </row>
    <row r="1634" spans="7:7" x14ac:dyDescent="0.25">
      <c r="G1634" s="89"/>
    </row>
    <row r="1635" spans="7:7" x14ac:dyDescent="0.25">
      <c r="G1635" s="89"/>
    </row>
    <row r="1636" spans="7:7" x14ac:dyDescent="0.25">
      <c r="G1636" s="89"/>
    </row>
    <row r="1637" spans="7:7" x14ac:dyDescent="0.25">
      <c r="G1637" s="89"/>
    </row>
    <row r="1638" spans="7:7" x14ac:dyDescent="0.25">
      <c r="G1638" s="89"/>
    </row>
    <row r="1639" spans="7:7" x14ac:dyDescent="0.25">
      <c r="G1639" s="89"/>
    </row>
    <row r="1640" spans="7:7" x14ac:dyDescent="0.25">
      <c r="G1640" s="89"/>
    </row>
    <row r="1641" spans="7:7" x14ac:dyDescent="0.25">
      <c r="G1641" s="89"/>
    </row>
    <row r="1642" spans="7:7" x14ac:dyDescent="0.25">
      <c r="G1642" s="89"/>
    </row>
    <row r="1643" spans="7:7" x14ac:dyDescent="0.25">
      <c r="G1643" s="89"/>
    </row>
    <row r="1644" spans="7:7" x14ac:dyDescent="0.25">
      <c r="G1644" s="89"/>
    </row>
    <row r="1645" spans="7:7" x14ac:dyDescent="0.25">
      <c r="G1645" s="89"/>
    </row>
    <row r="1646" spans="7:7" x14ac:dyDescent="0.25">
      <c r="G1646" s="89"/>
    </row>
    <row r="1647" spans="7:7" x14ac:dyDescent="0.25">
      <c r="G1647" s="89"/>
    </row>
    <row r="1648" spans="7:7" x14ac:dyDescent="0.25">
      <c r="G1648" s="89"/>
    </row>
    <row r="1649" spans="7:7" x14ac:dyDescent="0.25">
      <c r="G1649" s="89"/>
    </row>
    <row r="1650" spans="7:7" x14ac:dyDescent="0.25">
      <c r="G1650" s="89"/>
    </row>
    <row r="1651" spans="7:7" x14ac:dyDescent="0.25">
      <c r="G1651" s="89"/>
    </row>
    <row r="1652" spans="7:7" x14ac:dyDescent="0.25">
      <c r="G1652" s="89"/>
    </row>
    <row r="1653" spans="7:7" x14ac:dyDescent="0.25">
      <c r="G1653" s="89"/>
    </row>
    <row r="1654" spans="7:7" x14ac:dyDescent="0.25">
      <c r="G1654" s="89"/>
    </row>
    <row r="1655" spans="7:7" x14ac:dyDescent="0.25">
      <c r="G1655" s="89"/>
    </row>
    <row r="1656" spans="7:7" x14ac:dyDescent="0.25">
      <c r="G1656" s="89"/>
    </row>
    <row r="1657" spans="7:7" x14ac:dyDescent="0.25">
      <c r="G1657" s="89"/>
    </row>
    <row r="1658" spans="7:7" x14ac:dyDescent="0.25">
      <c r="G1658" s="89"/>
    </row>
    <row r="1659" spans="7:7" x14ac:dyDescent="0.25">
      <c r="G1659" s="89"/>
    </row>
    <row r="1660" spans="7:7" x14ac:dyDescent="0.25">
      <c r="G1660" s="89"/>
    </row>
    <row r="1661" spans="7:7" x14ac:dyDescent="0.25">
      <c r="G1661" s="89"/>
    </row>
    <row r="1662" spans="7:7" x14ac:dyDescent="0.25">
      <c r="G1662" s="89"/>
    </row>
    <row r="1663" spans="7:7" x14ac:dyDescent="0.25">
      <c r="G1663" s="89"/>
    </row>
    <row r="1664" spans="7:7" x14ac:dyDescent="0.25">
      <c r="G1664" s="89"/>
    </row>
    <row r="1665" spans="7:7" x14ac:dyDescent="0.25">
      <c r="G1665" s="89"/>
    </row>
    <row r="1666" spans="7:7" x14ac:dyDescent="0.25">
      <c r="G1666" s="89"/>
    </row>
    <row r="1667" spans="7:7" x14ac:dyDescent="0.25">
      <c r="G1667" s="89"/>
    </row>
    <row r="1668" spans="7:7" x14ac:dyDescent="0.25">
      <c r="G1668" s="89"/>
    </row>
    <row r="1669" spans="7:7" x14ac:dyDescent="0.25">
      <c r="G1669" s="89"/>
    </row>
    <row r="1670" spans="7:7" x14ac:dyDescent="0.25">
      <c r="G1670" s="89"/>
    </row>
    <row r="1671" spans="7:7" x14ac:dyDescent="0.25">
      <c r="G1671" s="89"/>
    </row>
    <row r="1672" spans="7:7" x14ac:dyDescent="0.25">
      <c r="G1672" s="89"/>
    </row>
    <row r="1673" spans="7:7" x14ac:dyDescent="0.25">
      <c r="G1673" s="89"/>
    </row>
    <row r="1674" spans="7:7" x14ac:dyDescent="0.25">
      <c r="G1674" s="89"/>
    </row>
    <row r="1675" spans="7:7" x14ac:dyDescent="0.25">
      <c r="G1675" s="89"/>
    </row>
    <row r="1676" spans="7:7" x14ac:dyDescent="0.25">
      <c r="G1676" s="89"/>
    </row>
    <row r="1677" spans="7:7" x14ac:dyDescent="0.25">
      <c r="G1677" s="89"/>
    </row>
    <row r="1678" spans="7:7" x14ac:dyDescent="0.25">
      <c r="G1678" s="89"/>
    </row>
    <row r="1679" spans="7:7" x14ac:dyDescent="0.25">
      <c r="G1679" s="89"/>
    </row>
    <row r="1680" spans="7:7" x14ac:dyDescent="0.25">
      <c r="G1680" s="89"/>
    </row>
    <row r="1681" spans="7:7" x14ac:dyDescent="0.25">
      <c r="G1681" s="89"/>
    </row>
    <row r="1682" spans="7:7" x14ac:dyDescent="0.25">
      <c r="G1682" s="89"/>
    </row>
    <row r="1683" spans="7:7" x14ac:dyDescent="0.25">
      <c r="G1683" s="89"/>
    </row>
    <row r="1684" spans="7:7" x14ac:dyDescent="0.25">
      <c r="G1684" s="89"/>
    </row>
    <row r="1685" spans="7:7" x14ac:dyDescent="0.25">
      <c r="G1685" s="89"/>
    </row>
    <row r="1686" spans="7:7" x14ac:dyDescent="0.25">
      <c r="G1686" s="89"/>
    </row>
    <row r="1687" spans="7:7" x14ac:dyDescent="0.25">
      <c r="G1687" s="89"/>
    </row>
    <row r="1688" spans="7:7" x14ac:dyDescent="0.25">
      <c r="G1688" s="89"/>
    </row>
    <row r="1689" spans="7:7" x14ac:dyDescent="0.25">
      <c r="G1689" s="89"/>
    </row>
    <row r="1690" spans="7:7" x14ac:dyDescent="0.25">
      <c r="G1690" s="89"/>
    </row>
    <row r="1691" spans="7:7" x14ac:dyDescent="0.25">
      <c r="G1691" s="89"/>
    </row>
    <row r="1692" spans="7:7" x14ac:dyDescent="0.25">
      <c r="G1692" s="89"/>
    </row>
    <row r="1693" spans="7:7" x14ac:dyDescent="0.25">
      <c r="G1693" s="89"/>
    </row>
    <row r="1694" spans="7:7" x14ac:dyDescent="0.25">
      <c r="G1694" s="89"/>
    </row>
    <row r="1695" spans="7:7" x14ac:dyDescent="0.25">
      <c r="G1695" s="89"/>
    </row>
    <row r="1696" spans="7:7" x14ac:dyDescent="0.25">
      <c r="G1696" s="89"/>
    </row>
    <row r="1697" spans="7:7" x14ac:dyDescent="0.25">
      <c r="G1697" s="89"/>
    </row>
    <row r="1698" spans="7:7" x14ac:dyDescent="0.25">
      <c r="G1698" s="89"/>
    </row>
    <row r="1699" spans="7:7" x14ac:dyDescent="0.25">
      <c r="G1699" s="89"/>
    </row>
    <row r="1700" spans="7:7" x14ac:dyDescent="0.25">
      <c r="G1700" s="89"/>
    </row>
    <row r="1701" spans="7:7" x14ac:dyDescent="0.25">
      <c r="G1701" s="89"/>
    </row>
    <row r="1702" spans="7:7" x14ac:dyDescent="0.25">
      <c r="G1702" s="89"/>
    </row>
    <row r="1703" spans="7:7" x14ac:dyDescent="0.25">
      <c r="G1703" s="89"/>
    </row>
    <row r="1704" spans="7:7" x14ac:dyDescent="0.25">
      <c r="G1704" s="89"/>
    </row>
    <row r="1705" spans="7:7" x14ac:dyDescent="0.25">
      <c r="G1705" s="89"/>
    </row>
    <row r="1706" spans="7:7" x14ac:dyDescent="0.25">
      <c r="G1706" s="89"/>
    </row>
    <row r="1707" spans="7:7" x14ac:dyDescent="0.25">
      <c r="G1707" s="89"/>
    </row>
    <row r="1708" spans="7:7" x14ac:dyDescent="0.25">
      <c r="G1708" s="89"/>
    </row>
    <row r="1709" spans="7:7" x14ac:dyDescent="0.25">
      <c r="G1709" s="89"/>
    </row>
    <row r="1710" spans="7:7" x14ac:dyDescent="0.25">
      <c r="G1710" s="89"/>
    </row>
    <row r="1711" spans="7:7" x14ac:dyDescent="0.25">
      <c r="G1711" s="89"/>
    </row>
    <row r="1712" spans="7:7" x14ac:dyDescent="0.25">
      <c r="G1712" s="89"/>
    </row>
    <row r="1713" spans="7:7" x14ac:dyDescent="0.25">
      <c r="G1713" s="89"/>
    </row>
    <row r="1714" spans="7:7" x14ac:dyDescent="0.25">
      <c r="G1714" s="89"/>
    </row>
    <row r="1715" spans="7:7" x14ac:dyDescent="0.25">
      <c r="G1715" s="89"/>
    </row>
    <row r="1716" spans="7:7" x14ac:dyDescent="0.25">
      <c r="G1716" s="89"/>
    </row>
    <row r="1717" spans="7:7" x14ac:dyDescent="0.25">
      <c r="G1717" s="89"/>
    </row>
    <row r="1718" spans="7:7" x14ac:dyDescent="0.25">
      <c r="G1718" s="89"/>
    </row>
    <row r="1719" spans="7:7" x14ac:dyDescent="0.25">
      <c r="G1719" s="89"/>
    </row>
    <row r="1720" spans="7:7" x14ac:dyDescent="0.25">
      <c r="G1720" s="89"/>
    </row>
    <row r="1721" spans="7:7" x14ac:dyDescent="0.25">
      <c r="G1721" s="89"/>
    </row>
    <row r="1722" spans="7:7" x14ac:dyDescent="0.25">
      <c r="G1722" s="89"/>
    </row>
    <row r="1723" spans="7:7" x14ac:dyDescent="0.25">
      <c r="G1723" s="89"/>
    </row>
    <row r="1724" spans="7:7" x14ac:dyDescent="0.25">
      <c r="G1724" s="89"/>
    </row>
    <row r="1725" spans="7:7" x14ac:dyDescent="0.25">
      <c r="G1725" s="89"/>
    </row>
    <row r="1726" spans="7:7" x14ac:dyDescent="0.25">
      <c r="G1726" s="89"/>
    </row>
    <row r="1727" spans="7:7" x14ac:dyDescent="0.25">
      <c r="G1727" s="89"/>
    </row>
    <row r="1728" spans="7:7" x14ac:dyDescent="0.25">
      <c r="G1728" s="89"/>
    </row>
    <row r="1729" spans="7:7" x14ac:dyDescent="0.25">
      <c r="G1729" s="89"/>
    </row>
    <row r="1730" spans="7:7" x14ac:dyDescent="0.25">
      <c r="G1730" s="89"/>
    </row>
    <row r="1731" spans="7:7" x14ac:dyDescent="0.25">
      <c r="G1731" s="89"/>
    </row>
    <row r="1732" spans="7:7" x14ac:dyDescent="0.25">
      <c r="G1732" s="89"/>
    </row>
    <row r="1733" spans="7:7" x14ac:dyDescent="0.25">
      <c r="G1733" s="89"/>
    </row>
    <row r="1734" spans="7:7" x14ac:dyDescent="0.25">
      <c r="G1734" s="89"/>
    </row>
    <row r="1735" spans="7:7" x14ac:dyDescent="0.25">
      <c r="G1735" s="89"/>
    </row>
    <row r="1736" spans="7:7" x14ac:dyDescent="0.25">
      <c r="G1736" s="89"/>
    </row>
    <row r="1737" spans="7:7" x14ac:dyDescent="0.25">
      <c r="G1737" s="89"/>
    </row>
    <row r="1738" spans="7:7" x14ac:dyDescent="0.25">
      <c r="G1738" s="89"/>
    </row>
    <row r="1739" spans="7:7" x14ac:dyDescent="0.25">
      <c r="G1739" s="89"/>
    </row>
    <row r="1740" spans="7:7" x14ac:dyDescent="0.25">
      <c r="G1740" s="89"/>
    </row>
    <row r="1741" spans="7:7" x14ac:dyDescent="0.25">
      <c r="G1741" s="89"/>
    </row>
    <row r="1742" spans="7:7" x14ac:dyDescent="0.25">
      <c r="G1742" s="89"/>
    </row>
    <row r="1743" spans="7:7" x14ac:dyDescent="0.25">
      <c r="G1743" s="89"/>
    </row>
    <row r="1744" spans="7:7" x14ac:dyDescent="0.25">
      <c r="G1744" s="89"/>
    </row>
    <row r="1745" spans="7:7" x14ac:dyDescent="0.25">
      <c r="G1745" s="89"/>
    </row>
    <row r="1746" spans="7:7" x14ac:dyDescent="0.25">
      <c r="G1746" s="89"/>
    </row>
    <row r="1747" spans="7:7" x14ac:dyDescent="0.25">
      <c r="G1747" s="89"/>
    </row>
    <row r="1748" spans="7:7" x14ac:dyDescent="0.25">
      <c r="G1748" s="89"/>
    </row>
    <row r="1749" spans="7:7" x14ac:dyDescent="0.25">
      <c r="G1749" s="89"/>
    </row>
    <row r="1750" spans="7:7" x14ac:dyDescent="0.25">
      <c r="G1750" s="89"/>
    </row>
    <row r="1751" spans="7:7" x14ac:dyDescent="0.25">
      <c r="G1751" s="89"/>
    </row>
    <row r="1752" spans="7:7" x14ac:dyDescent="0.25">
      <c r="G1752" s="89"/>
    </row>
    <row r="1753" spans="7:7" x14ac:dyDescent="0.25">
      <c r="G1753" s="89"/>
    </row>
    <row r="1754" spans="7:7" x14ac:dyDescent="0.25">
      <c r="G1754" s="89"/>
    </row>
    <row r="1755" spans="7:7" x14ac:dyDescent="0.25">
      <c r="G1755" s="89"/>
    </row>
    <row r="1756" spans="7:7" x14ac:dyDescent="0.25">
      <c r="G1756" s="89"/>
    </row>
    <row r="1757" spans="7:7" x14ac:dyDescent="0.25">
      <c r="G1757" s="89"/>
    </row>
    <row r="1758" spans="7:7" x14ac:dyDescent="0.25">
      <c r="G1758" s="89"/>
    </row>
    <row r="1759" spans="7:7" x14ac:dyDescent="0.25">
      <c r="G1759" s="89"/>
    </row>
    <row r="1760" spans="7:7" x14ac:dyDescent="0.25">
      <c r="G1760" s="89"/>
    </row>
    <row r="1761" spans="7:7" x14ac:dyDescent="0.25">
      <c r="G1761" s="89"/>
    </row>
    <row r="1762" spans="7:7" x14ac:dyDescent="0.25">
      <c r="G1762" s="89"/>
    </row>
    <row r="1763" spans="7:7" x14ac:dyDescent="0.25">
      <c r="G1763" s="89"/>
    </row>
    <row r="1764" spans="7:7" x14ac:dyDescent="0.25">
      <c r="G1764" s="89"/>
    </row>
    <row r="1765" spans="7:7" x14ac:dyDescent="0.25">
      <c r="G1765" s="89"/>
    </row>
    <row r="1766" spans="7:7" x14ac:dyDescent="0.25">
      <c r="G1766" s="89"/>
    </row>
    <row r="1767" spans="7:7" x14ac:dyDescent="0.25">
      <c r="G1767" s="89"/>
    </row>
    <row r="1768" spans="7:7" x14ac:dyDescent="0.25">
      <c r="G1768" s="89"/>
    </row>
    <row r="1769" spans="7:7" x14ac:dyDescent="0.25">
      <c r="G1769" s="89"/>
    </row>
    <row r="1770" spans="7:7" x14ac:dyDescent="0.25">
      <c r="G1770" s="89"/>
    </row>
    <row r="1771" spans="7:7" x14ac:dyDescent="0.25">
      <c r="G1771" s="89"/>
    </row>
    <row r="1772" spans="7:7" x14ac:dyDescent="0.25">
      <c r="G1772" s="89"/>
    </row>
    <row r="1773" spans="7:7" x14ac:dyDescent="0.25">
      <c r="G1773" s="89"/>
    </row>
    <row r="1774" spans="7:7" x14ac:dyDescent="0.25">
      <c r="G1774" s="89"/>
    </row>
    <row r="1775" spans="7:7" x14ac:dyDescent="0.25">
      <c r="G1775" s="89"/>
    </row>
    <row r="1776" spans="7:7" x14ac:dyDescent="0.25">
      <c r="G1776" s="89"/>
    </row>
    <row r="1777" spans="7:7" x14ac:dyDescent="0.25">
      <c r="G1777" s="89"/>
    </row>
    <row r="1778" spans="7:7" x14ac:dyDescent="0.25">
      <c r="G1778" s="89"/>
    </row>
    <row r="1779" spans="7:7" x14ac:dyDescent="0.25">
      <c r="G1779" s="89"/>
    </row>
    <row r="1780" spans="7:7" x14ac:dyDescent="0.25">
      <c r="G1780" s="89"/>
    </row>
    <row r="1781" spans="7:7" x14ac:dyDescent="0.25">
      <c r="G1781" s="89"/>
    </row>
    <row r="1782" spans="7:7" x14ac:dyDescent="0.25">
      <c r="G1782" s="89"/>
    </row>
    <row r="1783" spans="7:7" x14ac:dyDescent="0.25">
      <c r="G1783" s="89"/>
    </row>
    <row r="1784" spans="7:7" x14ac:dyDescent="0.25">
      <c r="G1784" s="89"/>
    </row>
    <row r="1785" spans="7:7" x14ac:dyDescent="0.25">
      <c r="G1785" s="89"/>
    </row>
    <row r="1786" spans="7:7" x14ac:dyDescent="0.25">
      <c r="G1786" s="89"/>
    </row>
    <row r="1787" spans="7:7" x14ac:dyDescent="0.25">
      <c r="G1787" s="89"/>
    </row>
    <row r="1788" spans="7:7" x14ac:dyDescent="0.25">
      <c r="G1788" s="89"/>
    </row>
    <row r="1789" spans="7:7" x14ac:dyDescent="0.25">
      <c r="G1789" s="89"/>
    </row>
    <row r="1790" spans="7:7" x14ac:dyDescent="0.25">
      <c r="G1790" s="89"/>
    </row>
    <row r="1791" spans="7:7" x14ac:dyDescent="0.25">
      <c r="G1791" s="89"/>
    </row>
    <row r="1792" spans="7:7" x14ac:dyDescent="0.25">
      <c r="G1792" s="89"/>
    </row>
    <row r="1793" spans="7:7" x14ac:dyDescent="0.25">
      <c r="G1793" s="89"/>
    </row>
    <row r="1794" spans="7:7" x14ac:dyDescent="0.25">
      <c r="G1794" s="89"/>
    </row>
    <row r="1795" spans="7:7" x14ac:dyDescent="0.25">
      <c r="G1795" s="89"/>
    </row>
    <row r="1796" spans="7:7" x14ac:dyDescent="0.25">
      <c r="G1796" s="89"/>
    </row>
    <row r="1797" spans="7:7" x14ac:dyDescent="0.25">
      <c r="G1797" s="89"/>
    </row>
    <row r="1798" spans="7:7" x14ac:dyDescent="0.25">
      <c r="G1798" s="89"/>
    </row>
    <row r="1799" spans="7:7" x14ac:dyDescent="0.25">
      <c r="G1799" s="89"/>
    </row>
    <row r="1800" spans="7:7" x14ac:dyDescent="0.25">
      <c r="G1800" s="89"/>
    </row>
    <row r="1801" spans="7:7" x14ac:dyDescent="0.25">
      <c r="G1801" s="89"/>
    </row>
    <row r="1802" spans="7:7" x14ac:dyDescent="0.25">
      <c r="G1802" s="89"/>
    </row>
    <row r="1803" spans="7:7" x14ac:dyDescent="0.25">
      <c r="G1803" s="89"/>
    </row>
    <row r="1804" spans="7:7" x14ac:dyDescent="0.25">
      <c r="G1804" s="89"/>
    </row>
    <row r="1805" spans="7:7" x14ac:dyDescent="0.25">
      <c r="G1805" s="89"/>
    </row>
    <row r="1806" spans="7:7" x14ac:dyDescent="0.25">
      <c r="G1806" s="89"/>
    </row>
    <row r="1807" spans="7:7" x14ac:dyDescent="0.25">
      <c r="G1807" s="89"/>
    </row>
    <row r="1808" spans="7:7" x14ac:dyDescent="0.25">
      <c r="G1808" s="89"/>
    </row>
    <row r="1809" spans="7:7" x14ac:dyDescent="0.25">
      <c r="G1809" s="89"/>
    </row>
    <row r="1810" spans="7:7" x14ac:dyDescent="0.25">
      <c r="G1810" s="89"/>
    </row>
    <row r="1811" spans="7:7" x14ac:dyDescent="0.25">
      <c r="G1811" s="89"/>
    </row>
    <row r="1812" spans="7:7" x14ac:dyDescent="0.25">
      <c r="G1812" s="89"/>
    </row>
    <row r="1813" spans="7:7" x14ac:dyDescent="0.25">
      <c r="G1813" s="89"/>
    </row>
    <row r="1814" spans="7:7" x14ac:dyDescent="0.25">
      <c r="G1814" s="89"/>
    </row>
    <row r="1815" spans="7:7" x14ac:dyDescent="0.25">
      <c r="G1815" s="89"/>
    </row>
    <row r="1816" spans="7:7" x14ac:dyDescent="0.25">
      <c r="G1816" s="89"/>
    </row>
    <row r="1817" spans="7:7" x14ac:dyDescent="0.25">
      <c r="G1817" s="89"/>
    </row>
    <row r="1818" spans="7:7" x14ac:dyDescent="0.25">
      <c r="G1818" s="89"/>
    </row>
    <row r="1819" spans="7:7" x14ac:dyDescent="0.25">
      <c r="G1819" s="89"/>
    </row>
    <row r="1820" spans="7:7" x14ac:dyDescent="0.25">
      <c r="G1820" s="89"/>
    </row>
    <row r="1821" spans="7:7" x14ac:dyDescent="0.25">
      <c r="G1821" s="89"/>
    </row>
    <row r="1822" spans="7:7" x14ac:dyDescent="0.25">
      <c r="G1822" s="89"/>
    </row>
    <row r="1823" spans="7:7" x14ac:dyDescent="0.25">
      <c r="G1823" s="89"/>
    </row>
    <row r="1824" spans="7:7" x14ac:dyDescent="0.25">
      <c r="G1824" s="89"/>
    </row>
    <row r="1825" spans="7:7" x14ac:dyDescent="0.25">
      <c r="G1825" s="89"/>
    </row>
    <row r="1826" spans="7:7" x14ac:dyDescent="0.25">
      <c r="G1826" s="89"/>
    </row>
    <row r="1827" spans="7:7" x14ac:dyDescent="0.25">
      <c r="G1827" s="89"/>
    </row>
    <row r="1828" spans="7:7" x14ac:dyDescent="0.25">
      <c r="G1828" s="89"/>
    </row>
    <row r="1829" spans="7:7" x14ac:dyDescent="0.25">
      <c r="G1829" s="89"/>
    </row>
    <row r="1830" spans="7:7" x14ac:dyDescent="0.25">
      <c r="G1830" s="89"/>
    </row>
    <row r="1831" spans="7:7" x14ac:dyDescent="0.25">
      <c r="G1831" s="89"/>
    </row>
    <row r="1832" spans="7:7" x14ac:dyDescent="0.25">
      <c r="G1832" s="89"/>
    </row>
    <row r="1833" spans="7:7" x14ac:dyDescent="0.25">
      <c r="G1833" s="89"/>
    </row>
    <row r="1834" spans="7:7" x14ac:dyDescent="0.25">
      <c r="G1834" s="89"/>
    </row>
    <row r="1835" spans="7:7" x14ac:dyDescent="0.25">
      <c r="G1835" s="89"/>
    </row>
    <row r="1836" spans="7:7" x14ac:dyDescent="0.25">
      <c r="G1836" s="89"/>
    </row>
    <row r="1837" spans="7:7" x14ac:dyDescent="0.25">
      <c r="G1837" s="89"/>
    </row>
    <row r="1838" spans="7:7" x14ac:dyDescent="0.25">
      <c r="G1838" s="89"/>
    </row>
    <row r="1839" spans="7:7" x14ac:dyDescent="0.25">
      <c r="G1839" s="89"/>
    </row>
    <row r="1840" spans="7:7" x14ac:dyDescent="0.25">
      <c r="G1840" s="89"/>
    </row>
    <row r="1841" spans="7:7" x14ac:dyDescent="0.25">
      <c r="G1841" s="89"/>
    </row>
    <row r="1842" spans="7:7" x14ac:dyDescent="0.25">
      <c r="G1842" s="89"/>
    </row>
    <row r="1843" spans="7:7" x14ac:dyDescent="0.25">
      <c r="G1843" s="89"/>
    </row>
    <row r="1844" spans="7:7" x14ac:dyDescent="0.25">
      <c r="G1844" s="89"/>
    </row>
    <row r="1845" spans="7:7" x14ac:dyDescent="0.25">
      <c r="G1845" s="89"/>
    </row>
    <row r="1846" spans="7:7" x14ac:dyDescent="0.25">
      <c r="G1846" s="89"/>
    </row>
    <row r="1847" spans="7:7" x14ac:dyDescent="0.25">
      <c r="G1847" s="89"/>
    </row>
    <row r="1848" spans="7:7" x14ac:dyDescent="0.25">
      <c r="G1848" s="89"/>
    </row>
    <row r="1849" spans="7:7" x14ac:dyDescent="0.25">
      <c r="G1849" s="89"/>
    </row>
    <row r="1850" spans="7:7" x14ac:dyDescent="0.25">
      <c r="G1850" s="89"/>
    </row>
    <row r="1851" spans="7:7" x14ac:dyDescent="0.25">
      <c r="G1851" s="89"/>
    </row>
    <row r="1852" spans="7:7" x14ac:dyDescent="0.25">
      <c r="G1852" s="89"/>
    </row>
    <row r="1853" spans="7:7" x14ac:dyDescent="0.25">
      <c r="G1853" s="89"/>
    </row>
    <row r="1854" spans="7:7" x14ac:dyDescent="0.25">
      <c r="G1854" s="89"/>
    </row>
    <row r="1855" spans="7:7" x14ac:dyDescent="0.25">
      <c r="G1855" s="89"/>
    </row>
    <row r="1856" spans="7:7" x14ac:dyDescent="0.25">
      <c r="G1856" s="89"/>
    </row>
    <row r="1857" spans="7:7" x14ac:dyDescent="0.25">
      <c r="G1857" s="89"/>
    </row>
    <row r="1858" spans="7:7" x14ac:dyDescent="0.25">
      <c r="G1858" s="89"/>
    </row>
    <row r="1859" spans="7:7" x14ac:dyDescent="0.25">
      <c r="G1859" s="89"/>
    </row>
    <row r="1860" spans="7:7" x14ac:dyDescent="0.25">
      <c r="G1860" s="89"/>
    </row>
    <row r="1861" spans="7:7" x14ac:dyDescent="0.25">
      <c r="G1861" s="89"/>
    </row>
    <row r="1862" spans="7:7" x14ac:dyDescent="0.25">
      <c r="G1862" s="89"/>
    </row>
    <row r="1863" spans="7:7" x14ac:dyDescent="0.25">
      <c r="G1863" s="89"/>
    </row>
    <row r="1864" spans="7:7" x14ac:dyDescent="0.25">
      <c r="G1864" s="89"/>
    </row>
    <row r="1865" spans="7:7" x14ac:dyDescent="0.25">
      <c r="G1865" s="89"/>
    </row>
    <row r="1866" spans="7:7" x14ac:dyDescent="0.25">
      <c r="G1866" s="89"/>
    </row>
    <row r="1867" spans="7:7" x14ac:dyDescent="0.25">
      <c r="G1867" s="89"/>
    </row>
    <row r="1868" spans="7:7" x14ac:dyDescent="0.25">
      <c r="G1868" s="89"/>
    </row>
    <row r="1869" spans="7:7" x14ac:dyDescent="0.25">
      <c r="G1869" s="89"/>
    </row>
    <row r="1870" spans="7:7" x14ac:dyDescent="0.25">
      <c r="G1870" s="89"/>
    </row>
    <row r="1871" spans="7:7" x14ac:dyDescent="0.25">
      <c r="G1871" s="89"/>
    </row>
    <row r="1872" spans="7:7" x14ac:dyDescent="0.25">
      <c r="G1872" s="89"/>
    </row>
    <row r="1873" spans="7:7" x14ac:dyDescent="0.25">
      <c r="G1873" s="89"/>
    </row>
    <row r="1874" spans="7:7" x14ac:dyDescent="0.25">
      <c r="G1874" s="89"/>
    </row>
    <row r="1875" spans="7:7" x14ac:dyDescent="0.25">
      <c r="G1875" s="89"/>
    </row>
    <row r="1876" spans="7:7" x14ac:dyDescent="0.25">
      <c r="G1876" s="89"/>
    </row>
    <row r="1877" spans="7:7" x14ac:dyDescent="0.25">
      <c r="G1877" s="89"/>
    </row>
    <row r="1878" spans="7:7" x14ac:dyDescent="0.25">
      <c r="G1878" s="89"/>
    </row>
    <row r="1879" spans="7:7" x14ac:dyDescent="0.25">
      <c r="G1879" s="89"/>
    </row>
    <row r="1880" spans="7:7" x14ac:dyDescent="0.25">
      <c r="G1880" s="89"/>
    </row>
    <row r="1881" spans="7:7" x14ac:dyDescent="0.25">
      <c r="G1881" s="89"/>
    </row>
    <row r="1882" spans="7:7" x14ac:dyDescent="0.25">
      <c r="G1882" s="89"/>
    </row>
    <row r="1883" spans="7:7" x14ac:dyDescent="0.25">
      <c r="G1883" s="89"/>
    </row>
    <row r="1884" spans="7:7" x14ac:dyDescent="0.25">
      <c r="G1884" s="89"/>
    </row>
    <row r="1885" spans="7:7" x14ac:dyDescent="0.25">
      <c r="G1885" s="89"/>
    </row>
    <row r="1886" spans="7:7" x14ac:dyDescent="0.25">
      <c r="G1886" s="89"/>
    </row>
    <row r="1887" spans="7:7" x14ac:dyDescent="0.25">
      <c r="G1887" s="89"/>
    </row>
    <row r="1888" spans="7:7" x14ac:dyDescent="0.25">
      <c r="G1888" s="89"/>
    </row>
    <row r="1889" spans="7:7" x14ac:dyDescent="0.25">
      <c r="G1889" s="89"/>
    </row>
    <row r="1890" spans="7:7" x14ac:dyDescent="0.25">
      <c r="G1890" s="89"/>
    </row>
    <row r="1891" spans="7:7" x14ac:dyDescent="0.25">
      <c r="G1891" s="89"/>
    </row>
    <row r="1892" spans="7:7" x14ac:dyDescent="0.25">
      <c r="G1892" s="89"/>
    </row>
    <row r="1893" spans="7:7" x14ac:dyDescent="0.25">
      <c r="G1893" s="89"/>
    </row>
    <row r="1894" spans="7:7" x14ac:dyDescent="0.25">
      <c r="G1894" s="89"/>
    </row>
    <row r="1895" spans="7:7" x14ac:dyDescent="0.25">
      <c r="G1895" s="89"/>
    </row>
    <row r="1896" spans="7:7" x14ac:dyDescent="0.25">
      <c r="G1896" s="89"/>
    </row>
    <row r="1897" spans="7:7" x14ac:dyDescent="0.25">
      <c r="G1897" s="89"/>
    </row>
    <row r="1898" spans="7:7" x14ac:dyDescent="0.25">
      <c r="G1898" s="89"/>
    </row>
    <row r="1899" spans="7:7" x14ac:dyDescent="0.25">
      <c r="G1899" s="89"/>
    </row>
    <row r="1900" spans="7:7" x14ac:dyDescent="0.25">
      <c r="G1900" s="89"/>
    </row>
    <row r="1901" spans="7:7" x14ac:dyDescent="0.25">
      <c r="G1901" s="89"/>
    </row>
    <row r="1902" spans="7:7" x14ac:dyDescent="0.25">
      <c r="G1902" s="89"/>
    </row>
    <row r="1903" spans="7:7" x14ac:dyDescent="0.25">
      <c r="G1903" s="89"/>
    </row>
    <row r="1904" spans="7:7" x14ac:dyDescent="0.25">
      <c r="G1904" s="89"/>
    </row>
    <row r="1905" spans="7:7" x14ac:dyDescent="0.25">
      <c r="G1905" s="89"/>
    </row>
    <row r="1906" spans="7:7" x14ac:dyDescent="0.25">
      <c r="G1906" s="89"/>
    </row>
    <row r="1907" spans="7:7" x14ac:dyDescent="0.25">
      <c r="G1907" s="89"/>
    </row>
    <row r="1908" spans="7:7" x14ac:dyDescent="0.25">
      <c r="G1908" s="89"/>
    </row>
    <row r="1909" spans="7:7" x14ac:dyDescent="0.25">
      <c r="G1909" s="89"/>
    </row>
    <row r="1910" spans="7:7" x14ac:dyDescent="0.25">
      <c r="G1910" s="89"/>
    </row>
    <row r="1911" spans="7:7" x14ac:dyDescent="0.25">
      <c r="G1911" s="89"/>
    </row>
    <row r="1912" spans="7:7" x14ac:dyDescent="0.25">
      <c r="G1912" s="89"/>
    </row>
    <row r="1913" spans="7:7" x14ac:dyDescent="0.25">
      <c r="G1913" s="89"/>
    </row>
    <row r="1914" spans="7:7" x14ac:dyDescent="0.25">
      <c r="G1914" s="89"/>
    </row>
    <row r="1915" spans="7:7" x14ac:dyDescent="0.25">
      <c r="G1915" s="89"/>
    </row>
    <row r="1916" spans="7:7" x14ac:dyDescent="0.25">
      <c r="G1916" s="89"/>
    </row>
    <row r="1917" spans="7:7" x14ac:dyDescent="0.25">
      <c r="G1917" s="89"/>
    </row>
    <row r="1918" spans="7:7" x14ac:dyDescent="0.25">
      <c r="G1918" s="89"/>
    </row>
    <row r="1919" spans="7:7" x14ac:dyDescent="0.25">
      <c r="G1919" s="89"/>
    </row>
    <row r="1920" spans="7:7" x14ac:dyDescent="0.25">
      <c r="G1920" s="89"/>
    </row>
    <row r="1921" spans="7:7" x14ac:dyDescent="0.25">
      <c r="G1921" s="89"/>
    </row>
    <row r="1922" spans="7:7" x14ac:dyDescent="0.25">
      <c r="G1922" s="89"/>
    </row>
    <row r="1923" spans="7:7" x14ac:dyDescent="0.25">
      <c r="G1923" s="89"/>
    </row>
    <row r="1924" spans="7:7" x14ac:dyDescent="0.25">
      <c r="G1924" s="89"/>
    </row>
    <row r="1925" spans="7:7" x14ac:dyDescent="0.25">
      <c r="G1925" s="89"/>
    </row>
    <row r="1926" spans="7:7" x14ac:dyDescent="0.25">
      <c r="G1926" s="89"/>
    </row>
    <row r="1927" spans="7:7" x14ac:dyDescent="0.25">
      <c r="G1927" s="89"/>
    </row>
    <row r="1928" spans="7:7" x14ac:dyDescent="0.25">
      <c r="G1928" s="89"/>
    </row>
    <row r="1929" spans="7:7" x14ac:dyDescent="0.25">
      <c r="G1929" s="89"/>
    </row>
    <row r="1930" spans="7:7" x14ac:dyDescent="0.25">
      <c r="G1930" s="89"/>
    </row>
    <row r="1931" spans="7:7" x14ac:dyDescent="0.25">
      <c r="G1931" s="89"/>
    </row>
    <row r="1932" spans="7:7" x14ac:dyDescent="0.25">
      <c r="G1932" s="89"/>
    </row>
    <row r="1933" spans="7:7" x14ac:dyDescent="0.25">
      <c r="G1933" s="89"/>
    </row>
    <row r="1934" spans="7:7" x14ac:dyDescent="0.25">
      <c r="G1934" s="89"/>
    </row>
    <row r="1935" spans="7:7" x14ac:dyDescent="0.25">
      <c r="G1935" s="89"/>
    </row>
    <row r="1936" spans="7:7" x14ac:dyDescent="0.25">
      <c r="G1936" s="89"/>
    </row>
    <row r="1937" spans="7:7" x14ac:dyDescent="0.25">
      <c r="G1937" s="89"/>
    </row>
    <row r="1938" spans="7:7" x14ac:dyDescent="0.25">
      <c r="G1938" s="89"/>
    </row>
    <row r="1939" spans="7:7" x14ac:dyDescent="0.25">
      <c r="G1939" s="89"/>
    </row>
    <row r="1940" spans="7:7" x14ac:dyDescent="0.25">
      <c r="G1940" s="89"/>
    </row>
    <row r="1941" spans="7:7" x14ac:dyDescent="0.25">
      <c r="G1941" s="89"/>
    </row>
    <row r="1942" spans="7:7" x14ac:dyDescent="0.25">
      <c r="G1942" s="89"/>
    </row>
    <row r="1943" spans="7:7" x14ac:dyDescent="0.25">
      <c r="G1943" s="89"/>
    </row>
    <row r="1944" spans="7:7" x14ac:dyDescent="0.25">
      <c r="G1944" s="89"/>
    </row>
    <row r="1945" spans="7:7" x14ac:dyDescent="0.25">
      <c r="G1945" s="89"/>
    </row>
    <row r="1946" spans="7:7" x14ac:dyDescent="0.25">
      <c r="G1946" s="89"/>
    </row>
    <row r="1947" spans="7:7" x14ac:dyDescent="0.25">
      <c r="G1947" s="89"/>
    </row>
    <row r="1948" spans="7:7" x14ac:dyDescent="0.25">
      <c r="G1948" s="89"/>
    </row>
    <row r="1949" spans="7:7" x14ac:dyDescent="0.25">
      <c r="G1949" s="89"/>
    </row>
    <row r="1950" spans="7:7" x14ac:dyDescent="0.25">
      <c r="G1950" s="89"/>
    </row>
    <row r="1951" spans="7:7" x14ac:dyDescent="0.25">
      <c r="G1951" s="89"/>
    </row>
    <row r="1952" spans="7:7" x14ac:dyDescent="0.25">
      <c r="G1952" s="89"/>
    </row>
    <row r="1953" spans="7:7" x14ac:dyDescent="0.25">
      <c r="G1953" s="89"/>
    </row>
    <row r="1954" spans="7:7" x14ac:dyDescent="0.25">
      <c r="G1954" s="89"/>
    </row>
    <row r="1955" spans="7:7" x14ac:dyDescent="0.25">
      <c r="G1955" s="89"/>
    </row>
    <row r="1956" spans="7:7" x14ac:dyDescent="0.25">
      <c r="G1956" s="89"/>
    </row>
    <row r="1957" spans="7:7" x14ac:dyDescent="0.25">
      <c r="G1957" s="89"/>
    </row>
    <row r="1958" spans="7:7" x14ac:dyDescent="0.25">
      <c r="G1958" s="89"/>
    </row>
    <row r="1959" spans="7:7" x14ac:dyDescent="0.25">
      <c r="G1959" s="89"/>
    </row>
    <row r="1960" spans="7:7" x14ac:dyDescent="0.25">
      <c r="G1960" s="89"/>
    </row>
    <row r="1961" spans="7:7" x14ac:dyDescent="0.25">
      <c r="G1961" s="89"/>
    </row>
    <row r="1962" spans="7:7" x14ac:dyDescent="0.25">
      <c r="G1962" s="89"/>
    </row>
    <row r="1963" spans="7:7" x14ac:dyDescent="0.25">
      <c r="G1963" s="89"/>
    </row>
    <row r="1964" spans="7:7" x14ac:dyDescent="0.25">
      <c r="G1964" s="89"/>
    </row>
    <row r="1965" spans="7:7" x14ac:dyDescent="0.25">
      <c r="G1965" s="89"/>
    </row>
    <row r="1966" spans="7:7" x14ac:dyDescent="0.25">
      <c r="G1966" s="89"/>
    </row>
    <row r="1967" spans="7:7" x14ac:dyDescent="0.25">
      <c r="G1967" s="89"/>
    </row>
    <row r="1968" spans="7:7" x14ac:dyDescent="0.25">
      <c r="G1968" s="89"/>
    </row>
    <row r="1969" spans="7:7" x14ac:dyDescent="0.25">
      <c r="G1969" s="89"/>
    </row>
    <row r="1970" spans="7:7" x14ac:dyDescent="0.25">
      <c r="G1970" s="89"/>
    </row>
    <row r="1971" spans="7:7" x14ac:dyDescent="0.25">
      <c r="G1971" s="89"/>
    </row>
    <row r="1972" spans="7:7" x14ac:dyDescent="0.25">
      <c r="G1972" s="89"/>
    </row>
    <row r="1973" spans="7:7" x14ac:dyDescent="0.25">
      <c r="G1973" s="89"/>
    </row>
    <row r="1974" spans="7:7" x14ac:dyDescent="0.25">
      <c r="G1974" s="89"/>
    </row>
    <row r="1975" spans="7:7" x14ac:dyDescent="0.25">
      <c r="G1975" s="89"/>
    </row>
    <row r="1976" spans="7:7" x14ac:dyDescent="0.25">
      <c r="G1976" s="89"/>
    </row>
    <row r="1977" spans="7:7" x14ac:dyDescent="0.25">
      <c r="G1977" s="89"/>
    </row>
    <row r="1978" spans="7:7" x14ac:dyDescent="0.25">
      <c r="G1978" s="89"/>
    </row>
    <row r="1979" spans="7:7" x14ac:dyDescent="0.25">
      <c r="G1979" s="89"/>
    </row>
    <row r="1980" spans="7:7" x14ac:dyDescent="0.25">
      <c r="G1980" s="89"/>
    </row>
    <row r="1981" spans="7:7" x14ac:dyDescent="0.25">
      <c r="G1981" s="89"/>
    </row>
    <row r="1982" spans="7:7" x14ac:dyDescent="0.25">
      <c r="G1982" s="89"/>
    </row>
    <row r="1983" spans="7:7" x14ac:dyDescent="0.25">
      <c r="G1983" s="89"/>
    </row>
    <row r="1984" spans="7:7" x14ac:dyDescent="0.25">
      <c r="G1984" s="89"/>
    </row>
    <row r="1985" spans="7:7" x14ac:dyDescent="0.25">
      <c r="G1985" s="89"/>
    </row>
    <row r="1986" spans="7:7" x14ac:dyDescent="0.25">
      <c r="G1986" s="89"/>
    </row>
    <row r="1987" spans="7:7" x14ac:dyDescent="0.25">
      <c r="G1987" s="89"/>
    </row>
    <row r="1988" spans="7:7" x14ac:dyDescent="0.25">
      <c r="G1988" s="89"/>
    </row>
    <row r="1989" spans="7:7" x14ac:dyDescent="0.25">
      <c r="G1989" s="89"/>
    </row>
    <row r="1990" spans="7:7" x14ac:dyDescent="0.25">
      <c r="G1990" s="89"/>
    </row>
    <row r="1991" spans="7:7" x14ac:dyDescent="0.25">
      <c r="G1991" s="89"/>
    </row>
    <row r="1992" spans="7:7" x14ac:dyDescent="0.25">
      <c r="G1992" s="89"/>
    </row>
    <row r="1993" spans="7:7" x14ac:dyDescent="0.25">
      <c r="G1993" s="89"/>
    </row>
    <row r="1994" spans="7:7" x14ac:dyDescent="0.25">
      <c r="G1994" s="89"/>
    </row>
    <row r="1995" spans="7:7" x14ac:dyDescent="0.25">
      <c r="G1995" s="89"/>
    </row>
    <row r="1996" spans="7:7" x14ac:dyDescent="0.25">
      <c r="G1996" s="89"/>
    </row>
    <row r="1997" spans="7:7" x14ac:dyDescent="0.25">
      <c r="G1997" s="89"/>
    </row>
    <row r="1998" spans="7:7" x14ac:dyDescent="0.25">
      <c r="G1998" s="89"/>
    </row>
    <row r="1999" spans="7:7" x14ac:dyDescent="0.25">
      <c r="G1999" s="89"/>
    </row>
    <row r="2000" spans="7:7" x14ac:dyDescent="0.25">
      <c r="G2000" s="89"/>
    </row>
    <row r="2001" spans="7:7" x14ac:dyDescent="0.25">
      <c r="G2001" s="89"/>
    </row>
    <row r="2002" spans="7:7" x14ac:dyDescent="0.25">
      <c r="G2002" s="89"/>
    </row>
    <row r="2003" spans="7:7" x14ac:dyDescent="0.25">
      <c r="G2003" s="89"/>
    </row>
    <row r="2004" spans="7:7" x14ac:dyDescent="0.25">
      <c r="G2004" s="89"/>
    </row>
    <row r="2005" spans="7:7" x14ac:dyDescent="0.25">
      <c r="G2005" s="89"/>
    </row>
    <row r="2006" spans="7:7" x14ac:dyDescent="0.25">
      <c r="G2006" s="89"/>
    </row>
    <row r="2007" spans="7:7" x14ac:dyDescent="0.25">
      <c r="G2007" s="89"/>
    </row>
    <row r="2008" spans="7:7" x14ac:dyDescent="0.25">
      <c r="G2008" s="89"/>
    </row>
    <row r="2009" spans="7:7" x14ac:dyDescent="0.25">
      <c r="G2009" s="89"/>
    </row>
    <row r="2010" spans="7:7" x14ac:dyDescent="0.25">
      <c r="G2010" s="89"/>
    </row>
    <row r="2011" spans="7:7" x14ac:dyDescent="0.25">
      <c r="G2011" s="89"/>
    </row>
    <row r="2012" spans="7:7" x14ac:dyDescent="0.25">
      <c r="G2012" s="89"/>
    </row>
    <row r="2013" spans="7:7" x14ac:dyDescent="0.25">
      <c r="G2013" s="89"/>
    </row>
    <row r="2014" spans="7:7" x14ac:dyDescent="0.25">
      <c r="G2014" s="89"/>
    </row>
    <row r="2015" spans="7:7" x14ac:dyDescent="0.25">
      <c r="G2015" s="89"/>
    </row>
    <row r="2016" spans="7:7" x14ac:dyDescent="0.25">
      <c r="G2016" s="89"/>
    </row>
    <row r="2017" spans="7:7" x14ac:dyDescent="0.25">
      <c r="G2017" s="89"/>
    </row>
    <row r="2018" spans="7:7" x14ac:dyDescent="0.25">
      <c r="G2018" s="89"/>
    </row>
    <row r="2019" spans="7:7" x14ac:dyDescent="0.25">
      <c r="G2019" s="89"/>
    </row>
    <row r="2020" spans="7:7" x14ac:dyDescent="0.25">
      <c r="G2020" s="89"/>
    </row>
    <row r="2021" spans="7:7" x14ac:dyDescent="0.25">
      <c r="G2021" s="89"/>
    </row>
    <row r="2022" spans="7:7" x14ac:dyDescent="0.25">
      <c r="G2022" s="89"/>
    </row>
    <row r="2023" spans="7:7" x14ac:dyDescent="0.25">
      <c r="G2023" s="89"/>
    </row>
    <row r="2024" spans="7:7" x14ac:dyDescent="0.25">
      <c r="G2024" s="89"/>
    </row>
    <row r="2025" spans="7:7" x14ac:dyDescent="0.25">
      <c r="G2025" s="89"/>
    </row>
    <row r="2026" spans="7:7" x14ac:dyDescent="0.25">
      <c r="G2026" s="89"/>
    </row>
    <row r="2027" spans="7:7" x14ac:dyDescent="0.25">
      <c r="G2027" s="89"/>
    </row>
    <row r="2028" spans="7:7" x14ac:dyDescent="0.25">
      <c r="G2028" s="89"/>
    </row>
    <row r="2029" spans="7:7" x14ac:dyDescent="0.25">
      <c r="G2029" s="89"/>
    </row>
    <row r="2030" spans="7:7" x14ac:dyDescent="0.25">
      <c r="G2030" s="89"/>
    </row>
    <row r="2031" spans="7:7" x14ac:dyDescent="0.25">
      <c r="G2031" s="89"/>
    </row>
    <row r="2032" spans="7:7" x14ac:dyDescent="0.25">
      <c r="G2032" s="89"/>
    </row>
    <row r="2033" spans="7:7" x14ac:dyDescent="0.25">
      <c r="G2033" s="89"/>
    </row>
    <row r="2034" spans="7:7" x14ac:dyDescent="0.25">
      <c r="G2034" s="89"/>
    </row>
    <row r="2035" spans="7:7" x14ac:dyDescent="0.25">
      <c r="G2035" s="89"/>
    </row>
    <row r="2036" spans="7:7" x14ac:dyDescent="0.25">
      <c r="G2036" s="89"/>
    </row>
    <row r="2037" spans="7:7" x14ac:dyDescent="0.25">
      <c r="G2037" s="89"/>
    </row>
    <row r="2038" spans="7:7" x14ac:dyDescent="0.25">
      <c r="G2038" s="89"/>
    </row>
    <row r="2039" spans="7:7" x14ac:dyDescent="0.25">
      <c r="G2039" s="89"/>
    </row>
    <row r="2040" spans="7:7" x14ac:dyDescent="0.25">
      <c r="G2040" s="89"/>
    </row>
    <row r="2041" spans="7:7" x14ac:dyDescent="0.25">
      <c r="G2041" s="89"/>
    </row>
    <row r="2042" spans="7:7" x14ac:dyDescent="0.25">
      <c r="G2042" s="89"/>
    </row>
    <row r="2043" spans="7:7" x14ac:dyDescent="0.25">
      <c r="G2043" s="89"/>
    </row>
    <row r="2044" spans="7:7" x14ac:dyDescent="0.25">
      <c r="G2044" s="89"/>
    </row>
    <row r="2045" spans="7:7" x14ac:dyDescent="0.25">
      <c r="G2045" s="89"/>
    </row>
    <row r="2046" spans="7:7" x14ac:dyDescent="0.25">
      <c r="G2046" s="89"/>
    </row>
    <row r="2047" spans="7:7" x14ac:dyDescent="0.25">
      <c r="G2047" s="89"/>
    </row>
    <row r="2048" spans="7:7" x14ac:dyDescent="0.25">
      <c r="G2048" s="89"/>
    </row>
    <row r="2049" spans="7:7" x14ac:dyDescent="0.25">
      <c r="G2049" s="89"/>
    </row>
    <row r="2050" spans="7:7" x14ac:dyDescent="0.25">
      <c r="G2050" s="89"/>
    </row>
    <row r="2051" spans="7:7" x14ac:dyDescent="0.25">
      <c r="G2051" s="89"/>
    </row>
    <row r="2052" spans="7:7" x14ac:dyDescent="0.25">
      <c r="G2052" s="89"/>
    </row>
    <row r="2053" spans="7:7" x14ac:dyDescent="0.25">
      <c r="G2053" s="89"/>
    </row>
    <row r="2054" spans="7:7" x14ac:dyDescent="0.25">
      <c r="G2054" s="89"/>
    </row>
    <row r="2055" spans="7:7" x14ac:dyDescent="0.25">
      <c r="G2055" s="89"/>
    </row>
    <row r="2056" spans="7:7" x14ac:dyDescent="0.25">
      <c r="G2056" s="89"/>
    </row>
    <row r="2057" spans="7:7" x14ac:dyDescent="0.25">
      <c r="G2057" s="89"/>
    </row>
    <row r="2058" spans="7:7" x14ac:dyDescent="0.25">
      <c r="G2058" s="89"/>
    </row>
    <row r="2059" spans="7:7" x14ac:dyDescent="0.25">
      <c r="G2059" s="89"/>
    </row>
    <row r="2060" spans="7:7" x14ac:dyDescent="0.25">
      <c r="G2060" s="89"/>
    </row>
    <row r="2061" spans="7:7" x14ac:dyDescent="0.25">
      <c r="G2061" s="89"/>
    </row>
    <row r="2062" spans="7:7" x14ac:dyDescent="0.25">
      <c r="G2062" s="89"/>
    </row>
    <row r="2063" spans="7:7" x14ac:dyDescent="0.25">
      <c r="G2063" s="89"/>
    </row>
    <row r="2064" spans="7:7" x14ac:dyDescent="0.25">
      <c r="G2064" s="89"/>
    </row>
    <row r="2065" spans="7:7" x14ac:dyDescent="0.25">
      <c r="G2065" s="89"/>
    </row>
    <row r="2066" spans="7:7" x14ac:dyDescent="0.25">
      <c r="G2066" s="89"/>
    </row>
    <row r="2067" spans="7:7" x14ac:dyDescent="0.25">
      <c r="G2067" s="89"/>
    </row>
    <row r="2068" spans="7:7" x14ac:dyDescent="0.25">
      <c r="G2068" s="89"/>
    </row>
    <row r="2069" spans="7:7" x14ac:dyDescent="0.25">
      <c r="G2069" s="89"/>
    </row>
    <row r="2070" spans="7:7" x14ac:dyDescent="0.25">
      <c r="G2070" s="89"/>
    </row>
    <row r="2071" spans="7:7" x14ac:dyDescent="0.25">
      <c r="G2071" s="89"/>
    </row>
    <row r="2072" spans="7:7" x14ac:dyDescent="0.25">
      <c r="G2072" s="89"/>
    </row>
    <row r="2073" spans="7:7" x14ac:dyDescent="0.25">
      <c r="G2073" s="89"/>
    </row>
    <row r="2074" spans="7:7" x14ac:dyDescent="0.25">
      <c r="G2074" s="89"/>
    </row>
    <row r="2075" spans="7:7" x14ac:dyDescent="0.25">
      <c r="G2075" s="89"/>
    </row>
    <row r="2076" spans="7:7" x14ac:dyDescent="0.25">
      <c r="G2076" s="89"/>
    </row>
    <row r="2077" spans="7:7" x14ac:dyDescent="0.25">
      <c r="G2077" s="89"/>
    </row>
    <row r="2078" spans="7:7" x14ac:dyDescent="0.25">
      <c r="G2078" s="89"/>
    </row>
    <row r="2079" spans="7:7" x14ac:dyDescent="0.25">
      <c r="G2079" s="89"/>
    </row>
    <row r="2080" spans="7:7" x14ac:dyDescent="0.25">
      <c r="G2080" s="89"/>
    </row>
    <row r="2081" spans="7:7" x14ac:dyDescent="0.25">
      <c r="G2081" s="89"/>
    </row>
    <row r="2082" spans="7:7" x14ac:dyDescent="0.25">
      <c r="G2082" s="89"/>
    </row>
    <row r="2083" spans="7:7" x14ac:dyDescent="0.25">
      <c r="G2083" s="89"/>
    </row>
    <row r="2084" spans="7:7" x14ac:dyDescent="0.25">
      <c r="G2084" s="89"/>
    </row>
    <row r="2085" spans="7:7" x14ac:dyDescent="0.25">
      <c r="G2085" s="89"/>
    </row>
    <row r="2086" spans="7:7" x14ac:dyDescent="0.25">
      <c r="G2086" s="89"/>
    </row>
    <row r="2087" spans="7:7" x14ac:dyDescent="0.25">
      <c r="G2087" s="89"/>
    </row>
    <row r="2088" spans="7:7" x14ac:dyDescent="0.25">
      <c r="G2088" s="89"/>
    </row>
    <row r="2089" spans="7:7" x14ac:dyDescent="0.25">
      <c r="G2089" s="89"/>
    </row>
    <row r="2090" spans="7:7" x14ac:dyDescent="0.25">
      <c r="G2090" s="89"/>
    </row>
    <row r="2091" spans="7:7" x14ac:dyDescent="0.25">
      <c r="G2091" s="89"/>
    </row>
    <row r="2092" spans="7:7" x14ac:dyDescent="0.25">
      <c r="G2092" s="89"/>
    </row>
    <row r="2093" spans="7:7" x14ac:dyDescent="0.25">
      <c r="G2093" s="89"/>
    </row>
    <row r="2094" spans="7:7" x14ac:dyDescent="0.25">
      <c r="G2094" s="89"/>
    </row>
    <row r="2095" spans="7:7" x14ac:dyDescent="0.25">
      <c r="G2095" s="89"/>
    </row>
    <row r="2096" spans="7:7" x14ac:dyDescent="0.25">
      <c r="G2096" s="89"/>
    </row>
    <row r="2097" spans="7:7" x14ac:dyDescent="0.25">
      <c r="G2097" s="89"/>
    </row>
    <row r="2098" spans="7:7" x14ac:dyDescent="0.25">
      <c r="G2098" s="89"/>
    </row>
    <row r="2099" spans="7:7" x14ac:dyDescent="0.25">
      <c r="G2099" s="89"/>
    </row>
    <row r="2100" spans="7:7" x14ac:dyDescent="0.25">
      <c r="G2100" s="89"/>
    </row>
    <row r="2101" spans="7:7" x14ac:dyDescent="0.25">
      <c r="G2101" s="89"/>
    </row>
    <row r="2102" spans="7:7" x14ac:dyDescent="0.25">
      <c r="G2102" s="89"/>
    </row>
    <row r="2103" spans="7:7" x14ac:dyDescent="0.25">
      <c r="G2103" s="89"/>
    </row>
    <row r="2104" spans="7:7" x14ac:dyDescent="0.25">
      <c r="G2104" s="89"/>
    </row>
    <row r="2105" spans="7:7" x14ac:dyDescent="0.25">
      <c r="G2105" s="89"/>
    </row>
    <row r="2106" spans="7:7" x14ac:dyDescent="0.25">
      <c r="G2106" s="89"/>
    </row>
    <row r="2107" spans="7:7" x14ac:dyDescent="0.25">
      <c r="G2107" s="89"/>
    </row>
    <row r="2108" spans="7:7" x14ac:dyDescent="0.25">
      <c r="G2108" s="89"/>
    </row>
    <row r="2109" spans="7:7" x14ac:dyDescent="0.25">
      <c r="G2109" s="89"/>
    </row>
    <row r="2110" spans="7:7" x14ac:dyDescent="0.25">
      <c r="G2110" s="89"/>
    </row>
    <row r="2111" spans="7:7" x14ac:dyDescent="0.25">
      <c r="G2111" s="89"/>
    </row>
    <row r="2112" spans="7:7" x14ac:dyDescent="0.25">
      <c r="G2112" s="89"/>
    </row>
    <row r="2113" spans="7:7" x14ac:dyDescent="0.25">
      <c r="G2113" s="89"/>
    </row>
    <row r="2114" spans="7:7" x14ac:dyDescent="0.25">
      <c r="G2114" s="89"/>
    </row>
    <row r="2115" spans="7:7" x14ac:dyDescent="0.25">
      <c r="G2115" s="89"/>
    </row>
    <row r="2116" spans="7:7" x14ac:dyDescent="0.25">
      <c r="G2116" s="89"/>
    </row>
    <row r="2117" spans="7:7" x14ac:dyDescent="0.25">
      <c r="G2117" s="89"/>
    </row>
    <row r="2118" spans="7:7" x14ac:dyDescent="0.25">
      <c r="G2118" s="89"/>
    </row>
    <row r="2119" spans="7:7" x14ac:dyDescent="0.25">
      <c r="G2119" s="89"/>
    </row>
    <row r="2120" spans="7:7" x14ac:dyDescent="0.25">
      <c r="G2120" s="89"/>
    </row>
    <row r="2121" spans="7:7" x14ac:dyDescent="0.25">
      <c r="G2121" s="89"/>
    </row>
    <row r="2122" spans="7:7" x14ac:dyDescent="0.25">
      <c r="G2122" s="89"/>
    </row>
    <row r="2123" spans="7:7" x14ac:dyDescent="0.25">
      <c r="G2123" s="89"/>
    </row>
    <row r="2124" spans="7:7" x14ac:dyDescent="0.25">
      <c r="G2124" s="89"/>
    </row>
    <row r="2125" spans="7:7" x14ac:dyDescent="0.25">
      <c r="G2125" s="89"/>
    </row>
    <row r="2126" spans="7:7" x14ac:dyDescent="0.25">
      <c r="G2126" s="89"/>
    </row>
    <row r="2127" spans="7:7" x14ac:dyDescent="0.25">
      <c r="G2127" s="89"/>
    </row>
    <row r="2128" spans="7:7" x14ac:dyDescent="0.25">
      <c r="G2128" s="89"/>
    </row>
    <row r="2129" spans="7:7" x14ac:dyDescent="0.25">
      <c r="G2129" s="89"/>
    </row>
    <row r="2130" spans="7:7" x14ac:dyDescent="0.25">
      <c r="G2130" s="89"/>
    </row>
    <row r="2131" spans="7:7" x14ac:dyDescent="0.25">
      <c r="G2131" s="89"/>
    </row>
    <row r="2132" spans="7:7" x14ac:dyDescent="0.25">
      <c r="G2132" s="89"/>
    </row>
    <row r="2133" spans="7:7" x14ac:dyDescent="0.25">
      <c r="G2133" s="89"/>
    </row>
    <row r="2134" spans="7:7" x14ac:dyDescent="0.25">
      <c r="G2134" s="89"/>
    </row>
    <row r="2135" spans="7:7" x14ac:dyDescent="0.25">
      <c r="G2135" s="89"/>
    </row>
    <row r="2136" spans="7:7" x14ac:dyDescent="0.25">
      <c r="G2136" s="89"/>
    </row>
    <row r="2137" spans="7:7" x14ac:dyDescent="0.25">
      <c r="G2137" s="89"/>
    </row>
    <row r="2138" spans="7:7" x14ac:dyDescent="0.25">
      <c r="G2138" s="89"/>
    </row>
    <row r="2139" spans="7:7" x14ac:dyDescent="0.25">
      <c r="G2139" s="89"/>
    </row>
    <row r="2140" spans="7:7" x14ac:dyDescent="0.25">
      <c r="G2140" s="89"/>
    </row>
    <row r="2141" spans="7:7" x14ac:dyDescent="0.25">
      <c r="G2141" s="89"/>
    </row>
    <row r="2142" spans="7:7" x14ac:dyDescent="0.25">
      <c r="G2142" s="89"/>
    </row>
    <row r="2143" spans="7:7" x14ac:dyDescent="0.25">
      <c r="G2143" s="89"/>
    </row>
    <row r="2144" spans="7:7" x14ac:dyDescent="0.25">
      <c r="G2144" s="89"/>
    </row>
    <row r="2145" spans="7:7" x14ac:dyDescent="0.25">
      <c r="G2145" s="89"/>
    </row>
    <row r="2146" spans="7:7" x14ac:dyDescent="0.25">
      <c r="G2146" s="89"/>
    </row>
    <row r="2147" spans="7:7" x14ac:dyDescent="0.25">
      <c r="G2147" s="89"/>
    </row>
    <row r="2148" spans="7:7" x14ac:dyDescent="0.25">
      <c r="G2148" s="89"/>
    </row>
    <row r="2149" spans="7:7" x14ac:dyDescent="0.25">
      <c r="G2149" s="89"/>
    </row>
    <row r="2150" spans="7:7" x14ac:dyDescent="0.25">
      <c r="G2150" s="89"/>
    </row>
    <row r="2151" spans="7:7" x14ac:dyDescent="0.25">
      <c r="G2151" s="89"/>
    </row>
    <row r="2152" spans="7:7" x14ac:dyDescent="0.25">
      <c r="G2152" s="89"/>
    </row>
    <row r="2153" spans="7:7" x14ac:dyDescent="0.25">
      <c r="G2153" s="89"/>
    </row>
    <row r="2154" spans="7:7" x14ac:dyDescent="0.25">
      <c r="G2154" s="89"/>
    </row>
    <row r="2155" spans="7:7" x14ac:dyDescent="0.25">
      <c r="G2155" s="89"/>
    </row>
    <row r="2156" spans="7:7" x14ac:dyDescent="0.25">
      <c r="G2156" s="89"/>
    </row>
    <row r="2157" spans="7:7" x14ac:dyDescent="0.25">
      <c r="G2157" s="89"/>
    </row>
    <row r="2158" spans="7:7" x14ac:dyDescent="0.25">
      <c r="G2158" s="89"/>
    </row>
    <row r="2159" spans="7:7" x14ac:dyDescent="0.25">
      <c r="G2159" s="89"/>
    </row>
    <row r="2160" spans="7:7" x14ac:dyDescent="0.25">
      <c r="G2160" s="89"/>
    </row>
    <row r="2161" spans="7:7" x14ac:dyDescent="0.25">
      <c r="G2161" s="89"/>
    </row>
    <row r="2162" spans="7:7" x14ac:dyDescent="0.25">
      <c r="G2162" s="89"/>
    </row>
    <row r="2163" spans="7:7" x14ac:dyDescent="0.25">
      <c r="G2163" s="89"/>
    </row>
    <row r="2164" spans="7:7" x14ac:dyDescent="0.25">
      <c r="G2164" s="89"/>
    </row>
    <row r="2165" spans="7:7" x14ac:dyDescent="0.25">
      <c r="G2165" s="89"/>
    </row>
    <row r="2166" spans="7:7" x14ac:dyDescent="0.25">
      <c r="G2166" s="89"/>
    </row>
    <row r="2167" spans="7:7" x14ac:dyDescent="0.25">
      <c r="G2167" s="89"/>
    </row>
    <row r="2168" spans="7:7" x14ac:dyDescent="0.25">
      <c r="G2168" s="89"/>
    </row>
    <row r="2169" spans="7:7" x14ac:dyDescent="0.25">
      <c r="G2169" s="89"/>
    </row>
    <row r="2170" spans="7:7" x14ac:dyDescent="0.25">
      <c r="G2170" s="89"/>
    </row>
    <row r="2171" spans="7:7" x14ac:dyDescent="0.25">
      <c r="G2171" s="89"/>
    </row>
    <row r="2172" spans="7:7" x14ac:dyDescent="0.25">
      <c r="G2172" s="89"/>
    </row>
    <row r="2173" spans="7:7" x14ac:dyDescent="0.25">
      <c r="G2173" s="89"/>
    </row>
    <row r="2174" spans="7:7" x14ac:dyDescent="0.25">
      <c r="G2174" s="89"/>
    </row>
    <row r="2175" spans="7:7" x14ac:dyDescent="0.25">
      <c r="G2175" s="89"/>
    </row>
    <row r="2176" spans="7:7" x14ac:dyDescent="0.25">
      <c r="G2176" s="89"/>
    </row>
    <row r="2177" spans="7:7" x14ac:dyDescent="0.25">
      <c r="G2177" s="89"/>
    </row>
    <row r="2178" spans="7:7" x14ac:dyDescent="0.25">
      <c r="G2178" s="89"/>
    </row>
    <row r="2179" spans="7:7" x14ac:dyDescent="0.25">
      <c r="G2179" s="89"/>
    </row>
    <row r="2180" spans="7:7" x14ac:dyDescent="0.25">
      <c r="G2180" s="89"/>
    </row>
    <row r="2181" spans="7:7" x14ac:dyDescent="0.25">
      <c r="G2181" s="89"/>
    </row>
    <row r="2182" spans="7:7" x14ac:dyDescent="0.25">
      <c r="G2182" s="89"/>
    </row>
    <row r="2183" spans="7:7" x14ac:dyDescent="0.25">
      <c r="G2183" s="89"/>
    </row>
    <row r="2184" spans="7:7" x14ac:dyDescent="0.25">
      <c r="G2184" s="89"/>
    </row>
    <row r="2185" spans="7:7" x14ac:dyDescent="0.25">
      <c r="G2185" s="89"/>
    </row>
    <row r="2186" spans="7:7" x14ac:dyDescent="0.25">
      <c r="G2186" s="89"/>
    </row>
    <row r="2187" spans="7:7" x14ac:dyDescent="0.25">
      <c r="G2187" s="89"/>
    </row>
    <row r="2188" spans="7:7" x14ac:dyDescent="0.25">
      <c r="G2188" s="89"/>
    </row>
    <row r="2189" spans="7:7" x14ac:dyDescent="0.25">
      <c r="G2189" s="89"/>
    </row>
    <row r="2190" spans="7:7" x14ac:dyDescent="0.25">
      <c r="G2190" s="89"/>
    </row>
    <row r="2191" spans="7:7" x14ac:dyDescent="0.25">
      <c r="G2191" s="89"/>
    </row>
    <row r="2192" spans="7:7" x14ac:dyDescent="0.25">
      <c r="G2192" s="89"/>
    </row>
    <row r="2193" spans="7:7" x14ac:dyDescent="0.25">
      <c r="G2193" s="89"/>
    </row>
    <row r="2194" spans="7:7" x14ac:dyDescent="0.25">
      <c r="G2194" s="89"/>
    </row>
    <row r="2195" spans="7:7" x14ac:dyDescent="0.25">
      <c r="G2195" s="89"/>
    </row>
    <row r="2196" spans="7:7" x14ac:dyDescent="0.25">
      <c r="G2196" s="89"/>
    </row>
    <row r="2197" spans="7:7" x14ac:dyDescent="0.25">
      <c r="G2197" s="89"/>
    </row>
    <row r="2198" spans="7:7" x14ac:dyDescent="0.25">
      <c r="G2198" s="89"/>
    </row>
    <row r="2199" spans="7:7" x14ac:dyDescent="0.25">
      <c r="G2199" s="89"/>
    </row>
    <row r="2200" spans="7:7" x14ac:dyDescent="0.25">
      <c r="G2200" s="89"/>
    </row>
    <row r="2201" spans="7:7" x14ac:dyDescent="0.25">
      <c r="G2201" s="89"/>
    </row>
    <row r="2202" spans="7:7" x14ac:dyDescent="0.25">
      <c r="G2202" s="89"/>
    </row>
    <row r="2203" spans="7:7" x14ac:dyDescent="0.25">
      <c r="G2203" s="89"/>
    </row>
    <row r="2204" spans="7:7" x14ac:dyDescent="0.25">
      <c r="G2204" s="89"/>
    </row>
    <row r="2205" spans="7:7" x14ac:dyDescent="0.25">
      <c r="G2205" s="89"/>
    </row>
    <row r="2206" spans="7:7" x14ac:dyDescent="0.25">
      <c r="G2206" s="89"/>
    </row>
    <row r="2207" spans="7:7" x14ac:dyDescent="0.25">
      <c r="G2207" s="89"/>
    </row>
    <row r="2208" spans="7:7" x14ac:dyDescent="0.25">
      <c r="G2208" s="89"/>
    </row>
    <row r="2209" spans="7:7" x14ac:dyDescent="0.25">
      <c r="G2209" s="89"/>
    </row>
    <row r="2210" spans="7:7" x14ac:dyDescent="0.25">
      <c r="G2210" s="89"/>
    </row>
    <row r="2211" spans="7:7" x14ac:dyDescent="0.25">
      <c r="G2211" s="89"/>
    </row>
    <row r="2212" spans="7:7" x14ac:dyDescent="0.25">
      <c r="G2212" s="89"/>
    </row>
    <row r="2213" spans="7:7" x14ac:dyDescent="0.25">
      <c r="G2213" s="89"/>
    </row>
    <row r="2214" spans="7:7" x14ac:dyDescent="0.25">
      <c r="G2214" s="89"/>
    </row>
    <row r="2215" spans="7:7" x14ac:dyDescent="0.25">
      <c r="G2215" s="89"/>
    </row>
    <row r="2216" spans="7:7" x14ac:dyDescent="0.25">
      <c r="G2216" s="89"/>
    </row>
    <row r="2217" spans="7:7" x14ac:dyDescent="0.25">
      <c r="G2217" s="89"/>
    </row>
    <row r="2218" spans="7:7" x14ac:dyDescent="0.25">
      <c r="G2218" s="89"/>
    </row>
    <row r="2219" spans="7:7" x14ac:dyDescent="0.25">
      <c r="G2219" s="89"/>
    </row>
    <row r="2220" spans="7:7" x14ac:dyDescent="0.25">
      <c r="G2220" s="89"/>
    </row>
    <row r="2221" spans="7:7" x14ac:dyDescent="0.25">
      <c r="G2221" s="89"/>
    </row>
    <row r="2222" spans="7:7" x14ac:dyDescent="0.25">
      <c r="G2222" s="89"/>
    </row>
    <row r="2223" spans="7:7" x14ac:dyDescent="0.25">
      <c r="G2223" s="89"/>
    </row>
    <row r="2224" spans="7:7" x14ac:dyDescent="0.25">
      <c r="G2224" s="89"/>
    </row>
    <row r="2225" spans="7:7" x14ac:dyDescent="0.25">
      <c r="G2225" s="89"/>
    </row>
    <row r="2226" spans="7:7" x14ac:dyDescent="0.25">
      <c r="G2226" s="89"/>
    </row>
    <row r="2227" spans="7:7" x14ac:dyDescent="0.25">
      <c r="G2227" s="89"/>
    </row>
    <row r="2228" spans="7:7" x14ac:dyDescent="0.25">
      <c r="G2228" s="89"/>
    </row>
    <row r="2229" spans="7:7" x14ac:dyDescent="0.25">
      <c r="G2229" s="89"/>
    </row>
    <row r="2230" spans="7:7" x14ac:dyDescent="0.25">
      <c r="G2230" s="89"/>
    </row>
    <row r="2231" spans="7:7" x14ac:dyDescent="0.25">
      <c r="G2231" s="89"/>
    </row>
    <row r="2232" spans="7:7" x14ac:dyDescent="0.25">
      <c r="G2232" s="89"/>
    </row>
    <row r="2233" spans="7:7" x14ac:dyDescent="0.25">
      <c r="G2233" s="89"/>
    </row>
    <row r="2234" spans="7:7" x14ac:dyDescent="0.25">
      <c r="G2234" s="89"/>
    </row>
    <row r="2235" spans="7:7" x14ac:dyDescent="0.25">
      <c r="G2235" s="89"/>
    </row>
    <row r="2236" spans="7:7" x14ac:dyDescent="0.25">
      <c r="G2236" s="89"/>
    </row>
    <row r="2237" spans="7:7" x14ac:dyDescent="0.25">
      <c r="G2237" s="89"/>
    </row>
    <row r="2238" spans="7:7" x14ac:dyDescent="0.25">
      <c r="G2238" s="89"/>
    </row>
    <row r="2239" spans="7:7" x14ac:dyDescent="0.25">
      <c r="G2239" s="89"/>
    </row>
    <row r="2240" spans="7:7" x14ac:dyDescent="0.25">
      <c r="G2240" s="89"/>
    </row>
    <row r="2241" spans="7:7" x14ac:dyDescent="0.25">
      <c r="G2241" s="89"/>
    </row>
    <row r="2242" spans="7:7" x14ac:dyDescent="0.25">
      <c r="G2242" s="89"/>
    </row>
    <row r="2243" spans="7:7" x14ac:dyDescent="0.25">
      <c r="G2243" s="89"/>
    </row>
    <row r="2244" spans="7:7" x14ac:dyDescent="0.25">
      <c r="G2244" s="89"/>
    </row>
    <row r="2245" spans="7:7" x14ac:dyDescent="0.25">
      <c r="G2245" s="89"/>
    </row>
    <row r="2246" spans="7:7" x14ac:dyDescent="0.25">
      <c r="G2246" s="89"/>
    </row>
    <row r="2247" spans="7:7" x14ac:dyDescent="0.25">
      <c r="G2247" s="89"/>
    </row>
    <row r="2248" spans="7:7" x14ac:dyDescent="0.25">
      <c r="G2248" s="89"/>
    </row>
    <row r="2249" spans="7:7" x14ac:dyDescent="0.25">
      <c r="G2249" s="89"/>
    </row>
    <row r="2250" spans="7:7" x14ac:dyDescent="0.25">
      <c r="G2250" s="89"/>
    </row>
    <row r="2251" spans="7:7" x14ac:dyDescent="0.25">
      <c r="G2251" s="89"/>
    </row>
    <row r="2252" spans="7:7" x14ac:dyDescent="0.25">
      <c r="G2252" s="89"/>
    </row>
    <row r="2253" spans="7:7" x14ac:dyDescent="0.25">
      <c r="G2253" s="89"/>
    </row>
    <row r="2254" spans="7:7" x14ac:dyDescent="0.25">
      <c r="G2254" s="89"/>
    </row>
    <row r="2255" spans="7:7" x14ac:dyDescent="0.25">
      <c r="G2255" s="89"/>
    </row>
    <row r="2256" spans="7:7" x14ac:dyDescent="0.25">
      <c r="G2256" s="89"/>
    </row>
    <row r="2257" spans="7:7" x14ac:dyDescent="0.25">
      <c r="G2257" s="89"/>
    </row>
    <row r="2258" spans="7:7" x14ac:dyDescent="0.25">
      <c r="G2258" s="89"/>
    </row>
    <row r="2259" spans="7:7" x14ac:dyDescent="0.25">
      <c r="G2259" s="89"/>
    </row>
    <row r="2260" spans="7:7" x14ac:dyDescent="0.25">
      <c r="G2260" s="89"/>
    </row>
    <row r="2261" spans="7:7" x14ac:dyDescent="0.25">
      <c r="G2261" s="89"/>
    </row>
    <row r="2262" spans="7:7" x14ac:dyDescent="0.25">
      <c r="G2262" s="89"/>
    </row>
    <row r="2263" spans="7:7" x14ac:dyDescent="0.25">
      <c r="G2263" s="89"/>
    </row>
    <row r="2264" spans="7:7" x14ac:dyDescent="0.25">
      <c r="G2264" s="89"/>
    </row>
    <row r="2265" spans="7:7" x14ac:dyDescent="0.25">
      <c r="G2265" s="89"/>
    </row>
    <row r="2266" spans="7:7" x14ac:dyDescent="0.25">
      <c r="G2266" s="89"/>
    </row>
    <row r="2267" spans="7:7" x14ac:dyDescent="0.25">
      <c r="G2267" s="89"/>
    </row>
    <row r="2268" spans="7:7" x14ac:dyDescent="0.25">
      <c r="G2268" s="89"/>
    </row>
    <row r="2269" spans="7:7" x14ac:dyDescent="0.25">
      <c r="G2269" s="89"/>
    </row>
    <row r="2270" spans="7:7" x14ac:dyDescent="0.25">
      <c r="G2270" s="89"/>
    </row>
    <row r="2271" spans="7:7" x14ac:dyDescent="0.25">
      <c r="G2271" s="89"/>
    </row>
    <row r="2272" spans="7:7" x14ac:dyDescent="0.25">
      <c r="G2272" s="89"/>
    </row>
    <row r="2273" spans="7:7" x14ac:dyDescent="0.25">
      <c r="G2273" s="89"/>
    </row>
    <row r="2274" spans="7:7" x14ac:dyDescent="0.25">
      <c r="G2274" s="89"/>
    </row>
    <row r="2275" spans="7:7" x14ac:dyDescent="0.25">
      <c r="G2275" s="89"/>
    </row>
    <row r="2276" spans="7:7" x14ac:dyDescent="0.25">
      <c r="G2276" s="89"/>
    </row>
    <row r="2277" spans="7:7" x14ac:dyDescent="0.25">
      <c r="G2277" s="89"/>
    </row>
    <row r="2278" spans="7:7" x14ac:dyDescent="0.25">
      <c r="G2278" s="89"/>
    </row>
    <row r="2279" spans="7:7" x14ac:dyDescent="0.25">
      <c r="G2279" s="89"/>
    </row>
    <row r="2280" spans="7:7" x14ac:dyDescent="0.25">
      <c r="G2280" s="89"/>
    </row>
    <row r="2281" spans="7:7" x14ac:dyDescent="0.25">
      <c r="G2281" s="89"/>
    </row>
    <row r="2282" spans="7:7" x14ac:dyDescent="0.25">
      <c r="G2282" s="89"/>
    </row>
    <row r="2283" spans="7:7" x14ac:dyDescent="0.25">
      <c r="G2283" s="89"/>
    </row>
    <row r="2284" spans="7:7" x14ac:dyDescent="0.25">
      <c r="G2284" s="89"/>
    </row>
    <row r="2285" spans="7:7" x14ac:dyDescent="0.25">
      <c r="G2285" s="89"/>
    </row>
    <row r="2286" spans="7:7" x14ac:dyDescent="0.25">
      <c r="G2286" s="89"/>
    </row>
    <row r="2287" spans="7:7" x14ac:dyDescent="0.25">
      <c r="G2287" s="89"/>
    </row>
    <row r="2288" spans="7:7" x14ac:dyDescent="0.25">
      <c r="G2288" s="89"/>
    </row>
    <row r="2289" spans="7:7" x14ac:dyDescent="0.25">
      <c r="G2289" s="89"/>
    </row>
    <row r="2290" spans="7:7" x14ac:dyDescent="0.25">
      <c r="G2290" s="89"/>
    </row>
    <row r="2291" spans="7:7" x14ac:dyDescent="0.25">
      <c r="G2291" s="89"/>
    </row>
    <row r="2292" spans="7:7" x14ac:dyDescent="0.25">
      <c r="G2292" s="89"/>
    </row>
    <row r="2293" spans="7:7" x14ac:dyDescent="0.25">
      <c r="G2293" s="89"/>
    </row>
    <row r="2294" spans="7:7" x14ac:dyDescent="0.25">
      <c r="G2294" s="89"/>
    </row>
    <row r="2295" spans="7:7" x14ac:dyDescent="0.25">
      <c r="G2295" s="89"/>
    </row>
    <row r="2296" spans="7:7" x14ac:dyDescent="0.25">
      <c r="G2296" s="89"/>
    </row>
    <row r="2297" spans="7:7" x14ac:dyDescent="0.25">
      <c r="G2297" s="89"/>
    </row>
    <row r="2298" spans="7:7" x14ac:dyDescent="0.25">
      <c r="G2298" s="89"/>
    </row>
    <row r="2299" spans="7:7" x14ac:dyDescent="0.25">
      <c r="G2299" s="89"/>
    </row>
    <row r="2300" spans="7:7" x14ac:dyDescent="0.25">
      <c r="G2300" s="89"/>
    </row>
    <row r="2301" spans="7:7" x14ac:dyDescent="0.25">
      <c r="G2301" s="89"/>
    </row>
    <row r="2302" spans="7:7" x14ac:dyDescent="0.25">
      <c r="G2302" s="89"/>
    </row>
    <row r="2303" spans="7:7" x14ac:dyDescent="0.25">
      <c r="G2303" s="89"/>
    </row>
    <row r="2304" spans="7:7" x14ac:dyDescent="0.25">
      <c r="G2304" s="89"/>
    </row>
    <row r="2305" spans="7:7" x14ac:dyDescent="0.25">
      <c r="G2305" s="89"/>
    </row>
    <row r="2306" spans="7:7" x14ac:dyDescent="0.25">
      <c r="G2306" s="89"/>
    </row>
    <row r="2307" spans="7:7" x14ac:dyDescent="0.25">
      <c r="G2307" s="89"/>
    </row>
    <row r="2308" spans="7:7" x14ac:dyDescent="0.25">
      <c r="G2308" s="89"/>
    </row>
    <row r="2309" spans="7:7" x14ac:dyDescent="0.25">
      <c r="G2309" s="89"/>
    </row>
    <row r="2310" spans="7:7" x14ac:dyDescent="0.25">
      <c r="G2310" s="89"/>
    </row>
    <row r="2311" spans="7:7" x14ac:dyDescent="0.25">
      <c r="G2311" s="89"/>
    </row>
    <row r="2312" spans="7:7" x14ac:dyDescent="0.25">
      <c r="G2312" s="89"/>
    </row>
    <row r="2313" spans="7:7" x14ac:dyDescent="0.25">
      <c r="G2313" s="89"/>
    </row>
    <row r="2314" spans="7:7" x14ac:dyDescent="0.25">
      <c r="G2314" s="89"/>
    </row>
    <row r="2315" spans="7:7" x14ac:dyDescent="0.25">
      <c r="G2315" s="89"/>
    </row>
    <row r="2316" spans="7:7" x14ac:dyDescent="0.25">
      <c r="G2316" s="89"/>
    </row>
    <row r="2317" spans="7:7" x14ac:dyDescent="0.25">
      <c r="G2317" s="89"/>
    </row>
    <row r="2318" spans="7:7" x14ac:dyDescent="0.25">
      <c r="G2318" s="89"/>
    </row>
    <row r="2319" spans="7:7" x14ac:dyDescent="0.25">
      <c r="G2319" s="89"/>
    </row>
    <row r="2320" spans="7:7" x14ac:dyDescent="0.25">
      <c r="G2320" s="89"/>
    </row>
    <row r="2321" spans="7:7" x14ac:dyDescent="0.25">
      <c r="G2321" s="89"/>
    </row>
    <row r="2322" spans="7:7" x14ac:dyDescent="0.25">
      <c r="G2322" s="89"/>
    </row>
    <row r="2323" spans="7:7" x14ac:dyDescent="0.25">
      <c r="G2323" s="89"/>
    </row>
    <row r="2324" spans="7:7" x14ac:dyDescent="0.25">
      <c r="G2324" s="89"/>
    </row>
    <row r="2325" spans="7:7" x14ac:dyDescent="0.25">
      <c r="G2325" s="89"/>
    </row>
    <row r="2326" spans="7:7" x14ac:dyDescent="0.25">
      <c r="G2326" s="89"/>
    </row>
    <row r="2327" spans="7:7" x14ac:dyDescent="0.25">
      <c r="G2327" s="89"/>
    </row>
    <row r="2328" spans="7:7" x14ac:dyDescent="0.25">
      <c r="G2328" s="89"/>
    </row>
    <row r="2329" spans="7:7" x14ac:dyDescent="0.25">
      <c r="G2329" s="89"/>
    </row>
    <row r="2330" spans="7:7" x14ac:dyDescent="0.25">
      <c r="G2330" s="89"/>
    </row>
    <row r="2331" spans="7:7" x14ac:dyDescent="0.25">
      <c r="G2331" s="89"/>
    </row>
    <row r="2332" spans="7:7" x14ac:dyDescent="0.25">
      <c r="G2332" s="89"/>
    </row>
    <row r="2333" spans="7:7" x14ac:dyDescent="0.25">
      <c r="G2333" s="89"/>
    </row>
    <row r="2334" spans="7:7" x14ac:dyDescent="0.25">
      <c r="G2334" s="89"/>
    </row>
    <row r="2335" spans="7:7" x14ac:dyDescent="0.25">
      <c r="G2335" s="89"/>
    </row>
    <row r="2336" spans="7:7" x14ac:dyDescent="0.25">
      <c r="G2336" s="89"/>
    </row>
    <row r="2337" spans="7:7" x14ac:dyDescent="0.25">
      <c r="G2337" s="89"/>
    </row>
    <row r="2338" spans="7:7" x14ac:dyDescent="0.25">
      <c r="G2338" s="89"/>
    </row>
    <row r="2339" spans="7:7" x14ac:dyDescent="0.25">
      <c r="G2339" s="89"/>
    </row>
    <row r="2340" spans="7:7" x14ac:dyDescent="0.25">
      <c r="G2340" s="89"/>
    </row>
    <row r="2341" spans="7:7" x14ac:dyDescent="0.25">
      <c r="G2341" s="89"/>
    </row>
    <row r="2342" spans="7:7" x14ac:dyDescent="0.25">
      <c r="G2342" s="89"/>
    </row>
    <row r="2343" spans="7:7" x14ac:dyDescent="0.25">
      <c r="G2343" s="89"/>
    </row>
    <row r="2344" spans="7:7" x14ac:dyDescent="0.25">
      <c r="G2344" s="89"/>
    </row>
    <row r="2345" spans="7:7" x14ac:dyDescent="0.25">
      <c r="G2345" s="89"/>
    </row>
    <row r="2346" spans="7:7" x14ac:dyDescent="0.25">
      <c r="G2346" s="89"/>
    </row>
    <row r="2347" spans="7:7" x14ac:dyDescent="0.25">
      <c r="G2347" s="89"/>
    </row>
    <row r="2348" spans="7:7" x14ac:dyDescent="0.25">
      <c r="G2348" s="89"/>
    </row>
    <row r="2349" spans="7:7" x14ac:dyDescent="0.25">
      <c r="G2349" s="89"/>
    </row>
    <row r="2350" spans="7:7" x14ac:dyDescent="0.25">
      <c r="G2350" s="89"/>
    </row>
    <row r="2351" spans="7:7" x14ac:dyDescent="0.25">
      <c r="G2351" s="89"/>
    </row>
    <row r="2352" spans="7:7" x14ac:dyDescent="0.25">
      <c r="G2352" s="89"/>
    </row>
    <row r="2353" spans="7:7" x14ac:dyDescent="0.25">
      <c r="G2353" s="89"/>
    </row>
    <row r="2354" spans="7:7" x14ac:dyDescent="0.25">
      <c r="G2354" s="89"/>
    </row>
    <row r="2355" spans="7:7" x14ac:dyDescent="0.25">
      <c r="G2355" s="89"/>
    </row>
    <row r="2356" spans="7:7" x14ac:dyDescent="0.25">
      <c r="G2356" s="89"/>
    </row>
    <row r="2357" spans="7:7" x14ac:dyDescent="0.25">
      <c r="G2357" s="89"/>
    </row>
    <row r="2358" spans="7:7" x14ac:dyDescent="0.25">
      <c r="G2358" s="89"/>
    </row>
    <row r="2359" spans="7:7" x14ac:dyDescent="0.25">
      <c r="G2359" s="89"/>
    </row>
    <row r="2360" spans="7:7" x14ac:dyDescent="0.25">
      <c r="G2360" s="89"/>
    </row>
    <row r="2361" spans="7:7" x14ac:dyDescent="0.25">
      <c r="G2361" s="89"/>
    </row>
    <row r="2362" spans="7:7" x14ac:dyDescent="0.25">
      <c r="G2362" s="89"/>
    </row>
    <row r="2363" spans="7:7" x14ac:dyDescent="0.25">
      <c r="G2363" s="89"/>
    </row>
    <row r="2364" spans="7:7" x14ac:dyDescent="0.25">
      <c r="G2364" s="89"/>
    </row>
    <row r="2365" spans="7:7" x14ac:dyDescent="0.25">
      <c r="G2365" s="89"/>
    </row>
    <row r="2366" spans="7:7" x14ac:dyDescent="0.25">
      <c r="G2366" s="89"/>
    </row>
    <row r="2367" spans="7:7" x14ac:dyDescent="0.25">
      <c r="G2367" s="89"/>
    </row>
    <row r="2368" spans="7:7" x14ac:dyDescent="0.25">
      <c r="G2368" s="89"/>
    </row>
    <row r="2369" spans="7:7" x14ac:dyDescent="0.25">
      <c r="G2369" s="89"/>
    </row>
    <row r="2370" spans="7:7" x14ac:dyDescent="0.25">
      <c r="G2370" s="89"/>
    </row>
    <row r="2371" spans="7:7" x14ac:dyDescent="0.25">
      <c r="G2371" s="89"/>
    </row>
    <row r="2372" spans="7:7" x14ac:dyDescent="0.25">
      <c r="G2372" s="89"/>
    </row>
    <row r="2373" spans="7:7" x14ac:dyDescent="0.25">
      <c r="G2373" s="89"/>
    </row>
    <row r="2374" spans="7:7" x14ac:dyDescent="0.25">
      <c r="G2374" s="89"/>
    </row>
    <row r="2375" spans="7:7" x14ac:dyDescent="0.25">
      <c r="G2375" s="89"/>
    </row>
    <row r="2376" spans="7:7" x14ac:dyDescent="0.25">
      <c r="G2376" s="89"/>
    </row>
    <row r="2377" spans="7:7" x14ac:dyDescent="0.25">
      <c r="G2377" s="89"/>
    </row>
    <row r="2378" spans="7:7" x14ac:dyDescent="0.25">
      <c r="G2378" s="89"/>
    </row>
    <row r="2379" spans="7:7" x14ac:dyDescent="0.25">
      <c r="G2379" s="89"/>
    </row>
    <row r="2380" spans="7:7" x14ac:dyDescent="0.25">
      <c r="G2380" s="89"/>
    </row>
    <row r="2381" spans="7:7" x14ac:dyDescent="0.25">
      <c r="G2381" s="89"/>
    </row>
    <row r="2382" spans="7:7" x14ac:dyDescent="0.25">
      <c r="G2382" s="89"/>
    </row>
    <row r="2383" spans="7:7" x14ac:dyDescent="0.25">
      <c r="G2383" s="89"/>
    </row>
    <row r="2384" spans="7:7" x14ac:dyDescent="0.25">
      <c r="G2384" s="89"/>
    </row>
    <row r="2385" spans="7:7" x14ac:dyDescent="0.25">
      <c r="G2385" s="89"/>
    </row>
    <row r="2386" spans="7:7" x14ac:dyDescent="0.25">
      <c r="G2386" s="89"/>
    </row>
    <row r="2387" spans="7:7" x14ac:dyDescent="0.25">
      <c r="G2387" s="89"/>
    </row>
    <row r="2388" spans="7:7" x14ac:dyDescent="0.25">
      <c r="G2388" s="89"/>
    </row>
    <row r="2389" spans="7:7" x14ac:dyDescent="0.25">
      <c r="G2389" s="89"/>
    </row>
    <row r="2390" spans="7:7" x14ac:dyDescent="0.25">
      <c r="G2390" s="89"/>
    </row>
    <row r="2391" spans="7:7" x14ac:dyDescent="0.25">
      <c r="G2391" s="89"/>
    </row>
    <row r="2392" spans="7:7" x14ac:dyDescent="0.25">
      <c r="G2392" s="89"/>
    </row>
    <row r="2393" spans="7:7" x14ac:dyDescent="0.25">
      <c r="G2393" s="89"/>
    </row>
    <row r="2394" spans="7:7" x14ac:dyDescent="0.25">
      <c r="G2394" s="89"/>
    </row>
    <row r="2395" spans="7:7" x14ac:dyDescent="0.25">
      <c r="G2395" s="89"/>
    </row>
    <row r="2396" spans="7:7" x14ac:dyDescent="0.25">
      <c r="G2396" s="89"/>
    </row>
    <row r="2397" spans="7:7" x14ac:dyDescent="0.25">
      <c r="G2397" s="89"/>
    </row>
    <row r="2398" spans="7:7" x14ac:dyDescent="0.25">
      <c r="G2398" s="89"/>
    </row>
    <row r="2399" spans="7:7" x14ac:dyDescent="0.25">
      <c r="G2399" s="89"/>
    </row>
    <row r="2400" spans="7:7" x14ac:dyDescent="0.25">
      <c r="G2400" s="89"/>
    </row>
    <row r="2401" spans="7:7" x14ac:dyDescent="0.25">
      <c r="G2401" s="89"/>
    </row>
    <row r="2402" spans="7:7" x14ac:dyDescent="0.25">
      <c r="G2402" s="89"/>
    </row>
    <row r="2403" spans="7:7" x14ac:dyDescent="0.25">
      <c r="G2403" s="89"/>
    </row>
    <row r="2404" spans="7:7" x14ac:dyDescent="0.25">
      <c r="G2404" s="89"/>
    </row>
    <row r="2405" spans="7:7" x14ac:dyDescent="0.25">
      <c r="G2405" s="89"/>
    </row>
    <row r="2406" spans="7:7" x14ac:dyDescent="0.25">
      <c r="G2406" s="89"/>
    </row>
    <row r="2407" spans="7:7" x14ac:dyDescent="0.25">
      <c r="G2407" s="89"/>
    </row>
    <row r="2408" spans="7:7" x14ac:dyDescent="0.25">
      <c r="G2408" s="89"/>
    </row>
    <row r="2409" spans="7:7" x14ac:dyDescent="0.25">
      <c r="G2409" s="89"/>
    </row>
    <row r="2410" spans="7:7" x14ac:dyDescent="0.25">
      <c r="G2410" s="89"/>
    </row>
    <row r="2411" spans="7:7" x14ac:dyDescent="0.25">
      <c r="G2411" s="89"/>
    </row>
    <row r="2412" spans="7:7" x14ac:dyDescent="0.25">
      <c r="G2412" s="89"/>
    </row>
    <row r="2413" spans="7:7" x14ac:dyDescent="0.25">
      <c r="G2413" s="89"/>
    </row>
    <row r="2414" spans="7:7" x14ac:dyDescent="0.25">
      <c r="G2414" s="89"/>
    </row>
    <row r="2415" spans="7:7" x14ac:dyDescent="0.25">
      <c r="G2415" s="89"/>
    </row>
    <row r="2416" spans="7:7" x14ac:dyDescent="0.25">
      <c r="G2416" s="89"/>
    </row>
    <row r="2417" spans="7:7" x14ac:dyDescent="0.25">
      <c r="G2417" s="89"/>
    </row>
    <row r="2418" spans="7:7" x14ac:dyDescent="0.25">
      <c r="G2418" s="89"/>
    </row>
    <row r="2419" spans="7:7" x14ac:dyDescent="0.25">
      <c r="G2419" s="89"/>
    </row>
    <row r="2420" spans="7:7" x14ac:dyDescent="0.25">
      <c r="G2420" s="89"/>
    </row>
    <row r="2421" spans="7:7" x14ac:dyDescent="0.25">
      <c r="G2421" s="89"/>
    </row>
    <row r="2422" spans="7:7" x14ac:dyDescent="0.25">
      <c r="G2422" s="89"/>
    </row>
    <row r="2423" spans="7:7" x14ac:dyDescent="0.25">
      <c r="G2423" s="89"/>
    </row>
    <row r="2424" spans="7:7" x14ac:dyDescent="0.25">
      <c r="G2424" s="89"/>
    </row>
    <row r="2425" spans="7:7" x14ac:dyDescent="0.25">
      <c r="G2425" s="89"/>
    </row>
    <row r="2426" spans="7:7" x14ac:dyDescent="0.25">
      <c r="G2426" s="89"/>
    </row>
    <row r="2427" spans="7:7" x14ac:dyDescent="0.25">
      <c r="G2427" s="89"/>
    </row>
    <row r="2428" spans="7:7" x14ac:dyDescent="0.25">
      <c r="G2428" s="89"/>
    </row>
    <row r="2429" spans="7:7" x14ac:dyDescent="0.25">
      <c r="G2429" s="89"/>
    </row>
    <row r="2430" spans="7:7" x14ac:dyDescent="0.25">
      <c r="G2430" s="89"/>
    </row>
    <row r="2431" spans="7:7" x14ac:dyDescent="0.25">
      <c r="G2431" s="89"/>
    </row>
    <row r="2432" spans="7:7" x14ac:dyDescent="0.25">
      <c r="G2432" s="89"/>
    </row>
    <row r="2433" spans="7:7" x14ac:dyDescent="0.25">
      <c r="G2433" s="89"/>
    </row>
    <row r="2434" spans="7:7" x14ac:dyDescent="0.25">
      <c r="G2434" s="89"/>
    </row>
    <row r="2435" spans="7:7" x14ac:dyDescent="0.25">
      <c r="G2435" s="89"/>
    </row>
    <row r="2436" spans="7:7" x14ac:dyDescent="0.25">
      <c r="G2436" s="89"/>
    </row>
    <row r="2437" spans="7:7" x14ac:dyDescent="0.25">
      <c r="G2437" s="89"/>
    </row>
    <row r="2438" spans="7:7" x14ac:dyDescent="0.25">
      <c r="G2438" s="89"/>
    </row>
    <row r="2439" spans="7:7" x14ac:dyDescent="0.25">
      <c r="G2439" s="89"/>
    </row>
    <row r="2440" spans="7:7" x14ac:dyDescent="0.25">
      <c r="G2440" s="89"/>
    </row>
    <row r="2441" spans="7:7" x14ac:dyDescent="0.25">
      <c r="G2441" s="89"/>
    </row>
    <row r="2442" spans="7:7" x14ac:dyDescent="0.25">
      <c r="G2442" s="89"/>
    </row>
    <row r="2443" spans="7:7" x14ac:dyDescent="0.25">
      <c r="G2443" s="89"/>
    </row>
    <row r="2444" spans="7:7" x14ac:dyDescent="0.25">
      <c r="G2444" s="89"/>
    </row>
    <row r="2445" spans="7:7" x14ac:dyDescent="0.25">
      <c r="G2445" s="89"/>
    </row>
    <row r="2446" spans="7:7" x14ac:dyDescent="0.25">
      <c r="G2446" s="89"/>
    </row>
    <row r="2447" spans="7:7" x14ac:dyDescent="0.25">
      <c r="G2447" s="89"/>
    </row>
    <row r="2448" spans="7:7" x14ac:dyDescent="0.25">
      <c r="G2448" s="89"/>
    </row>
    <row r="2449" spans="7:7" x14ac:dyDescent="0.25">
      <c r="G2449" s="89"/>
    </row>
    <row r="2450" spans="7:7" x14ac:dyDescent="0.25">
      <c r="G2450" s="89"/>
    </row>
    <row r="2451" spans="7:7" x14ac:dyDescent="0.25">
      <c r="G2451" s="89"/>
    </row>
    <row r="2452" spans="7:7" x14ac:dyDescent="0.25">
      <c r="G2452" s="89"/>
    </row>
    <row r="2453" spans="7:7" x14ac:dyDescent="0.25">
      <c r="G2453" s="89"/>
    </row>
    <row r="2454" spans="7:7" x14ac:dyDescent="0.25">
      <c r="G2454" s="89"/>
    </row>
    <row r="2455" spans="7:7" x14ac:dyDescent="0.25">
      <c r="G2455" s="89"/>
    </row>
    <row r="2456" spans="7:7" x14ac:dyDescent="0.25">
      <c r="G2456" s="89"/>
    </row>
    <row r="2457" spans="7:7" x14ac:dyDescent="0.25">
      <c r="G2457" s="89"/>
    </row>
    <row r="2458" spans="7:7" x14ac:dyDescent="0.25">
      <c r="G2458" s="89"/>
    </row>
    <row r="2459" spans="7:7" x14ac:dyDescent="0.25">
      <c r="G2459" s="89"/>
    </row>
    <row r="2460" spans="7:7" x14ac:dyDescent="0.25">
      <c r="G2460" s="89"/>
    </row>
    <row r="2461" spans="7:7" x14ac:dyDescent="0.25">
      <c r="G2461" s="89"/>
    </row>
    <row r="2462" spans="7:7" x14ac:dyDescent="0.25">
      <c r="G2462" s="89"/>
    </row>
    <row r="2463" spans="7:7" x14ac:dyDescent="0.25">
      <c r="G2463" s="89"/>
    </row>
    <row r="2464" spans="7:7" x14ac:dyDescent="0.25">
      <c r="G2464" s="89"/>
    </row>
    <row r="2465" spans="7:7" x14ac:dyDescent="0.25">
      <c r="G2465" s="89"/>
    </row>
    <row r="2466" spans="7:7" x14ac:dyDescent="0.25">
      <c r="G2466" s="89"/>
    </row>
    <row r="2467" spans="7:7" x14ac:dyDescent="0.25">
      <c r="G2467" s="89"/>
    </row>
    <row r="2468" spans="7:7" x14ac:dyDescent="0.25">
      <c r="G2468" s="89"/>
    </row>
    <row r="2469" spans="7:7" x14ac:dyDescent="0.25">
      <c r="G2469" s="89"/>
    </row>
    <row r="2470" spans="7:7" x14ac:dyDescent="0.25">
      <c r="G2470" s="89"/>
    </row>
    <row r="2471" spans="7:7" x14ac:dyDescent="0.25">
      <c r="G2471" s="89"/>
    </row>
    <row r="2472" spans="7:7" x14ac:dyDescent="0.25">
      <c r="G2472" s="89"/>
    </row>
    <row r="2473" spans="7:7" x14ac:dyDescent="0.25">
      <c r="G2473" s="89"/>
    </row>
    <row r="2474" spans="7:7" x14ac:dyDescent="0.25">
      <c r="G2474" s="89"/>
    </row>
    <row r="2475" spans="7:7" x14ac:dyDescent="0.25">
      <c r="G2475" s="89"/>
    </row>
    <row r="2476" spans="7:7" x14ac:dyDescent="0.25">
      <c r="G2476" s="89"/>
    </row>
    <row r="2477" spans="7:7" x14ac:dyDescent="0.25">
      <c r="G2477" s="89"/>
    </row>
    <row r="2478" spans="7:7" x14ac:dyDescent="0.25">
      <c r="G2478" s="89"/>
    </row>
    <row r="2479" spans="7:7" x14ac:dyDescent="0.25">
      <c r="G2479" s="89"/>
    </row>
    <row r="2480" spans="7:7" x14ac:dyDescent="0.25">
      <c r="G2480" s="89"/>
    </row>
    <row r="2481" spans="7:7" x14ac:dyDescent="0.25">
      <c r="G2481" s="89"/>
    </row>
    <row r="2482" spans="7:7" x14ac:dyDescent="0.25">
      <c r="G2482" s="89"/>
    </row>
    <row r="2483" spans="7:7" x14ac:dyDescent="0.25">
      <c r="G2483" s="89"/>
    </row>
    <row r="2484" spans="7:7" x14ac:dyDescent="0.25">
      <c r="G2484" s="89"/>
    </row>
    <row r="2485" spans="7:7" x14ac:dyDescent="0.25">
      <c r="G2485" s="89"/>
    </row>
    <row r="2486" spans="7:7" x14ac:dyDescent="0.25">
      <c r="G2486" s="89"/>
    </row>
    <row r="2487" spans="7:7" x14ac:dyDescent="0.25">
      <c r="G2487" s="89"/>
    </row>
    <row r="2488" spans="7:7" x14ac:dyDescent="0.25">
      <c r="G2488" s="89"/>
    </row>
    <row r="2489" spans="7:7" x14ac:dyDescent="0.25">
      <c r="G2489" s="89"/>
    </row>
    <row r="2490" spans="7:7" x14ac:dyDescent="0.25">
      <c r="G2490" s="89"/>
    </row>
    <row r="2491" spans="7:7" x14ac:dyDescent="0.25">
      <c r="G2491" s="89"/>
    </row>
    <row r="2492" spans="7:7" x14ac:dyDescent="0.25">
      <c r="G2492" s="89"/>
    </row>
    <row r="2493" spans="7:7" x14ac:dyDescent="0.25">
      <c r="G2493" s="89"/>
    </row>
    <row r="2494" spans="7:7" x14ac:dyDescent="0.25">
      <c r="G2494" s="89"/>
    </row>
    <row r="2495" spans="7:7" x14ac:dyDescent="0.25">
      <c r="G2495" s="89"/>
    </row>
    <row r="2496" spans="7:7" x14ac:dyDescent="0.25">
      <c r="G2496" s="89"/>
    </row>
    <row r="2497" spans="7:7" x14ac:dyDescent="0.25">
      <c r="G2497" s="89"/>
    </row>
    <row r="2498" spans="7:7" x14ac:dyDescent="0.25">
      <c r="G2498" s="89"/>
    </row>
    <row r="2499" spans="7:7" x14ac:dyDescent="0.25">
      <c r="G2499" s="89"/>
    </row>
    <row r="2500" spans="7:7" x14ac:dyDescent="0.25">
      <c r="G2500" s="89"/>
    </row>
    <row r="2501" spans="7:7" x14ac:dyDescent="0.25">
      <c r="G2501" s="89"/>
    </row>
    <row r="2502" spans="7:7" x14ac:dyDescent="0.25">
      <c r="G2502" s="89"/>
    </row>
    <row r="2503" spans="7:7" x14ac:dyDescent="0.25">
      <c r="G2503" s="89"/>
    </row>
    <row r="2504" spans="7:7" x14ac:dyDescent="0.25">
      <c r="G2504" s="89"/>
    </row>
    <row r="2505" spans="7:7" x14ac:dyDescent="0.25">
      <c r="G2505" s="89"/>
    </row>
    <row r="2506" spans="7:7" x14ac:dyDescent="0.25">
      <c r="G2506" s="89"/>
    </row>
    <row r="2507" spans="7:7" x14ac:dyDescent="0.25">
      <c r="G2507" s="89"/>
    </row>
    <row r="2508" spans="7:7" x14ac:dyDescent="0.25">
      <c r="G2508" s="89"/>
    </row>
    <row r="2509" spans="7:7" x14ac:dyDescent="0.25">
      <c r="G2509" s="89"/>
    </row>
    <row r="2510" spans="7:7" x14ac:dyDescent="0.25">
      <c r="G2510" s="89"/>
    </row>
    <row r="2511" spans="7:7" x14ac:dyDescent="0.25">
      <c r="G2511" s="89"/>
    </row>
    <row r="2512" spans="7:7" x14ac:dyDescent="0.25">
      <c r="G2512" s="89"/>
    </row>
    <row r="2513" spans="7:7" x14ac:dyDescent="0.25">
      <c r="G2513" s="89"/>
    </row>
    <row r="2514" spans="7:7" x14ac:dyDescent="0.25">
      <c r="G2514" s="89"/>
    </row>
    <row r="2515" spans="7:7" x14ac:dyDescent="0.25">
      <c r="G2515" s="89"/>
    </row>
    <row r="2516" spans="7:7" x14ac:dyDescent="0.25">
      <c r="G2516" s="89"/>
    </row>
    <row r="2517" spans="7:7" x14ac:dyDescent="0.25">
      <c r="G2517" s="89"/>
    </row>
    <row r="2518" spans="7:7" x14ac:dyDescent="0.25">
      <c r="G2518" s="89"/>
    </row>
    <row r="2519" spans="7:7" x14ac:dyDescent="0.25">
      <c r="G2519" s="89"/>
    </row>
    <row r="2520" spans="7:7" x14ac:dyDescent="0.25">
      <c r="G2520" s="89"/>
    </row>
    <row r="2521" spans="7:7" x14ac:dyDescent="0.25">
      <c r="G2521" s="89"/>
    </row>
    <row r="2522" spans="7:7" x14ac:dyDescent="0.25">
      <c r="G2522" s="89"/>
    </row>
    <row r="2523" spans="7:7" x14ac:dyDescent="0.25">
      <c r="G2523" s="89"/>
    </row>
    <row r="2524" spans="7:7" x14ac:dyDescent="0.25">
      <c r="G2524" s="89"/>
    </row>
    <row r="2525" spans="7:7" x14ac:dyDescent="0.25">
      <c r="G2525" s="89"/>
    </row>
    <row r="2526" spans="7:7" x14ac:dyDescent="0.25">
      <c r="G2526" s="89"/>
    </row>
    <row r="2527" spans="7:7" x14ac:dyDescent="0.25">
      <c r="G2527" s="89"/>
    </row>
    <row r="2528" spans="7:7" x14ac:dyDescent="0.25">
      <c r="G2528" s="89"/>
    </row>
    <row r="2529" spans="7:7" x14ac:dyDescent="0.25">
      <c r="G2529" s="89"/>
    </row>
    <row r="2530" spans="7:7" x14ac:dyDescent="0.25">
      <c r="G2530" s="89"/>
    </row>
    <row r="2531" spans="7:7" x14ac:dyDescent="0.25">
      <c r="G2531" s="89"/>
    </row>
    <row r="2532" spans="7:7" x14ac:dyDescent="0.25">
      <c r="G2532" s="89"/>
    </row>
    <row r="2533" spans="7:7" x14ac:dyDescent="0.25">
      <c r="G2533" s="89"/>
    </row>
    <row r="2534" spans="7:7" x14ac:dyDescent="0.25">
      <c r="G2534" s="89"/>
    </row>
    <row r="2535" spans="7:7" x14ac:dyDescent="0.25">
      <c r="G2535" s="89"/>
    </row>
    <row r="2536" spans="7:7" x14ac:dyDescent="0.25">
      <c r="G2536" s="89"/>
    </row>
    <row r="2537" spans="7:7" x14ac:dyDescent="0.25">
      <c r="G2537" s="89"/>
    </row>
    <row r="2538" spans="7:7" x14ac:dyDescent="0.25">
      <c r="G2538" s="89"/>
    </row>
    <row r="2539" spans="7:7" x14ac:dyDescent="0.25">
      <c r="G2539" s="89"/>
    </row>
    <row r="2540" spans="7:7" x14ac:dyDescent="0.25">
      <c r="G2540" s="89"/>
    </row>
    <row r="2541" spans="7:7" x14ac:dyDescent="0.25">
      <c r="G2541" s="89"/>
    </row>
    <row r="2542" spans="7:7" x14ac:dyDescent="0.25">
      <c r="G2542" s="89"/>
    </row>
    <row r="2543" spans="7:7" x14ac:dyDescent="0.25">
      <c r="G2543" s="89"/>
    </row>
    <row r="2544" spans="7:7" x14ac:dyDescent="0.25">
      <c r="G2544" s="89"/>
    </row>
    <row r="2545" spans="7:7" x14ac:dyDescent="0.25">
      <c r="G2545" s="89"/>
    </row>
    <row r="2546" spans="7:7" x14ac:dyDescent="0.25">
      <c r="G2546" s="89"/>
    </row>
    <row r="2547" spans="7:7" x14ac:dyDescent="0.25">
      <c r="G2547" s="89"/>
    </row>
    <row r="2548" spans="7:7" x14ac:dyDescent="0.25">
      <c r="G2548" s="89"/>
    </row>
    <row r="2549" spans="7:7" x14ac:dyDescent="0.25">
      <c r="G2549" s="89"/>
    </row>
    <row r="2550" spans="7:7" x14ac:dyDescent="0.25">
      <c r="G2550" s="89"/>
    </row>
    <row r="2551" spans="7:7" x14ac:dyDescent="0.25">
      <c r="G2551" s="89"/>
    </row>
    <row r="2552" spans="7:7" x14ac:dyDescent="0.25">
      <c r="G2552" s="89"/>
    </row>
    <row r="2553" spans="7:7" x14ac:dyDescent="0.25">
      <c r="G2553" s="89"/>
    </row>
    <row r="2554" spans="7:7" x14ac:dyDescent="0.25">
      <c r="G2554" s="89"/>
    </row>
    <row r="2555" spans="7:7" x14ac:dyDescent="0.25">
      <c r="G2555" s="89"/>
    </row>
    <row r="2556" spans="7:7" x14ac:dyDescent="0.25">
      <c r="G2556" s="89"/>
    </row>
    <row r="2557" spans="7:7" x14ac:dyDescent="0.25">
      <c r="G2557" s="89"/>
    </row>
    <row r="2558" spans="7:7" x14ac:dyDescent="0.25">
      <c r="G2558" s="89"/>
    </row>
    <row r="2559" spans="7:7" x14ac:dyDescent="0.25">
      <c r="G2559" s="89"/>
    </row>
    <row r="2560" spans="7:7" x14ac:dyDescent="0.25">
      <c r="G2560" s="89"/>
    </row>
    <row r="2561" spans="7:7" x14ac:dyDescent="0.25">
      <c r="G2561" s="89"/>
    </row>
    <row r="2562" spans="7:7" x14ac:dyDescent="0.25">
      <c r="G2562" s="89"/>
    </row>
    <row r="2563" spans="7:7" x14ac:dyDescent="0.25">
      <c r="G2563" s="89"/>
    </row>
    <row r="2564" spans="7:7" x14ac:dyDescent="0.25">
      <c r="G2564" s="89"/>
    </row>
    <row r="2565" spans="7:7" x14ac:dyDescent="0.25">
      <c r="G2565" s="89"/>
    </row>
    <row r="2566" spans="7:7" x14ac:dyDescent="0.25">
      <c r="G2566" s="89"/>
    </row>
    <row r="2567" spans="7:7" x14ac:dyDescent="0.25">
      <c r="G2567" s="89"/>
    </row>
    <row r="2568" spans="7:7" x14ac:dyDescent="0.25">
      <c r="G2568" s="89"/>
    </row>
    <row r="2569" spans="7:7" x14ac:dyDescent="0.25">
      <c r="G2569" s="89"/>
    </row>
    <row r="2570" spans="7:7" x14ac:dyDescent="0.25">
      <c r="G2570" s="89"/>
    </row>
    <row r="2571" spans="7:7" x14ac:dyDescent="0.25">
      <c r="G2571" s="89"/>
    </row>
    <row r="2572" spans="7:7" x14ac:dyDescent="0.25">
      <c r="G2572" s="89"/>
    </row>
    <row r="2573" spans="7:7" x14ac:dyDescent="0.25">
      <c r="G2573" s="89"/>
    </row>
    <row r="2574" spans="7:7" x14ac:dyDescent="0.25">
      <c r="G2574" s="89"/>
    </row>
    <row r="2575" spans="7:7" x14ac:dyDescent="0.25">
      <c r="G2575" s="89"/>
    </row>
    <row r="2576" spans="7:7" x14ac:dyDescent="0.25">
      <c r="G2576" s="89"/>
    </row>
    <row r="2577" spans="7:7" x14ac:dyDescent="0.25">
      <c r="G2577" s="89"/>
    </row>
    <row r="2578" spans="7:7" x14ac:dyDescent="0.25">
      <c r="G2578" s="89"/>
    </row>
    <row r="2579" spans="7:7" x14ac:dyDescent="0.25">
      <c r="G2579" s="89"/>
    </row>
    <row r="2580" spans="7:7" x14ac:dyDescent="0.25">
      <c r="G2580" s="89"/>
    </row>
    <row r="2581" spans="7:7" x14ac:dyDescent="0.25">
      <c r="G2581" s="89"/>
    </row>
    <row r="2582" spans="7:7" x14ac:dyDescent="0.25">
      <c r="G2582" s="89"/>
    </row>
    <row r="2583" spans="7:7" x14ac:dyDescent="0.25">
      <c r="G2583" s="89"/>
    </row>
    <row r="2584" spans="7:7" x14ac:dyDescent="0.25">
      <c r="G2584" s="89"/>
    </row>
    <row r="2585" spans="7:7" x14ac:dyDescent="0.25">
      <c r="G2585" s="89"/>
    </row>
    <row r="2586" spans="7:7" x14ac:dyDescent="0.25">
      <c r="G2586" s="89"/>
    </row>
    <row r="2587" spans="7:7" x14ac:dyDescent="0.25">
      <c r="G2587" s="89"/>
    </row>
    <row r="2588" spans="7:7" x14ac:dyDescent="0.25">
      <c r="G2588" s="89"/>
    </row>
    <row r="2589" spans="7:7" x14ac:dyDescent="0.25">
      <c r="G2589" s="89"/>
    </row>
    <row r="2590" spans="7:7" x14ac:dyDescent="0.25">
      <c r="G2590" s="89"/>
    </row>
    <row r="2591" spans="7:7" x14ac:dyDescent="0.25">
      <c r="G2591" s="89"/>
    </row>
    <row r="2592" spans="7:7" x14ac:dyDescent="0.25">
      <c r="G2592" s="89"/>
    </row>
    <row r="2593" spans="7:7" x14ac:dyDescent="0.25">
      <c r="G2593" s="89"/>
    </row>
    <row r="2594" spans="7:7" x14ac:dyDescent="0.25">
      <c r="G2594" s="89"/>
    </row>
    <row r="2595" spans="7:7" x14ac:dyDescent="0.25">
      <c r="G2595" s="89"/>
    </row>
    <row r="2596" spans="7:7" x14ac:dyDescent="0.25">
      <c r="G2596" s="89"/>
    </row>
    <row r="2597" spans="7:7" x14ac:dyDescent="0.25">
      <c r="G2597" s="89"/>
    </row>
    <row r="2598" spans="7:7" x14ac:dyDescent="0.25">
      <c r="G2598" s="89"/>
    </row>
    <row r="2599" spans="7:7" x14ac:dyDescent="0.25">
      <c r="G2599" s="89"/>
    </row>
    <row r="2600" spans="7:7" x14ac:dyDescent="0.25">
      <c r="G2600" s="89"/>
    </row>
    <row r="2601" spans="7:7" x14ac:dyDescent="0.25">
      <c r="G2601" s="89"/>
    </row>
    <row r="2602" spans="7:7" x14ac:dyDescent="0.25">
      <c r="G2602" s="89"/>
    </row>
    <row r="2603" spans="7:7" x14ac:dyDescent="0.25">
      <c r="G2603" s="89"/>
    </row>
    <row r="2604" spans="7:7" x14ac:dyDescent="0.25">
      <c r="G2604" s="89"/>
    </row>
    <row r="2605" spans="7:7" x14ac:dyDescent="0.25">
      <c r="G2605" s="89"/>
    </row>
    <row r="2606" spans="7:7" x14ac:dyDescent="0.25">
      <c r="G2606" s="89"/>
    </row>
    <row r="2607" spans="7:7" x14ac:dyDescent="0.25">
      <c r="G2607" s="89"/>
    </row>
    <row r="2608" spans="7:7" x14ac:dyDescent="0.25">
      <c r="G2608" s="89"/>
    </row>
    <row r="2609" spans="7:7" x14ac:dyDescent="0.25">
      <c r="G2609" s="89"/>
    </row>
    <row r="2610" spans="7:7" x14ac:dyDescent="0.25">
      <c r="G2610" s="89"/>
    </row>
    <row r="2611" spans="7:7" x14ac:dyDescent="0.25">
      <c r="G2611" s="89"/>
    </row>
    <row r="2612" spans="7:7" x14ac:dyDescent="0.25">
      <c r="G2612" s="89"/>
    </row>
    <row r="2613" spans="7:7" x14ac:dyDescent="0.25">
      <c r="G2613" s="89"/>
    </row>
    <row r="2614" spans="7:7" x14ac:dyDescent="0.25">
      <c r="G2614" s="89"/>
    </row>
    <row r="2615" spans="7:7" x14ac:dyDescent="0.25">
      <c r="G2615" s="89"/>
    </row>
    <row r="2616" spans="7:7" x14ac:dyDescent="0.25">
      <c r="G2616" s="89"/>
    </row>
    <row r="2617" spans="7:7" x14ac:dyDescent="0.25">
      <c r="G2617" s="89"/>
    </row>
    <row r="2618" spans="7:7" x14ac:dyDescent="0.25">
      <c r="G2618" s="89"/>
    </row>
    <row r="2619" spans="7:7" x14ac:dyDescent="0.25">
      <c r="G2619" s="89"/>
    </row>
    <row r="2620" spans="7:7" x14ac:dyDescent="0.25">
      <c r="G2620" s="89"/>
    </row>
    <row r="2621" spans="7:7" x14ac:dyDescent="0.25">
      <c r="G2621" s="89"/>
    </row>
    <row r="2622" spans="7:7" x14ac:dyDescent="0.25">
      <c r="G2622" s="89"/>
    </row>
    <row r="2623" spans="7:7" x14ac:dyDescent="0.25">
      <c r="G2623" s="89"/>
    </row>
    <row r="2624" spans="7:7" x14ac:dyDescent="0.25">
      <c r="G2624" s="89"/>
    </row>
    <row r="2625" spans="7:7" x14ac:dyDescent="0.25">
      <c r="G2625" s="89"/>
    </row>
    <row r="2626" spans="7:7" x14ac:dyDescent="0.25">
      <c r="G2626" s="89"/>
    </row>
    <row r="2627" spans="7:7" x14ac:dyDescent="0.25">
      <c r="G2627" s="89"/>
    </row>
    <row r="2628" spans="7:7" x14ac:dyDescent="0.25">
      <c r="G2628" s="89"/>
    </row>
    <row r="2629" spans="7:7" x14ac:dyDescent="0.25">
      <c r="G2629" s="89"/>
    </row>
    <row r="2630" spans="7:7" x14ac:dyDescent="0.25">
      <c r="G2630" s="89"/>
    </row>
    <row r="2631" spans="7:7" x14ac:dyDescent="0.25">
      <c r="G2631" s="89"/>
    </row>
    <row r="2632" spans="7:7" x14ac:dyDescent="0.25">
      <c r="G2632" s="89"/>
    </row>
    <row r="2633" spans="7:7" x14ac:dyDescent="0.25">
      <c r="G2633" s="89"/>
    </row>
    <row r="2634" spans="7:7" x14ac:dyDescent="0.25">
      <c r="G2634" s="89"/>
    </row>
    <row r="2635" spans="7:7" x14ac:dyDescent="0.25">
      <c r="G2635" s="89"/>
    </row>
    <row r="2636" spans="7:7" x14ac:dyDescent="0.25">
      <c r="G2636" s="89"/>
    </row>
    <row r="2637" spans="7:7" x14ac:dyDescent="0.25">
      <c r="G2637" s="89"/>
    </row>
    <row r="2638" spans="7:7" x14ac:dyDescent="0.25">
      <c r="G2638" s="89"/>
    </row>
    <row r="2639" spans="7:7" x14ac:dyDescent="0.25">
      <c r="G2639" s="89"/>
    </row>
    <row r="2640" spans="7:7" x14ac:dyDescent="0.25">
      <c r="G2640" s="89"/>
    </row>
    <row r="2641" spans="7:7" x14ac:dyDescent="0.25">
      <c r="G2641" s="89"/>
    </row>
    <row r="2642" spans="7:7" x14ac:dyDescent="0.25">
      <c r="G2642" s="89"/>
    </row>
    <row r="2643" spans="7:7" x14ac:dyDescent="0.25">
      <c r="G2643" s="89"/>
    </row>
    <row r="2644" spans="7:7" x14ac:dyDescent="0.25">
      <c r="G2644" s="89"/>
    </row>
    <row r="2645" spans="7:7" x14ac:dyDescent="0.25">
      <c r="G2645" s="89"/>
    </row>
    <row r="2646" spans="7:7" x14ac:dyDescent="0.25">
      <c r="G2646" s="89"/>
    </row>
    <row r="2647" spans="7:7" x14ac:dyDescent="0.25">
      <c r="G2647" s="89"/>
    </row>
    <row r="2648" spans="7:7" x14ac:dyDescent="0.25">
      <c r="G2648" s="89"/>
    </row>
    <row r="2649" spans="7:7" x14ac:dyDescent="0.25">
      <c r="G2649" s="89"/>
    </row>
    <row r="2650" spans="7:7" x14ac:dyDescent="0.25">
      <c r="G2650" s="89"/>
    </row>
    <row r="2651" spans="7:7" x14ac:dyDescent="0.25">
      <c r="G2651" s="89"/>
    </row>
    <row r="2652" spans="7:7" x14ac:dyDescent="0.25">
      <c r="G2652" s="89"/>
    </row>
    <row r="2653" spans="7:7" x14ac:dyDescent="0.25">
      <c r="G2653" s="89"/>
    </row>
    <row r="2654" spans="7:7" x14ac:dyDescent="0.25">
      <c r="G2654" s="89"/>
    </row>
    <row r="2655" spans="7:7" x14ac:dyDescent="0.25">
      <c r="G2655" s="89"/>
    </row>
    <row r="2656" spans="7:7" x14ac:dyDescent="0.25">
      <c r="G2656" s="89"/>
    </row>
    <row r="2657" spans="7:7" x14ac:dyDescent="0.25">
      <c r="G2657" s="89"/>
    </row>
    <row r="2658" spans="7:7" x14ac:dyDescent="0.25">
      <c r="G2658" s="89"/>
    </row>
    <row r="2659" spans="7:7" x14ac:dyDescent="0.25">
      <c r="G2659" s="89"/>
    </row>
    <row r="2660" spans="7:7" x14ac:dyDescent="0.25">
      <c r="G2660" s="89"/>
    </row>
    <row r="2661" spans="7:7" x14ac:dyDescent="0.25">
      <c r="G2661" s="89"/>
    </row>
    <row r="2662" spans="7:7" x14ac:dyDescent="0.25">
      <c r="G2662" s="89"/>
    </row>
    <row r="2663" spans="7:7" x14ac:dyDescent="0.25">
      <c r="G2663" s="89"/>
    </row>
    <row r="2664" spans="7:7" x14ac:dyDescent="0.25">
      <c r="G2664" s="89"/>
    </row>
    <row r="2665" spans="7:7" x14ac:dyDescent="0.25">
      <c r="G2665" s="89"/>
    </row>
    <row r="2666" spans="7:7" x14ac:dyDescent="0.25">
      <c r="G2666" s="89"/>
    </row>
    <row r="2667" spans="7:7" x14ac:dyDescent="0.25">
      <c r="G2667" s="89"/>
    </row>
    <row r="2668" spans="7:7" x14ac:dyDescent="0.25">
      <c r="G2668" s="89"/>
    </row>
    <row r="2669" spans="7:7" x14ac:dyDescent="0.25">
      <c r="G2669" s="89"/>
    </row>
    <row r="2670" spans="7:7" x14ac:dyDescent="0.25">
      <c r="G2670" s="89"/>
    </row>
    <row r="2671" spans="7:7" x14ac:dyDescent="0.25">
      <c r="G2671" s="89"/>
    </row>
    <row r="2672" spans="7:7" x14ac:dyDescent="0.25">
      <c r="G2672" s="89"/>
    </row>
    <row r="2673" spans="7:7" x14ac:dyDescent="0.25">
      <c r="G2673" s="89"/>
    </row>
    <row r="2674" spans="7:7" x14ac:dyDescent="0.25">
      <c r="G2674" s="89"/>
    </row>
    <row r="2675" spans="7:7" x14ac:dyDescent="0.25">
      <c r="G2675" s="89"/>
    </row>
    <row r="2676" spans="7:7" x14ac:dyDescent="0.25">
      <c r="G2676" s="89"/>
    </row>
    <row r="2677" spans="7:7" x14ac:dyDescent="0.25">
      <c r="G2677" s="89"/>
    </row>
    <row r="2678" spans="7:7" x14ac:dyDescent="0.25">
      <c r="G2678" s="89"/>
    </row>
    <row r="2679" spans="7:7" x14ac:dyDescent="0.25">
      <c r="G2679" s="89"/>
    </row>
    <row r="2680" spans="7:7" x14ac:dyDescent="0.25">
      <c r="G2680" s="89"/>
    </row>
    <row r="2681" spans="7:7" x14ac:dyDescent="0.25">
      <c r="G2681" s="89"/>
    </row>
    <row r="2682" spans="7:7" x14ac:dyDescent="0.25">
      <c r="G2682" s="89"/>
    </row>
    <row r="2683" spans="7:7" x14ac:dyDescent="0.25">
      <c r="G2683" s="89"/>
    </row>
    <row r="2684" spans="7:7" x14ac:dyDescent="0.25">
      <c r="G2684" s="89"/>
    </row>
    <row r="2685" spans="7:7" x14ac:dyDescent="0.25">
      <c r="G2685" s="89"/>
    </row>
    <row r="2686" spans="7:7" x14ac:dyDescent="0.25">
      <c r="G2686" s="89"/>
    </row>
    <row r="2687" spans="7:7" x14ac:dyDescent="0.25">
      <c r="G2687" s="89"/>
    </row>
    <row r="2688" spans="7:7" x14ac:dyDescent="0.25">
      <c r="G2688" s="89"/>
    </row>
    <row r="2689" spans="7:7" x14ac:dyDescent="0.25">
      <c r="G2689" s="89"/>
    </row>
    <row r="2690" spans="7:7" x14ac:dyDescent="0.25">
      <c r="G2690" s="89"/>
    </row>
    <row r="2691" spans="7:7" x14ac:dyDescent="0.25">
      <c r="G2691" s="89"/>
    </row>
    <row r="2692" spans="7:7" x14ac:dyDescent="0.25">
      <c r="G2692" s="89"/>
    </row>
    <row r="2693" spans="7:7" x14ac:dyDescent="0.25">
      <c r="G2693" s="89"/>
    </row>
    <row r="2694" spans="7:7" x14ac:dyDescent="0.25">
      <c r="G2694" s="89"/>
    </row>
    <row r="2695" spans="7:7" x14ac:dyDescent="0.25">
      <c r="G2695" s="89"/>
    </row>
    <row r="2696" spans="7:7" x14ac:dyDescent="0.25">
      <c r="G2696" s="89"/>
    </row>
    <row r="2697" spans="7:7" x14ac:dyDescent="0.25">
      <c r="G2697" s="89"/>
    </row>
    <row r="2698" spans="7:7" x14ac:dyDescent="0.25">
      <c r="G2698" s="89"/>
    </row>
    <row r="2699" spans="7:7" x14ac:dyDescent="0.25">
      <c r="G2699" s="89"/>
    </row>
    <row r="2700" spans="7:7" x14ac:dyDescent="0.25">
      <c r="G2700" s="89"/>
    </row>
    <row r="2701" spans="7:7" x14ac:dyDescent="0.25">
      <c r="G2701" s="89"/>
    </row>
    <row r="2702" spans="7:7" x14ac:dyDescent="0.25">
      <c r="G2702" s="89"/>
    </row>
    <row r="2703" spans="7:7" x14ac:dyDescent="0.25">
      <c r="G2703" s="89"/>
    </row>
    <row r="2704" spans="7:7" x14ac:dyDescent="0.25">
      <c r="G2704" s="89"/>
    </row>
    <row r="2705" spans="7:7" x14ac:dyDescent="0.25">
      <c r="G2705" s="89"/>
    </row>
    <row r="2706" spans="7:7" x14ac:dyDescent="0.25">
      <c r="G2706" s="89"/>
    </row>
    <row r="2707" spans="7:7" x14ac:dyDescent="0.25">
      <c r="G2707" s="89"/>
    </row>
    <row r="2708" spans="7:7" x14ac:dyDescent="0.25">
      <c r="G2708" s="89"/>
    </row>
    <row r="2709" spans="7:7" x14ac:dyDescent="0.25">
      <c r="G2709" s="89"/>
    </row>
    <row r="2710" spans="7:7" x14ac:dyDescent="0.25">
      <c r="G2710" s="89"/>
    </row>
    <row r="2711" spans="7:7" x14ac:dyDescent="0.25">
      <c r="G2711" s="89"/>
    </row>
    <row r="2712" spans="7:7" x14ac:dyDescent="0.25">
      <c r="G2712" s="89"/>
    </row>
    <row r="2713" spans="7:7" x14ac:dyDescent="0.25">
      <c r="G2713" s="89"/>
    </row>
    <row r="2714" spans="7:7" x14ac:dyDescent="0.25">
      <c r="G2714" s="89"/>
    </row>
    <row r="2715" spans="7:7" x14ac:dyDescent="0.25">
      <c r="G2715" s="89"/>
    </row>
    <row r="2716" spans="7:7" x14ac:dyDescent="0.25">
      <c r="G2716" s="89"/>
    </row>
    <row r="2717" spans="7:7" x14ac:dyDescent="0.25">
      <c r="G2717" s="89"/>
    </row>
    <row r="2718" spans="7:7" x14ac:dyDescent="0.25">
      <c r="G2718" s="89"/>
    </row>
    <row r="2719" spans="7:7" x14ac:dyDescent="0.25">
      <c r="G2719" s="89"/>
    </row>
    <row r="2720" spans="7:7" x14ac:dyDescent="0.25">
      <c r="G2720" s="89"/>
    </row>
    <row r="2721" spans="7:7" x14ac:dyDescent="0.25">
      <c r="G2721" s="89"/>
    </row>
    <row r="2722" spans="7:7" x14ac:dyDescent="0.25">
      <c r="G2722" s="89"/>
    </row>
    <row r="2723" spans="7:7" x14ac:dyDescent="0.25">
      <c r="G2723" s="89"/>
    </row>
    <row r="2724" spans="7:7" x14ac:dyDescent="0.25">
      <c r="G2724" s="89"/>
    </row>
    <row r="2725" spans="7:7" x14ac:dyDescent="0.25">
      <c r="G2725" s="89"/>
    </row>
    <row r="2726" spans="7:7" x14ac:dyDescent="0.25">
      <c r="G2726" s="89"/>
    </row>
    <row r="2727" spans="7:7" x14ac:dyDescent="0.25">
      <c r="G2727" s="89"/>
    </row>
    <row r="2728" spans="7:7" x14ac:dyDescent="0.25">
      <c r="G2728" s="89"/>
    </row>
    <row r="2729" spans="7:7" x14ac:dyDescent="0.25">
      <c r="G2729" s="89"/>
    </row>
    <row r="2730" spans="7:7" x14ac:dyDescent="0.25">
      <c r="G2730" s="89"/>
    </row>
    <row r="2731" spans="7:7" x14ac:dyDescent="0.25">
      <c r="G2731" s="89"/>
    </row>
    <row r="2732" spans="7:7" x14ac:dyDescent="0.25">
      <c r="G2732" s="89"/>
    </row>
    <row r="2733" spans="7:7" x14ac:dyDescent="0.25">
      <c r="G2733" s="89"/>
    </row>
    <row r="2734" spans="7:7" x14ac:dyDescent="0.25">
      <c r="G2734" s="89"/>
    </row>
    <row r="2735" spans="7:7" x14ac:dyDescent="0.25">
      <c r="G2735" s="89"/>
    </row>
    <row r="2736" spans="7:7" x14ac:dyDescent="0.25">
      <c r="G2736" s="89"/>
    </row>
    <row r="2737" spans="7:7" x14ac:dyDescent="0.25">
      <c r="G2737" s="89"/>
    </row>
    <row r="2738" spans="7:7" x14ac:dyDescent="0.25">
      <c r="G2738" s="89"/>
    </row>
    <row r="2739" spans="7:7" x14ac:dyDescent="0.25">
      <c r="G2739" s="89"/>
    </row>
    <row r="2740" spans="7:7" x14ac:dyDescent="0.25">
      <c r="G2740" s="89"/>
    </row>
    <row r="2741" spans="7:7" x14ac:dyDescent="0.25">
      <c r="G2741" s="89"/>
    </row>
    <row r="2742" spans="7:7" x14ac:dyDescent="0.25">
      <c r="G2742" s="89"/>
    </row>
    <row r="2743" spans="7:7" x14ac:dyDescent="0.25">
      <c r="G2743" s="89"/>
    </row>
    <row r="2744" spans="7:7" x14ac:dyDescent="0.25">
      <c r="G2744" s="89"/>
    </row>
    <row r="2745" spans="7:7" x14ac:dyDescent="0.25">
      <c r="G2745" s="89"/>
    </row>
    <row r="2746" spans="7:7" x14ac:dyDescent="0.25">
      <c r="G2746" s="89"/>
    </row>
    <row r="2747" spans="7:7" x14ac:dyDescent="0.25">
      <c r="G2747" s="89"/>
    </row>
    <row r="2748" spans="7:7" x14ac:dyDescent="0.25">
      <c r="G2748" s="89"/>
    </row>
    <row r="2749" spans="7:7" x14ac:dyDescent="0.25">
      <c r="G2749" s="89"/>
    </row>
    <row r="2750" spans="7:7" x14ac:dyDescent="0.25">
      <c r="G2750" s="89"/>
    </row>
    <row r="2751" spans="7:7" x14ac:dyDescent="0.25">
      <c r="G2751" s="89"/>
    </row>
    <row r="2752" spans="7:7" x14ac:dyDescent="0.25">
      <c r="G2752" s="89"/>
    </row>
    <row r="2753" spans="7:7" x14ac:dyDescent="0.25">
      <c r="G2753" s="89"/>
    </row>
    <row r="2754" spans="7:7" x14ac:dyDescent="0.25">
      <c r="G2754" s="89"/>
    </row>
    <row r="2755" spans="7:7" x14ac:dyDescent="0.25">
      <c r="G2755" s="89"/>
    </row>
    <row r="2756" spans="7:7" x14ac:dyDescent="0.25">
      <c r="G2756" s="89"/>
    </row>
    <row r="2757" spans="7:7" x14ac:dyDescent="0.25">
      <c r="G2757" s="89"/>
    </row>
    <row r="2758" spans="7:7" x14ac:dyDescent="0.25">
      <c r="G2758" s="89"/>
    </row>
    <row r="2759" spans="7:7" x14ac:dyDescent="0.25">
      <c r="G2759" s="89"/>
    </row>
    <row r="2760" spans="7:7" x14ac:dyDescent="0.25">
      <c r="G2760" s="89"/>
    </row>
    <row r="2761" spans="7:7" x14ac:dyDescent="0.25">
      <c r="G2761" s="89"/>
    </row>
    <row r="2762" spans="7:7" x14ac:dyDescent="0.25">
      <c r="G2762" s="89"/>
    </row>
    <row r="2763" spans="7:7" x14ac:dyDescent="0.25">
      <c r="G2763" s="89"/>
    </row>
    <row r="2764" spans="7:7" x14ac:dyDescent="0.25">
      <c r="G2764" s="89"/>
    </row>
    <row r="2765" spans="7:7" x14ac:dyDescent="0.25">
      <c r="G2765" s="89"/>
    </row>
    <row r="2766" spans="7:7" x14ac:dyDescent="0.25">
      <c r="G2766" s="89"/>
    </row>
    <row r="2767" spans="7:7" x14ac:dyDescent="0.25">
      <c r="G2767" s="89"/>
    </row>
    <row r="2768" spans="7:7" x14ac:dyDescent="0.25">
      <c r="G2768" s="89"/>
    </row>
    <row r="2769" spans="7:7" x14ac:dyDescent="0.25">
      <c r="G2769" s="89"/>
    </row>
    <row r="2770" spans="7:7" x14ac:dyDescent="0.25">
      <c r="G2770" s="89"/>
    </row>
    <row r="2771" spans="7:7" x14ac:dyDescent="0.25">
      <c r="G2771" s="89"/>
    </row>
    <row r="2772" spans="7:7" x14ac:dyDescent="0.25">
      <c r="G2772" s="89"/>
    </row>
    <row r="2773" spans="7:7" x14ac:dyDescent="0.25">
      <c r="G2773" s="89"/>
    </row>
    <row r="2774" spans="7:7" x14ac:dyDescent="0.25">
      <c r="G2774" s="89"/>
    </row>
    <row r="2775" spans="7:7" x14ac:dyDescent="0.25">
      <c r="G2775" s="89"/>
    </row>
    <row r="2776" spans="7:7" x14ac:dyDescent="0.25">
      <c r="G2776" s="89"/>
    </row>
    <row r="2777" spans="7:7" x14ac:dyDescent="0.25">
      <c r="G2777" s="89"/>
    </row>
    <row r="2778" spans="7:7" x14ac:dyDescent="0.25">
      <c r="G2778" s="89"/>
    </row>
    <row r="2779" spans="7:7" x14ac:dyDescent="0.25">
      <c r="G2779" s="89"/>
    </row>
    <row r="2780" spans="7:7" x14ac:dyDescent="0.25">
      <c r="G2780" s="89"/>
    </row>
    <row r="2781" spans="7:7" x14ac:dyDescent="0.25">
      <c r="G2781" s="89"/>
    </row>
    <row r="2782" spans="7:7" x14ac:dyDescent="0.25">
      <c r="G2782" s="89"/>
    </row>
    <row r="2783" spans="7:7" x14ac:dyDescent="0.25">
      <c r="G2783" s="89"/>
    </row>
    <row r="2784" spans="7:7" x14ac:dyDescent="0.25">
      <c r="G2784" s="89"/>
    </row>
    <row r="2785" spans="7:7" x14ac:dyDescent="0.25">
      <c r="G2785" s="89"/>
    </row>
    <row r="2786" spans="7:7" x14ac:dyDescent="0.25">
      <c r="G2786" s="89"/>
    </row>
    <row r="2787" spans="7:7" x14ac:dyDescent="0.25">
      <c r="G2787" s="89"/>
    </row>
    <row r="2788" spans="7:7" x14ac:dyDescent="0.25">
      <c r="G2788" s="89"/>
    </row>
    <row r="2789" spans="7:7" x14ac:dyDescent="0.25">
      <c r="G2789" s="89"/>
    </row>
    <row r="2790" spans="7:7" x14ac:dyDescent="0.25">
      <c r="G2790" s="89"/>
    </row>
    <row r="2791" spans="7:7" x14ac:dyDescent="0.25">
      <c r="G2791" s="89"/>
    </row>
    <row r="2792" spans="7:7" x14ac:dyDescent="0.25">
      <c r="G2792" s="89"/>
    </row>
    <row r="2793" spans="7:7" x14ac:dyDescent="0.25">
      <c r="G2793" s="89"/>
    </row>
    <row r="2794" spans="7:7" x14ac:dyDescent="0.25">
      <c r="G2794" s="89"/>
    </row>
    <row r="2795" spans="7:7" x14ac:dyDescent="0.25">
      <c r="G2795" s="89"/>
    </row>
    <row r="2796" spans="7:7" x14ac:dyDescent="0.25">
      <c r="G2796" s="89"/>
    </row>
    <row r="2797" spans="7:7" x14ac:dyDescent="0.25">
      <c r="G2797" s="89"/>
    </row>
    <row r="2798" spans="7:7" x14ac:dyDescent="0.25">
      <c r="G2798" s="89"/>
    </row>
    <row r="2799" spans="7:7" x14ac:dyDescent="0.25">
      <c r="G2799" s="89"/>
    </row>
    <row r="2800" spans="7:7" x14ac:dyDescent="0.25">
      <c r="G2800" s="89"/>
    </row>
    <row r="2801" spans="7:7" x14ac:dyDescent="0.25">
      <c r="G2801" s="89"/>
    </row>
    <row r="2802" spans="7:7" x14ac:dyDescent="0.25">
      <c r="G2802" s="89"/>
    </row>
    <row r="2803" spans="7:7" x14ac:dyDescent="0.25">
      <c r="G2803" s="89"/>
    </row>
    <row r="2804" spans="7:7" x14ac:dyDescent="0.25">
      <c r="G2804" s="89"/>
    </row>
    <row r="2805" spans="7:7" x14ac:dyDescent="0.25">
      <c r="G2805" s="89"/>
    </row>
    <row r="2806" spans="7:7" x14ac:dyDescent="0.25">
      <c r="G2806" s="89"/>
    </row>
    <row r="2807" spans="7:7" x14ac:dyDescent="0.25">
      <c r="G2807" s="89"/>
    </row>
    <row r="2808" spans="7:7" x14ac:dyDescent="0.25">
      <c r="G2808" s="89"/>
    </row>
    <row r="2809" spans="7:7" x14ac:dyDescent="0.25">
      <c r="G2809" s="89"/>
    </row>
    <row r="2810" spans="7:7" x14ac:dyDescent="0.25">
      <c r="G2810" s="89"/>
    </row>
    <row r="2811" spans="7:7" x14ac:dyDescent="0.25">
      <c r="G2811" s="89"/>
    </row>
    <row r="2812" spans="7:7" x14ac:dyDescent="0.25">
      <c r="G2812" s="89"/>
    </row>
    <row r="2813" spans="7:7" x14ac:dyDescent="0.25">
      <c r="G2813" s="89"/>
    </row>
    <row r="2814" spans="7:7" x14ac:dyDescent="0.25">
      <c r="G2814" s="89"/>
    </row>
    <row r="2815" spans="7:7" x14ac:dyDescent="0.25">
      <c r="G2815" s="89"/>
    </row>
    <row r="2816" spans="7:7" x14ac:dyDescent="0.25">
      <c r="G2816" s="89"/>
    </row>
    <row r="2817" spans="7:7" x14ac:dyDescent="0.25">
      <c r="G2817" s="89"/>
    </row>
    <row r="2818" spans="7:7" x14ac:dyDescent="0.25">
      <c r="G2818" s="89"/>
    </row>
    <row r="2819" spans="7:7" x14ac:dyDescent="0.25">
      <c r="G2819" s="89"/>
    </row>
    <row r="2820" spans="7:7" x14ac:dyDescent="0.25">
      <c r="G2820" s="89"/>
    </row>
    <row r="2821" spans="7:7" x14ac:dyDescent="0.25">
      <c r="G2821" s="89"/>
    </row>
    <row r="2822" spans="7:7" x14ac:dyDescent="0.25">
      <c r="G2822" s="89"/>
    </row>
    <row r="2823" spans="7:7" x14ac:dyDescent="0.25">
      <c r="G2823" s="89"/>
    </row>
    <row r="2824" spans="7:7" x14ac:dyDescent="0.25">
      <c r="G2824" s="89"/>
    </row>
    <row r="2825" spans="7:7" x14ac:dyDescent="0.25">
      <c r="G2825" s="89"/>
    </row>
    <row r="2826" spans="7:7" x14ac:dyDescent="0.25">
      <c r="G2826" s="89"/>
    </row>
    <row r="2827" spans="7:7" x14ac:dyDescent="0.25">
      <c r="G2827" s="89"/>
    </row>
    <row r="2828" spans="7:7" x14ac:dyDescent="0.25">
      <c r="G2828" s="89"/>
    </row>
    <row r="2829" spans="7:7" x14ac:dyDescent="0.25">
      <c r="G2829" s="89"/>
    </row>
    <row r="2830" spans="7:7" x14ac:dyDescent="0.25">
      <c r="G2830" s="89"/>
    </row>
    <row r="2831" spans="7:7" x14ac:dyDescent="0.25">
      <c r="G2831" s="89"/>
    </row>
    <row r="2832" spans="7:7" x14ac:dyDescent="0.25">
      <c r="G2832" s="89"/>
    </row>
    <row r="2833" spans="7:7" x14ac:dyDescent="0.25">
      <c r="G2833" s="89"/>
    </row>
    <row r="2834" spans="7:7" x14ac:dyDescent="0.25">
      <c r="G2834" s="89"/>
    </row>
    <row r="2835" spans="7:7" x14ac:dyDescent="0.25">
      <c r="G2835" s="89"/>
    </row>
    <row r="2836" spans="7:7" x14ac:dyDescent="0.25">
      <c r="G2836" s="89"/>
    </row>
    <row r="2837" spans="7:7" x14ac:dyDescent="0.25">
      <c r="G2837" s="89"/>
    </row>
    <row r="2838" spans="7:7" x14ac:dyDescent="0.25">
      <c r="G2838" s="89"/>
    </row>
    <row r="2839" spans="7:7" x14ac:dyDescent="0.25">
      <c r="G2839" s="89"/>
    </row>
    <row r="2840" spans="7:7" x14ac:dyDescent="0.25">
      <c r="G2840" s="89"/>
    </row>
    <row r="2841" spans="7:7" x14ac:dyDescent="0.25">
      <c r="G2841" s="89"/>
    </row>
    <row r="2842" spans="7:7" x14ac:dyDescent="0.25">
      <c r="G2842" s="89"/>
    </row>
    <row r="2843" spans="7:7" x14ac:dyDescent="0.25">
      <c r="G2843" s="89"/>
    </row>
    <row r="2844" spans="7:7" x14ac:dyDescent="0.25">
      <c r="G2844" s="89"/>
    </row>
    <row r="2845" spans="7:7" x14ac:dyDescent="0.25">
      <c r="G2845" s="89"/>
    </row>
    <row r="2846" spans="7:7" x14ac:dyDescent="0.25">
      <c r="G2846" s="89"/>
    </row>
    <row r="2847" spans="7:7" x14ac:dyDescent="0.25">
      <c r="G2847" s="89"/>
    </row>
    <row r="2848" spans="7:7" x14ac:dyDescent="0.25">
      <c r="G2848" s="89"/>
    </row>
    <row r="2849" spans="7:7" x14ac:dyDescent="0.25">
      <c r="G2849" s="89"/>
    </row>
    <row r="2850" spans="7:7" x14ac:dyDescent="0.25">
      <c r="G2850" s="89"/>
    </row>
    <row r="2851" spans="7:7" x14ac:dyDescent="0.25">
      <c r="G2851" s="89"/>
    </row>
    <row r="2852" spans="7:7" x14ac:dyDescent="0.25">
      <c r="G2852" s="89"/>
    </row>
    <row r="2853" spans="7:7" x14ac:dyDescent="0.25">
      <c r="G2853" s="89"/>
    </row>
    <row r="2854" spans="7:7" x14ac:dyDescent="0.25">
      <c r="G2854" s="89"/>
    </row>
    <row r="2855" spans="7:7" x14ac:dyDescent="0.25">
      <c r="G2855" s="89"/>
    </row>
    <row r="2856" spans="7:7" x14ac:dyDescent="0.25">
      <c r="G2856" s="89"/>
    </row>
    <row r="2857" spans="7:7" x14ac:dyDescent="0.25">
      <c r="G2857" s="89"/>
    </row>
    <row r="2858" spans="7:7" x14ac:dyDescent="0.25">
      <c r="G2858" s="89"/>
    </row>
    <row r="2859" spans="7:7" x14ac:dyDescent="0.25">
      <c r="G2859" s="89"/>
    </row>
    <row r="2860" spans="7:7" x14ac:dyDescent="0.25">
      <c r="G2860" s="89"/>
    </row>
    <row r="2861" spans="7:7" x14ac:dyDescent="0.25">
      <c r="G2861" s="89"/>
    </row>
    <row r="2862" spans="7:7" x14ac:dyDescent="0.25">
      <c r="G2862" s="89"/>
    </row>
    <row r="2863" spans="7:7" x14ac:dyDescent="0.25">
      <c r="G2863" s="89"/>
    </row>
    <row r="2864" spans="7:7" x14ac:dyDescent="0.25">
      <c r="G2864" s="89"/>
    </row>
    <row r="2865" spans="7:7" x14ac:dyDescent="0.25">
      <c r="G2865" s="89"/>
    </row>
    <row r="2866" spans="7:7" x14ac:dyDescent="0.25">
      <c r="G2866" s="89"/>
    </row>
    <row r="2867" spans="7:7" x14ac:dyDescent="0.25">
      <c r="G2867" s="89"/>
    </row>
    <row r="2868" spans="7:7" x14ac:dyDescent="0.25">
      <c r="G2868" s="89"/>
    </row>
    <row r="2869" spans="7:7" x14ac:dyDescent="0.25">
      <c r="G2869" s="89"/>
    </row>
    <row r="2870" spans="7:7" x14ac:dyDescent="0.25">
      <c r="G2870" s="89"/>
    </row>
    <row r="2871" spans="7:7" x14ac:dyDescent="0.25">
      <c r="G2871" s="89"/>
    </row>
    <row r="2872" spans="7:7" x14ac:dyDescent="0.25">
      <c r="G2872" s="89"/>
    </row>
    <row r="2873" spans="7:7" x14ac:dyDescent="0.25">
      <c r="G2873" s="89"/>
    </row>
    <row r="2874" spans="7:7" x14ac:dyDescent="0.25">
      <c r="G2874" s="89"/>
    </row>
    <row r="2875" spans="7:7" x14ac:dyDescent="0.25">
      <c r="G2875" s="89"/>
    </row>
    <row r="2876" spans="7:7" x14ac:dyDescent="0.25">
      <c r="G2876" s="89"/>
    </row>
    <row r="2877" spans="7:7" x14ac:dyDescent="0.25">
      <c r="G2877" s="89"/>
    </row>
    <row r="2878" spans="7:7" x14ac:dyDescent="0.25">
      <c r="G2878" s="89"/>
    </row>
    <row r="2879" spans="7:7" x14ac:dyDescent="0.25">
      <c r="G2879" s="89"/>
    </row>
    <row r="2880" spans="7:7" x14ac:dyDescent="0.25">
      <c r="G2880" s="89"/>
    </row>
    <row r="2881" spans="7:7" x14ac:dyDescent="0.25">
      <c r="G2881" s="89"/>
    </row>
    <row r="2882" spans="7:7" x14ac:dyDescent="0.25">
      <c r="G2882" s="89"/>
    </row>
    <row r="2883" spans="7:7" x14ac:dyDescent="0.25">
      <c r="G2883" s="89"/>
    </row>
    <row r="2884" spans="7:7" x14ac:dyDescent="0.25">
      <c r="G2884" s="89"/>
    </row>
    <row r="2885" spans="7:7" x14ac:dyDescent="0.25">
      <c r="G2885" s="89"/>
    </row>
    <row r="2886" spans="7:7" x14ac:dyDescent="0.25">
      <c r="G2886" s="89"/>
    </row>
    <row r="2887" spans="7:7" x14ac:dyDescent="0.25">
      <c r="G2887" s="89"/>
    </row>
    <row r="2888" spans="7:7" x14ac:dyDescent="0.25">
      <c r="G2888" s="89"/>
    </row>
    <row r="2889" spans="7:7" x14ac:dyDescent="0.25">
      <c r="G2889" s="89"/>
    </row>
    <row r="2890" spans="7:7" x14ac:dyDescent="0.25">
      <c r="G2890" s="89"/>
    </row>
    <row r="2891" spans="7:7" x14ac:dyDescent="0.25">
      <c r="G2891" s="89"/>
    </row>
    <row r="2892" spans="7:7" x14ac:dyDescent="0.25">
      <c r="G2892" s="89"/>
    </row>
    <row r="2893" spans="7:7" x14ac:dyDescent="0.25">
      <c r="G2893" s="89"/>
    </row>
    <row r="2894" spans="7:7" x14ac:dyDescent="0.25">
      <c r="G2894" s="89"/>
    </row>
    <row r="2895" spans="7:7" x14ac:dyDescent="0.25">
      <c r="G2895" s="89"/>
    </row>
    <row r="2896" spans="7:7" x14ac:dyDescent="0.25">
      <c r="G2896" s="89"/>
    </row>
    <row r="2897" spans="7:7" x14ac:dyDescent="0.25">
      <c r="G2897" s="89"/>
    </row>
    <row r="2898" spans="7:7" x14ac:dyDescent="0.25">
      <c r="G2898" s="89"/>
    </row>
    <row r="2899" spans="7:7" x14ac:dyDescent="0.25">
      <c r="G2899" s="89"/>
    </row>
    <row r="2900" spans="7:7" x14ac:dyDescent="0.25">
      <c r="G2900" s="89"/>
    </row>
    <row r="2901" spans="7:7" x14ac:dyDescent="0.25">
      <c r="G2901" s="89"/>
    </row>
    <row r="2902" spans="7:7" x14ac:dyDescent="0.25">
      <c r="G2902" s="89"/>
    </row>
    <row r="2903" spans="7:7" x14ac:dyDescent="0.25">
      <c r="G2903" s="89"/>
    </row>
    <row r="2904" spans="7:7" x14ac:dyDescent="0.25">
      <c r="G2904" s="89"/>
    </row>
    <row r="2905" spans="7:7" x14ac:dyDescent="0.25">
      <c r="G2905" s="89"/>
    </row>
    <row r="2906" spans="7:7" x14ac:dyDescent="0.25">
      <c r="G2906" s="89"/>
    </row>
    <row r="2907" spans="7:7" x14ac:dyDescent="0.25">
      <c r="G2907" s="89"/>
    </row>
    <row r="2908" spans="7:7" x14ac:dyDescent="0.25">
      <c r="G2908" s="89"/>
    </row>
    <row r="2909" spans="7:7" x14ac:dyDescent="0.25">
      <c r="G2909" s="89"/>
    </row>
    <row r="2910" spans="7:7" x14ac:dyDescent="0.25">
      <c r="G2910" s="89"/>
    </row>
    <row r="2911" spans="7:7" x14ac:dyDescent="0.25">
      <c r="G2911" s="89"/>
    </row>
    <row r="2912" spans="7:7" x14ac:dyDescent="0.25">
      <c r="G2912" s="89"/>
    </row>
    <row r="2913" spans="7:7" x14ac:dyDescent="0.25">
      <c r="G2913" s="89"/>
    </row>
    <row r="2914" spans="7:7" x14ac:dyDescent="0.25">
      <c r="G2914" s="89"/>
    </row>
    <row r="2915" spans="7:7" x14ac:dyDescent="0.25">
      <c r="G2915" s="89"/>
    </row>
    <row r="2916" spans="7:7" x14ac:dyDescent="0.25">
      <c r="G2916" s="89"/>
    </row>
    <row r="2917" spans="7:7" x14ac:dyDescent="0.25">
      <c r="G2917" s="89"/>
    </row>
    <row r="2918" spans="7:7" x14ac:dyDescent="0.25">
      <c r="G2918" s="89"/>
    </row>
    <row r="2919" spans="7:7" x14ac:dyDescent="0.25">
      <c r="G2919" s="89"/>
    </row>
    <row r="2920" spans="7:7" x14ac:dyDescent="0.25">
      <c r="G2920" s="89"/>
    </row>
    <row r="2921" spans="7:7" x14ac:dyDescent="0.25">
      <c r="G2921" s="89"/>
    </row>
    <row r="2922" spans="7:7" x14ac:dyDescent="0.25">
      <c r="G2922" s="89"/>
    </row>
    <row r="2923" spans="7:7" x14ac:dyDescent="0.25">
      <c r="G2923" s="89"/>
    </row>
    <row r="2924" spans="7:7" x14ac:dyDescent="0.25">
      <c r="G2924" s="89"/>
    </row>
    <row r="2925" spans="7:7" x14ac:dyDescent="0.25">
      <c r="G2925" s="89"/>
    </row>
    <row r="2926" spans="7:7" x14ac:dyDescent="0.25">
      <c r="G2926" s="89"/>
    </row>
    <row r="2927" spans="7:7" x14ac:dyDescent="0.25">
      <c r="G2927" s="89"/>
    </row>
    <row r="2928" spans="7:7" x14ac:dyDescent="0.25">
      <c r="G2928" s="89"/>
    </row>
    <row r="2929" spans="7:7" x14ac:dyDescent="0.25">
      <c r="G2929" s="89"/>
    </row>
    <row r="2930" spans="7:7" x14ac:dyDescent="0.25">
      <c r="G2930" s="89"/>
    </row>
    <row r="2931" spans="7:7" x14ac:dyDescent="0.25">
      <c r="G2931" s="89"/>
    </row>
    <row r="2932" spans="7:7" x14ac:dyDescent="0.25">
      <c r="G2932" s="89"/>
    </row>
    <row r="2933" spans="7:7" x14ac:dyDescent="0.25">
      <c r="G2933" s="89"/>
    </row>
    <row r="2934" spans="7:7" x14ac:dyDescent="0.25">
      <c r="G2934" s="89"/>
    </row>
    <row r="2935" spans="7:7" x14ac:dyDescent="0.25">
      <c r="G2935" s="89"/>
    </row>
    <row r="2936" spans="7:7" x14ac:dyDescent="0.25">
      <c r="G2936" s="89"/>
    </row>
    <row r="2937" spans="7:7" x14ac:dyDescent="0.25">
      <c r="G2937" s="89"/>
    </row>
    <row r="2938" spans="7:7" x14ac:dyDescent="0.25">
      <c r="G2938" s="89"/>
    </row>
    <row r="2939" spans="7:7" x14ac:dyDescent="0.25">
      <c r="G2939" s="89"/>
    </row>
    <row r="2940" spans="7:7" x14ac:dyDescent="0.25">
      <c r="G2940" s="89"/>
    </row>
    <row r="2941" spans="7:7" x14ac:dyDescent="0.25">
      <c r="G2941" s="89"/>
    </row>
    <row r="2942" spans="7:7" x14ac:dyDescent="0.25">
      <c r="G2942" s="89"/>
    </row>
    <row r="2943" spans="7:7" x14ac:dyDescent="0.25">
      <c r="G2943" s="89"/>
    </row>
    <row r="2944" spans="7:7" x14ac:dyDescent="0.25">
      <c r="G2944" s="89"/>
    </row>
    <row r="2945" spans="7:7" x14ac:dyDescent="0.25">
      <c r="G2945" s="89"/>
    </row>
    <row r="2946" spans="7:7" x14ac:dyDescent="0.25">
      <c r="G2946" s="89"/>
    </row>
    <row r="2947" spans="7:7" x14ac:dyDescent="0.25">
      <c r="G2947" s="89"/>
    </row>
    <row r="2948" spans="7:7" x14ac:dyDescent="0.25">
      <c r="G2948" s="89"/>
    </row>
    <row r="2949" spans="7:7" x14ac:dyDescent="0.25">
      <c r="G2949" s="89"/>
    </row>
    <row r="2950" spans="7:7" x14ac:dyDescent="0.25">
      <c r="G2950" s="89"/>
    </row>
    <row r="2951" spans="7:7" x14ac:dyDescent="0.25">
      <c r="G2951" s="89"/>
    </row>
    <row r="2952" spans="7:7" x14ac:dyDescent="0.25">
      <c r="G2952" s="89"/>
    </row>
    <row r="2953" spans="7:7" x14ac:dyDescent="0.25">
      <c r="G2953" s="89"/>
    </row>
    <row r="2954" spans="7:7" x14ac:dyDescent="0.25">
      <c r="G2954" s="89"/>
    </row>
    <row r="2955" spans="7:7" x14ac:dyDescent="0.25">
      <c r="G2955" s="89"/>
    </row>
    <row r="2956" spans="7:7" x14ac:dyDescent="0.25">
      <c r="G2956" s="89"/>
    </row>
    <row r="2957" spans="7:7" x14ac:dyDescent="0.25">
      <c r="G2957" s="89"/>
    </row>
    <row r="2958" spans="7:7" x14ac:dyDescent="0.25">
      <c r="G2958" s="89"/>
    </row>
    <row r="2959" spans="7:7" x14ac:dyDescent="0.25">
      <c r="G2959" s="89"/>
    </row>
    <row r="2960" spans="7:7" x14ac:dyDescent="0.25">
      <c r="G2960" s="89"/>
    </row>
    <row r="2961" spans="7:7" x14ac:dyDescent="0.25">
      <c r="G2961" s="89"/>
    </row>
    <row r="2962" spans="7:7" x14ac:dyDescent="0.25">
      <c r="G2962" s="89"/>
    </row>
    <row r="2963" spans="7:7" x14ac:dyDescent="0.25">
      <c r="G2963" s="89"/>
    </row>
    <row r="2964" spans="7:7" x14ac:dyDescent="0.25">
      <c r="G2964" s="89"/>
    </row>
    <row r="2965" spans="7:7" x14ac:dyDescent="0.25">
      <c r="G2965" s="89"/>
    </row>
    <row r="2966" spans="7:7" x14ac:dyDescent="0.25">
      <c r="G2966" s="89"/>
    </row>
    <row r="2967" spans="7:7" x14ac:dyDescent="0.25">
      <c r="G2967" s="89"/>
    </row>
    <row r="2968" spans="7:7" x14ac:dyDescent="0.25">
      <c r="G2968" s="89"/>
    </row>
    <row r="2969" spans="7:7" x14ac:dyDescent="0.25">
      <c r="G2969" s="89"/>
    </row>
    <row r="2970" spans="7:7" x14ac:dyDescent="0.25">
      <c r="G2970" s="89"/>
    </row>
    <row r="2971" spans="7:7" x14ac:dyDescent="0.25">
      <c r="G2971" s="89"/>
    </row>
    <row r="2972" spans="7:7" x14ac:dyDescent="0.25">
      <c r="G2972" s="89"/>
    </row>
    <row r="2973" spans="7:7" x14ac:dyDescent="0.25">
      <c r="G2973" s="89"/>
    </row>
    <row r="2974" spans="7:7" x14ac:dyDescent="0.25">
      <c r="G2974" s="89"/>
    </row>
    <row r="2975" spans="7:7" x14ac:dyDescent="0.25">
      <c r="G2975" s="89"/>
    </row>
    <row r="2976" spans="7:7" x14ac:dyDescent="0.25">
      <c r="G2976" s="89"/>
    </row>
    <row r="2977" spans="7:7" x14ac:dyDescent="0.25">
      <c r="G2977" s="89"/>
    </row>
    <row r="2978" spans="7:7" x14ac:dyDescent="0.25">
      <c r="G2978" s="89"/>
    </row>
    <row r="2979" spans="7:7" x14ac:dyDescent="0.25">
      <c r="G2979" s="89"/>
    </row>
    <row r="2980" spans="7:7" x14ac:dyDescent="0.25">
      <c r="G2980" s="89"/>
    </row>
    <row r="2981" spans="7:7" x14ac:dyDescent="0.25">
      <c r="G2981" s="89"/>
    </row>
    <row r="2982" spans="7:7" x14ac:dyDescent="0.25">
      <c r="G2982" s="89"/>
    </row>
    <row r="2983" spans="7:7" x14ac:dyDescent="0.25">
      <c r="G2983" s="89"/>
    </row>
    <row r="2984" spans="7:7" x14ac:dyDescent="0.25">
      <c r="G2984" s="89"/>
    </row>
    <row r="2985" spans="7:7" x14ac:dyDescent="0.25">
      <c r="G2985" s="89"/>
    </row>
    <row r="2986" spans="7:7" x14ac:dyDescent="0.25">
      <c r="G2986" s="89"/>
    </row>
    <row r="2987" spans="7:7" x14ac:dyDescent="0.25">
      <c r="G2987" s="89"/>
    </row>
    <row r="2988" spans="7:7" x14ac:dyDescent="0.25">
      <c r="G2988" s="89"/>
    </row>
    <row r="2989" spans="7:7" x14ac:dyDescent="0.25">
      <c r="G2989" s="89"/>
    </row>
    <row r="2990" spans="7:7" x14ac:dyDescent="0.25">
      <c r="G2990" s="89"/>
    </row>
    <row r="2991" spans="7:7" x14ac:dyDescent="0.25">
      <c r="G2991" s="89"/>
    </row>
    <row r="2992" spans="7:7" x14ac:dyDescent="0.25">
      <c r="G2992" s="89"/>
    </row>
    <row r="2993" spans="7:7" x14ac:dyDescent="0.25">
      <c r="G2993" s="89"/>
    </row>
    <row r="2994" spans="7:7" x14ac:dyDescent="0.25">
      <c r="G2994" s="89"/>
    </row>
    <row r="2995" spans="7:7" x14ac:dyDescent="0.25">
      <c r="G2995" s="89"/>
    </row>
    <row r="2996" spans="7:7" x14ac:dyDescent="0.25">
      <c r="G2996" s="89"/>
    </row>
    <row r="2997" spans="7:7" x14ac:dyDescent="0.25">
      <c r="G2997" s="89"/>
    </row>
    <row r="2998" spans="7:7" x14ac:dyDescent="0.25">
      <c r="G2998" s="89"/>
    </row>
    <row r="2999" spans="7:7" x14ac:dyDescent="0.25">
      <c r="G2999" s="89"/>
    </row>
    <row r="3000" spans="7:7" x14ac:dyDescent="0.25">
      <c r="G3000" s="89"/>
    </row>
    <row r="3001" spans="7:7" x14ac:dyDescent="0.25">
      <c r="G3001" s="89"/>
    </row>
    <row r="3002" spans="7:7" x14ac:dyDescent="0.25">
      <c r="G3002" s="89"/>
    </row>
    <row r="3003" spans="7:7" x14ac:dyDescent="0.25">
      <c r="G3003" s="89"/>
    </row>
    <row r="3004" spans="7:7" x14ac:dyDescent="0.25">
      <c r="G3004" s="89"/>
    </row>
    <row r="3005" spans="7:7" x14ac:dyDescent="0.25">
      <c r="G3005" s="89"/>
    </row>
    <row r="3006" spans="7:7" x14ac:dyDescent="0.25">
      <c r="G3006" s="89"/>
    </row>
    <row r="3007" spans="7:7" x14ac:dyDescent="0.25">
      <c r="G3007" s="89"/>
    </row>
    <row r="3008" spans="7:7" x14ac:dyDescent="0.25">
      <c r="G3008" s="89"/>
    </row>
    <row r="3009" spans="7:7" x14ac:dyDescent="0.25">
      <c r="G3009" s="89"/>
    </row>
    <row r="3010" spans="7:7" x14ac:dyDescent="0.25">
      <c r="G3010" s="89"/>
    </row>
    <row r="3011" spans="7:7" x14ac:dyDescent="0.25">
      <c r="G3011" s="89"/>
    </row>
    <row r="3012" spans="7:7" x14ac:dyDescent="0.25">
      <c r="G3012" s="89"/>
    </row>
    <row r="3013" spans="7:7" x14ac:dyDescent="0.25">
      <c r="G3013" s="89"/>
    </row>
    <row r="3014" spans="7:7" x14ac:dyDescent="0.25">
      <c r="G3014" s="89"/>
    </row>
    <row r="3015" spans="7:7" x14ac:dyDescent="0.25">
      <c r="G3015" s="89"/>
    </row>
    <row r="3016" spans="7:7" x14ac:dyDescent="0.25">
      <c r="G3016" s="89"/>
    </row>
    <row r="3017" spans="7:7" x14ac:dyDescent="0.25">
      <c r="G3017" s="89"/>
    </row>
    <row r="3018" spans="7:7" x14ac:dyDescent="0.25">
      <c r="G3018" s="89"/>
    </row>
    <row r="3019" spans="7:7" x14ac:dyDescent="0.25">
      <c r="G3019" s="89"/>
    </row>
    <row r="3020" spans="7:7" x14ac:dyDescent="0.25">
      <c r="G3020" s="89"/>
    </row>
    <row r="3021" spans="7:7" x14ac:dyDescent="0.25">
      <c r="G3021" s="89"/>
    </row>
    <row r="3022" spans="7:7" x14ac:dyDescent="0.25">
      <c r="G3022" s="89"/>
    </row>
    <row r="3023" spans="7:7" x14ac:dyDescent="0.25">
      <c r="G3023" s="89"/>
    </row>
    <row r="3024" spans="7:7" x14ac:dyDescent="0.25">
      <c r="G3024" s="89"/>
    </row>
    <row r="3025" spans="7:7" x14ac:dyDescent="0.25">
      <c r="G3025" s="89"/>
    </row>
    <row r="3026" spans="7:7" x14ac:dyDescent="0.25">
      <c r="G3026" s="89"/>
    </row>
    <row r="3027" spans="7:7" x14ac:dyDescent="0.25">
      <c r="G3027" s="89"/>
    </row>
    <row r="3028" spans="7:7" x14ac:dyDescent="0.25">
      <c r="G3028" s="89"/>
    </row>
    <row r="3029" spans="7:7" x14ac:dyDescent="0.25">
      <c r="G3029" s="89"/>
    </row>
    <row r="3030" spans="7:7" x14ac:dyDescent="0.25">
      <c r="G3030" s="89"/>
    </row>
    <row r="3031" spans="7:7" x14ac:dyDescent="0.25">
      <c r="G3031" s="89"/>
    </row>
    <row r="3032" spans="7:7" x14ac:dyDescent="0.25">
      <c r="G3032" s="89"/>
    </row>
    <row r="3033" spans="7:7" x14ac:dyDescent="0.25">
      <c r="G3033" s="89"/>
    </row>
    <row r="3034" spans="7:7" x14ac:dyDescent="0.25">
      <c r="G3034" s="89"/>
    </row>
    <row r="3035" spans="7:7" x14ac:dyDescent="0.25">
      <c r="G3035" s="89"/>
    </row>
    <row r="3036" spans="7:7" x14ac:dyDescent="0.25">
      <c r="G3036" s="89"/>
    </row>
    <row r="3037" spans="7:7" x14ac:dyDescent="0.25">
      <c r="G3037" s="89"/>
    </row>
    <row r="3038" spans="7:7" x14ac:dyDescent="0.25">
      <c r="G3038" s="89"/>
    </row>
    <row r="3039" spans="7:7" x14ac:dyDescent="0.25">
      <c r="G3039" s="89"/>
    </row>
    <row r="3040" spans="7:7" x14ac:dyDescent="0.25">
      <c r="G3040" s="89"/>
    </row>
    <row r="3041" spans="7:7" x14ac:dyDescent="0.25">
      <c r="G3041" s="89"/>
    </row>
    <row r="3042" spans="7:7" x14ac:dyDescent="0.25">
      <c r="G3042" s="89"/>
    </row>
    <row r="3043" spans="7:7" x14ac:dyDescent="0.25">
      <c r="G3043" s="89"/>
    </row>
    <row r="3044" spans="7:7" x14ac:dyDescent="0.25">
      <c r="G3044" s="89"/>
    </row>
    <row r="3045" spans="7:7" x14ac:dyDescent="0.25">
      <c r="G3045" s="89"/>
    </row>
    <row r="3046" spans="7:7" x14ac:dyDescent="0.25">
      <c r="G3046" s="89"/>
    </row>
    <row r="3047" spans="7:7" x14ac:dyDescent="0.25">
      <c r="G3047" s="89"/>
    </row>
    <row r="3048" spans="7:7" x14ac:dyDescent="0.25">
      <c r="G3048" s="89"/>
    </row>
    <row r="3049" spans="7:7" x14ac:dyDescent="0.25">
      <c r="G3049" s="89"/>
    </row>
    <row r="3050" spans="7:7" x14ac:dyDescent="0.25">
      <c r="G3050" s="89"/>
    </row>
    <row r="3051" spans="7:7" x14ac:dyDescent="0.25">
      <c r="G3051" s="89"/>
    </row>
    <row r="3052" spans="7:7" x14ac:dyDescent="0.25">
      <c r="G3052" s="89"/>
    </row>
    <row r="3053" spans="7:7" x14ac:dyDescent="0.25">
      <c r="G3053" s="89"/>
    </row>
    <row r="3054" spans="7:7" x14ac:dyDescent="0.25">
      <c r="G3054" s="89"/>
    </row>
    <row r="3055" spans="7:7" x14ac:dyDescent="0.25">
      <c r="G3055" s="89"/>
    </row>
    <row r="3056" spans="7:7" x14ac:dyDescent="0.25">
      <c r="G3056" s="89"/>
    </row>
    <row r="3057" spans="7:7" x14ac:dyDescent="0.25">
      <c r="G3057" s="89"/>
    </row>
    <row r="3058" spans="7:7" x14ac:dyDescent="0.25">
      <c r="G3058" s="89"/>
    </row>
    <row r="3059" spans="7:7" x14ac:dyDescent="0.25">
      <c r="G3059" s="89"/>
    </row>
    <row r="3060" spans="7:7" x14ac:dyDescent="0.25">
      <c r="G3060" s="89"/>
    </row>
    <row r="3061" spans="7:7" x14ac:dyDescent="0.25">
      <c r="G3061" s="89"/>
    </row>
    <row r="3062" spans="7:7" x14ac:dyDescent="0.25">
      <c r="G3062" s="89"/>
    </row>
    <row r="3063" spans="7:7" x14ac:dyDescent="0.25">
      <c r="G3063" s="89"/>
    </row>
    <row r="3064" spans="7:7" x14ac:dyDescent="0.25">
      <c r="G3064" s="89"/>
    </row>
    <row r="3065" spans="7:7" x14ac:dyDescent="0.25">
      <c r="G3065" s="89"/>
    </row>
    <row r="3066" spans="7:7" x14ac:dyDescent="0.25">
      <c r="G3066" s="89"/>
    </row>
    <row r="3067" spans="7:7" x14ac:dyDescent="0.25">
      <c r="G3067" s="89"/>
    </row>
    <row r="3068" spans="7:7" x14ac:dyDescent="0.25">
      <c r="G3068" s="89"/>
    </row>
    <row r="3069" spans="7:7" x14ac:dyDescent="0.25">
      <c r="G3069" s="89"/>
    </row>
    <row r="3070" spans="7:7" x14ac:dyDescent="0.25">
      <c r="G3070" s="89"/>
    </row>
    <row r="3071" spans="7:7" x14ac:dyDescent="0.25">
      <c r="G3071" s="89"/>
    </row>
    <row r="3072" spans="7:7" x14ac:dyDescent="0.25">
      <c r="G3072" s="89"/>
    </row>
    <row r="3073" spans="7:7" x14ac:dyDescent="0.25">
      <c r="G3073" s="89"/>
    </row>
    <row r="3074" spans="7:7" x14ac:dyDescent="0.25">
      <c r="G3074" s="89"/>
    </row>
    <row r="3075" spans="7:7" x14ac:dyDescent="0.25">
      <c r="G3075" s="89"/>
    </row>
    <row r="3076" spans="7:7" x14ac:dyDescent="0.25">
      <c r="G3076" s="89"/>
    </row>
    <row r="3077" spans="7:7" x14ac:dyDescent="0.25">
      <c r="G3077" s="89"/>
    </row>
    <row r="3078" spans="7:7" x14ac:dyDescent="0.25">
      <c r="G3078" s="89"/>
    </row>
    <row r="3079" spans="7:7" x14ac:dyDescent="0.25">
      <c r="G3079" s="89"/>
    </row>
    <row r="3080" spans="7:7" x14ac:dyDescent="0.25">
      <c r="G3080" s="89"/>
    </row>
    <row r="3081" spans="7:7" x14ac:dyDescent="0.25">
      <c r="G3081" s="89"/>
    </row>
    <row r="3082" spans="7:7" x14ac:dyDescent="0.25">
      <c r="G3082" s="89"/>
    </row>
    <row r="3083" spans="7:7" x14ac:dyDescent="0.25">
      <c r="G3083" s="89"/>
    </row>
    <row r="3084" spans="7:7" x14ac:dyDescent="0.25">
      <c r="G3084" s="89"/>
    </row>
    <row r="3085" spans="7:7" x14ac:dyDescent="0.25">
      <c r="G3085" s="89"/>
    </row>
    <row r="3086" spans="7:7" x14ac:dyDescent="0.25">
      <c r="G3086" s="89"/>
    </row>
    <row r="3087" spans="7:7" x14ac:dyDescent="0.25">
      <c r="G3087" s="89"/>
    </row>
    <row r="3088" spans="7:7" x14ac:dyDescent="0.25">
      <c r="G3088" s="89"/>
    </row>
    <row r="3089" spans="7:7" x14ac:dyDescent="0.25">
      <c r="G3089" s="89"/>
    </row>
    <row r="3090" spans="7:7" x14ac:dyDescent="0.25">
      <c r="G3090" s="89"/>
    </row>
    <row r="3091" spans="7:7" x14ac:dyDescent="0.25">
      <c r="G3091" s="89"/>
    </row>
    <row r="3092" spans="7:7" x14ac:dyDescent="0.25">
      <c r="G3092" s="89"/>
    </row>
    <row r="3093" spans="7:7" x14ac:dyDescent="0.25">
      <c r="G3093" s="89"/>
    </row>
    <row r="3094" spans="7:7" x14ac:dyDescent="0.25">
      <c r="G3094" s="89"/>
    </row>
    <row r="3095" spans="7:7" x14ac:dyDescent="0.25">
      <c r="G3095" s="89"/>
    </row>
    <row r="3096" spans="7:7" x14ac:dyDescent="0.25">
      <c r="G3096" s="89"/>
    </row>
    <row r="3097" spans="7:7" x14ac:dyDescent="0.25">
      <c r="G3097" s="89"/>
    </row>
    <row r="3098" spans="7:7" x14ac:dyDescent="0.25">
      <c r="G3098" s="89"/>
    </row>
    <row r="3099" spans="7:7" x14ac:dyDescent="0.25">
      <c r="G3099" s="89"/>
    </row>
    <row r="3100" spans="7:7" x14ac:dyDescent="0.25">
      <c r="G3100" s="89"/>
    </row>
    <row r="3101" spans="7:7" x14ac:dyDescent="0.25">
      <c r="G3101" s="89"/>
    </row>
    <row r="3102" spans="7:7" x14ac:dyDescent="0.25">
      <c r="G3102" s="89"/>
    </row>
    <row r="3103" spans="7:7" x14ac:dyDescent="0.25">
      <c r="G3103" s="89"/>
    </row>
    <row r="3104" spans="7:7" x14ac:dyDescent="0.25">
      <c r="G3104" s="89"/>
    </row>
    <row r="3105" spans="7:7" x14ac:dyDescent="0.25">
      <c r="G3105" s="89"/>
    </row>
    <row r="3106" spans="7:7" x14ac:dyDescent="0.25">
      <c r="G3106" s="89"/>
    </row>
    <row r="3107" spans="7:7" x14ac:dyDescent="0.25">
      <c r="G3107" s="89"/>
    </row>
    <row r="3108" spans="7:7" x14ac:dyDescent="0.25">
      <c r="G3108" s="89"/>
    </row>
    <row r="3109" spans="7:7" x14ac:dyDescent="0.25">
      <c r="G3109" s="89"/>
    </row>
    <row r="3110" spans="7:7" x14ac:dyDescent="0.25">
      <c r="G3110" s="89"/>
    </row>
    <row r="3111" spans="7:7" x14ac:dyDescent="0.25">
      <c r="G3111" s="89"/>
    </row>
    <row r="3112" spans="7:7" x14ac:dyDescent="0.25">
      <c r="G3112" s="89"/>
    </row>
    <row r="3113" spans="7:7" x14ac:dyDescent="0.25">
      <c r="G3113" s="89"/>
    </row>
    <row r="3114" spans="7:7" x14ac:dyDescent="0.25">
      <c r="G3114" s="89"/>
    </row>
    <row r="3115" spans="7:7" x14ac:dyDescent="0.25">
      <c r="G3115" s="89"/>
    </row>
    <row r="3116" spans="7:7" x14ac:dyDescent="0.25">
      <c r="G3116" s="89"/>
    </row>
    <row r="3117" spans="7:7" x14ac:dyDescent="0.25">
      <c r="G3117" s="89"/>
    </row>
    <row r="3118" spans="7:7" x14ac:dyDescent="0.25">
      <c r="G3118" s="89"/>
    </row>
    <row r="3119" spans="7:7" x14ac:dyDescent="0.25">
      <c r="G3119" s="89"/>
    </row>
    <row r="3120" spans="7:7" x14ac:dyDescent="0.25">
      <c r="G3120" s="89"/>
    </row>
    <row r="3121" spans="7:7" x14ac:dyDescent="0.25">
      <c r="G3121" s="89"/>
    </row>
    <row r="3122" spans="7:7" x14ac:dyDescent="0.25">
      <c r="G3122" s="89"/>
    </row>
    <row r="3123" spans="7:7" x14ac:dyDescent="0.25">
      <c r="G3123" s="89"/>
    </row>
    <row r="3124" spans="7:7" x14ac:dyDescent="0.25">
      <c r="G3124" s="89"/>
    </row>
    <row r="3125" spans="7:7" x14ac:dyDescent="0.25">
      <c r="G3125" s="89"/>
    </row>
    <row r="3126" spans="7:7" x14ac:dyDescent="0.25">
      <c r="G3126" s="89"/>
    </row>
    <row r="3127" spans="7:7" x14ac:dyDescent="0.25">
      <c r="G3127" s="89"/>
    </row>
    <row r="3128" spans="7:7" x14ac:dyDescent="0.25">
      <c r="G3128" s="89"/>
    </row>
    <row r="3129" spans="7:7" x14ac:dyDescent="0.25">
      <c r="G3129" s="89"/>
    </row>
    <row r="3130" spans="7:7" x14ac:dyDescent="0.25">
      <c r="G3130" s="89"/>
    </row>
    <row r="3131" spans="7:7" x14ac:dyDescent="0.25">
      <c r="G3131" s="89"/>
    </row>
    <row r="3132" spans="7:7" x14ac:dyDescent="0.25">
      <c r="G3132" s="89"/>
    </row>
    <row r="3133" spans="7:7" x14ac:dyDescent="0.25">
      <c r="G3133" s="89"/>
    </row>
    <row r="3134" spans="7:7" x14ac:dyDescent="0.25">
      <c r="G3134" s="89"/>
    </row>
    <row r="3135" spans="7:7" x14ac:dyDescent="0.25">
      <c r="G3135" s="89"/>
    </row>
    <row r="3136" spans="7:7" x14ac:dyDescent="0.25">
      <c r="G3136" s="89"/>
    </row>
    <row r="3137" spans="7:7" x14ac:dyDescent="0.25">
      <c r="G3137" s="89"/>
    </row>
    <row r="3138" spans="7:7" x14ac:dyDescent="0.25">
      <c r="G3138" s="89"/>
    </row>
    <row r="3139" spans="7:7" x14ac:dyDescent="0.25">
      <c r="G3139" s="89"/>
    </row>
    <row r="3140" spans="7:7" x14ac:dyDescent="0.25">
      <c r="G3140" s="89"/>
    </row>
    <row r="3141" spans="7:7" x14ac:dyDescent="0.25">
      <c r="G3141" s="89"/>
    </row>
    <row r="3142" spans="7:7" x14ac:dyDescent="0.25">
      <c r="G3142" s="89"/>
    </row>
    <row r="3143" spans="7:7" x14ac:dyDescent="0.25">
      <c r="G3143" s="89"/>
    </row>
    <row r="3144" spans="7:7" x14ac:dyDescent="0.25">
      <c r="G3144" s="89"/>
    </row>
    <row r="3145" spans="7:7" x14ac:dyDescent="0.25">
      <c r="G3145" s="89"/>
    </row>
    <row r="3146" spans="7:7" x14ac:dyDescent="0.25">
      <c r="G3146" s="89"/>
    </row>
    <row r="3147" spans="7:7" x14ac:dyDescent="0.25">
      <c r="G3147" s="89"/>
    </row>
    <row r="3148" spans="7:7" x14ac:dyDescent="0.25">
      <c r="G3148" s="89"/>
    </row>
    <row r="3149" spans="7:7" x14ac:dyDescent="0.25">
      <c r="G3149" s="89"/>
    </row>
    <row r="3150" spans="7:7" x14ac:dyDescent="0.25">
      <c r="G3150" s="89"/>
    </row>
    <row r="3151" spans="7:7" x14ac:dyDescent="0.25">
      <c r="G3151" s="89"/>
    </row>
    <row r="3152" spans="7:7" x14ac:dyDescent="0.25">
      <c r="G3152" s="89"/>
    </row>
    <row r="3153" spans="7:7" x14ac:dyDescent="0.25">
      <c r="G3153" s="89"/>
    </row>
    <row r="3154" spans="7:7" x14ac:dyDescent="0.25">
      <c r="G3154" s="89"/>
    </row>
    <row r="3155" spans="7:7" x14ac:dyDescent="0.25">
      <c r="G3155" s="89"/>
    </row>
    <row r="3156" spans="7:7" x14ac:dyDescent="0.25">
      <c r="G3156" s="89"/>
    </row>
    <row r="3157" spans="7:7" x14ac:dyDescent="0.25">
      <c r="G3157" s="89"/>
    </row>
    <row r="3158" spans="7:7" x14ac:dyDescent="0.25">
      <c r="G3158" s="89"/>
    </row>
    <row r="3159" spans="7:7" x14ac:dyDescent="0.25">
      <c r="G3159" s="89"/>
    </row>
    <row r="3160" spans="7:7" x14ac:dyDescent="0.25">
      <c r="G3160" s="89"/>
    </row>
    <row r="3161" spans="7:7" x14ac:dyDescent="0.25">
      <c r="G3161" s="89"/>
    </row>
    <row r="3162" spans="7:7" x14ac:dyDescent="0.25">
      <c r="G3162" s="89"/>
    </row>
    <row r="3163" spans="7:7" x14ac:dyDescent="0.25">
      <c r="G3163" s="89"/>
    </row>
    <row r="3164" spans="7:7" x14ac:dyDescent="0.25">
      <c r="G3164" s="89"/>
    </row>
    <row r="3165" spans="7:7" x14ac:dyDescent="0.25">
      <c r="G3165" s="89"/>
    </row>
    <row r="3166" spans="7:7" x14ac:dyDescent="0.25">
      <c r="G3166" s="89"/>
    </row>
    <row r="3167" spans="7:7" x14ac:dyDescent="0.25">
      <c r="G3167" s="89"/>
    </row>
    <row r="3168" spans="7:7" x14ac:dyDescent="0.25">
      <c r="G3168" s="89"/>
    </row>
    <row r="3169" spans="7:7" x14ac:dyDescent="0.25">
      <c r="G3169" s="89"/>
    </row>
    <row r="3170" spans="7:7" x14ac:dyDescent="0.25">
      <c r="G3170" s="89"/>
    </row>
    <row r="3171" spans="7:7" x14ac:dyDescent="0.25">
      <c r="G3171" s="89"/>
    </row>
    <row r="3172" spans="7:7" x14ac:dyDescent="0.25">
      <c r="G3172" s="89"/>
    </row>
    <row r="3173" spans="7:7" x14ac:dyDescent="0.25">
      <c r="G3173" s="89"/>
    </row>
    <row r="3174" spans="7:7" x14ac:dyDescent="0.25">
      <c r="G3174" s="89"/>
    </row>
    <row r="3175" spans="7:7" x14ac:dyDescent="0.25">
      <c r="G3175" s="89"/>
    </row>
    <row r="3176" spans="7:7" x14ac:dyDescent="0.25">
      <c r="G3176" s="89"/>
    </row>
    <row r="3177" spans="7:7" x14ac:dyDescent="0.25">
      <c r="G3177" s="89"/>
    </row>
    <row r="3178" spans="7:7" x14ac:dyDescent="0.25">
      <c r="G3178" s="89"/>
    </row>
    <row r="3179" spans="7:7" x14ac:dyDescent="0.25">
      <c r="G3179" s="89"/>
    </row>
    <row r="3180" spans="7:7" x14ac:dyDescent="0.25">
      <c r="G3180" s="89"/>
    </row>
    <row r="3181" spans="7:7" x14ac:dyDescent="0.25">
      <c r="G3181" s="89"/>
    </row>
    <row r="3182" spans="7:7" x14ac:dyDescent="0.25">
      <c r="G3182" s="89"/>
    </row>
    <row r="3183" spans="7:7" x14ac:dyDescent="0.25">
      <c r="G3183" s="89"/>
    </row>
    <row r="3184" spans="7:7" x14ac:dyDescent="0.25">
      <c r="G3184" s="89"/>
    </row>
    <row r="3185" spans="7:7" x14ac:dyDescent="0.25">
      <c r="G3185" s="89"/>
    </row>
    <row r="3186" spans="7:7" x14ac:dyDescent="0.25">
      <c r="G3186" s="89"/>
    </row>
    <row r="3187" spans="7:7" x14ac:dyDescent="0.25">
      <c r="G3187" s="89"/>
    </row>
    <row r="3188" spans="7:7" x14ac:dyDescent="0.25">
      <c r="G3188" s="89"/>
    </row>
    <row r="3189" spans="7:7" x14ac:dyDescent="0.25">
      <c r="G3189" s="89"/>
    </row>
    <row r="3190" spans="7:7" x14ac:dyDescent="0.25">
      <c r="G3190" s="89"/>
    </row>
    <row r="3191" spans="7:7" x14ac:dyDescent="0.25">
      <c r="G3191" s="89"/>
    </row>
    <row r="3192" spans="7:7" x14ac:dyDescent="0.25">
      <c r="G3192" s="89"/>
    </row>
    <row r="3193" spans="7:7" x14ac:dyDescent="0.25">
      <c r="G3193" s="89"/>
    </row>
    <row r="3194" spans="7:7" x14ac:dyDescent="0.25">
      <c r="G3194" s="89"/>
    </row>
    <row r="3195" spans="7:7" x14ac:dyDescent="0.25">
      <c r="G3195" s="89"/>
    </row>
    <row r="3196" spans="7:7" x14ac:dyDescent="0.25">
      <c r="G3196" s="89"/>
    </row>
    <row r="3197" spans="7:7" x14ac:dyDescent="0.25">
      <c r="G3197" s="89"/>
    </row>
    <row r="3198" spans="7:7" x14ac:dyDescent="0.25">
      <c r="G3198" s="89"/>
    </row>
    <row r="3199" spans="7:7" x14ac:dyDescent="0.25">
      <c r="G3199" s="89"/>
    </row>
    <row r="3200" spans="7:7" x14ac:dyDescent="0.25">
      <c r="G3200" s="89"/>
    </row>
    <row r="3201" spans="7:7" x14ac:dyDescent="0.25">
      <c r="G3201" s="89"/>
    </row>
    <row r="3202" spans="7:7" x14ac:dyDescent="0.25">
      <c r="G3202" s="89"/>
    </row>
    <row r="3203" spans="7:7" x14ac:dyDescent="0.25">
      <c r="G3203" s="89"/>
    </row>
    <row r="3204" spans="7:7" x14ac:dyDescent="0.25">
      <c r="G3204" s="89"/>
    </row>
    <row r="3205" spans="7:7" x14ac:dyDescent="0.25">
      <c r="G3205" s="89"/>
    </row>
    <row r="3206" spans="7:7" x14ac:dyDescent="0.25">
      <c r="G3206" s="89"/>
    </row>
    <row r="3207" spans="7:7" x14ac:dyDescent="0.25">
      <c r="G3207" s="89"/>
    </row>
    <row r="3208" spans="7:7" x14ac:dyDescent="0.25">
      <c r="G3208" s="89"/>
    </row>
    <row r="3209" spans="7:7" x14ac:dyDescent="0.25">
      <c r="G3209" s="89"/>
    </row>
    <row r="3210" spans="7:7" x14ac:dyDescent="0.25">
      <c r="G3210" s="89"/>
    </row>
    <row r="3211" spans="7:7" x14ac:dyDescent="0.25">
      <c r="G3211" s="89"/>
    </row>
    <row r="3212" spans="7:7" x14ac:dyDescent="0.25">
      <c r="G3212" s="89"/>
    </row>
    <row r="3213" spans="7:7" x14ac:dyDescent="0.25">
      <c r="G3213" s="89"/>
    </row>
    <row r="3214" spans="7:7" x14ac:dyDescent="0.25">
      <c r="G3214" s="89"/>
    </row>
    <row r="3215" spans="7:7" x14ac:dyDescent="0.25">
      <c r="G3215" s="89"/>
    </row>
    <row r="3216" spans="7:7" x14ac:dyDescent="0.25">
      <c r="G3216" s="89"/>
    </row>
    <row r="3217" spans="7:7" x14ac:dyDescent="0.25">
      <c r="G3217" s="89"/>
    </row>
    <row r="3218" spans="7:7" x14ac:dyDescent="0.25">
      <c r="G3218" s="89"/>
    </row>
    <row r="3219" spans="7:7" x14ac:dyDescent="0.25">
      <c r="G3219" s="89"/>
    </row>
    <row r="3220" spans="7:7" x14ac:dyDescent="0.25">
      <c r="G3220" s="89"/>
    </row>
    <row r="3221" spans="7:7" x14ac:dyDescent="0.25">
      <c r="G3221" s="89"/>
    </row>
    <row r="3222" spans="7:7" x14ac:dyDescent="0.25">
      <c r="G3222" s="89"/>
    </row>
    <row r="3223" spans="7:7" x14ac:dyDescent="0.25">
      <c r="G3223" s="89"/>
    </row>
    <row r="3224" spans="7:7" x14ac:dyDescent="0.25">
      <c r="G3224" s="89"/>
    </row>
    <row r="3225" spans="7:7" x14ac:dyDescent="0.25">
      <c r="G3225" s="89"/>
    </row>
    <row r="3226" spans="7:7" x14ac:dyDescent="0.25">
      <c r="G3226" s="89"/>
    </row>
    <row r="3227" spans="7:7" x14ac:dyDescent="0.25">
      <c r="G3227" s="89"/>
    </row>
    <row r="3228" spans="7:7" x14ac:dyDescent="0.25">
      <c r="G3228" s="89"/>
    </row>
    <row r="3229" spans="7:7" x14ac:dyDescent="0.25">
      <c r="G3229" s="89"/>
    </row>
    <row r="3230" spans="7:7" x14ac:dyDescent="0.25">
      <c r="G3230" s="89"/>
    </row>
    <row r="3231" spans="7:7" x14ac:dyDescent="0.25">
      <c r="G3231" s="89"/>
    </row>
    <row r="3232" spans="7:7" x14ac:dyDescent="0.25">
      <c r="G3232" s="89"/>
    </row>
    <row r="3233" spans="7:7" x14ac:dyDescent="0.25">
      <c r="G3233" s="89"/>
    </row>
    <row r="3234" spans="7:7" x14ac:dyDescent="0.25">
      <c r="G3234" s="89"/>
    </row>
    <row r="3235" spans="7:7" x14ac:dyDescent="0.25">
      <c r="G3235" s="89"/>
    </row>
    <row r="3236" spans="7:7" x14ac:dyDescent="0.25">
      <c r="G3236" s="89"/>
    </row>
    <row r="3237" spans="7:7" x14ac:dyDescent="0.25">
      <c r="G3237" s="89"/>
    </row>
    <row r="3238" spans="7:7" x14ac:dyDescent="0.25">
      <c r="G3238" s="89"/>
    </row>
    <row r="3239" spans="7:7" x14ac:dyDescent="0.25">
      <c r="G3239" s="89"/>
    </row>
    <row r="3240" spans="7:7" x14ac:dyDescent="0.25">
      <c r="G3240" s="89"/>
    </row>
    <row r="3241" spans="7:7" x14ac:dyDescent="0.25">
      <c r="G3241" s="89"/>
    </row>
    <row r="3242" spans="7:7" x14ac:dyDescent="0.25">
      <c r="G3242" s="89"/>
    </row>
    <row r="3243" spans="7:7" x14ac:dyDescent="0.25">
      <c r="G3243" s="89"/>
    </row>
    <row r="3244" spans="7:7" x14ac:dyDescent="0.25">
      <c r="G3244" s="89"/>
    </row>
    <row r="3245" spans="7:7" x14ac:dyDescent="0.25">
      <c r="G3245" s="89"/>
    </row>
    <row r="3246" spans="7:7" x14ac:dyDescent="0.25">
      <c r="G3246" s="89"/>
    </row>
    <row r="3247" spans="7:7" x14ac:dyDescent="0.25">
      <c r="G3247" s="89"/>
    </row>
    <row r="3248" spans="7:7" x14ac:dyDescent="0.25">
      <c r="G3248" s="89"/>
    </row>
    <row r="3249" spans="7:7" x14ac:dyDescent="0.25">
      <c r="G3249" s="89"/>
    </row>
    <row r="3250" spans="7:7" x14ac:dyDescent="0.25">
      <c r="G3250" s="89"/>
    </row>
    <row r="3251" spans="7:7" x14ac:dyDescent="0.25">
      <c r="G3251" s="89"/>
    </row>
    <row r="3252" spans="7:7" x14ac:dyDescent="0.25">
      <c r="G3252" s="89"/>
    </row>
    <row r="3253" spans="7:7" x14ac:dyDescent="0.25">
      <c r="G3253" s="89"/>
    </row>
    <row r="3254" spans="7:7" x14ac:dyDescent="0.25">
      <c r="G3254" s="89"/>
    </row>
    <row r="3255" spans="7:7" x14ac:dyDescent="0.25">
      <c r="G3255" s="89"/>
    </row>
    <row r="3256" spans="7:7" x14ac:dyDescent="0.25">
      <c r="G3256" s="89"/>
    </row>
    <row r="3257" spans="7:7" x14ac:dyDescent="0.25">
      <c r="G3257" s="89"/>
    </row>
    <row r="3258" spans="7:7" x14ac:dyDescent="0.25">
      <c r="G3258" s="89"/>
    </row>
    <row r="3259" spans="7:7" x14ac:dyDescent="0.25">
      <c r="G3259" s="89"/>
    </row>
    <row r="3260" spans="7:7" x14ac:dyDescent="0.25">
      <c r="G3260" s="89"/>
    </row>
    <row r="3261" spans="7:7" x14ac:dyDescent="0.25">
      <c r="G3261" s="89"/>
    </row>
    <row r="3262" spans="7:7" x14ac:dyDescent="0.25">
      <c r="G3262" s="89"/>
    </row>
    <row r="3263" spans="7:7" x14ac:dyDescent="0.25">
      <c r="G3263" s="89"/>
    </row>
    <row r="3264" spans="7:7" x14ac:dyDescent="0.25">
      <c r="G3264" s="89"/>
    </row>
    <row r="3265" spans="7:7" x14ac:dyDescent="0.25">
      <c r="G3265" s="89"/>
    </row>
    <row r="3266" spans="7:7" x14ac:dyDescent="0.25">
      <c r="G3266" s="89"/>
    </row>
    <row r="3267" spans="7:7" x14ac:dyDescent="0.25">
      <c r="G3267" s="89"/>
    </row>
    <row r="3268" spans="7:7" x14ac:dyDescent="0.25">
      <c r="G3268" s="89"/>
    </row>
    <row r="3269" spans="7:7" x14ac:dyDescent="0.25">
      <c r="G3269" s="89"/>
    </row>
    <row r="3270" spans="7:7" x14ac:dyDescent="0.25">
      <c r="G3270" s="89"/>
    </row>
    <row r="3271" spans="7:7" x14ac:dyDescent="0.25">
      <c r="G3271" s="89"/>
    </row>
    <row r="3272" spans="7:7" x14ac:dyDescent="0.25">
      <c r="G3272" s="89"/>
    </row>
    <row r="3273" spans="7:7" x14ac:dyDescent="0.25">
      <c r="G3273" s="89"/>
    </row>
    <row r="3274" spans="7:7" x14ac:dyDescent="0.25">
      <c r="G3274" s="89"/>
    </row>
    <row r="3275" spans="7:7" x14ac:dyDescent="0.25">
      <c r="G3275" s="89"/>
    </row>
    <row r="3276" spans="7:7" x14ac:dyDescent="0.25">
      <c r="G3276" s="89"/>
    </row>
    <row r="3277" spans="7:7" x14ac:dyDescent="0.25">
      <c r="G3277" s="89"/>
    </row>
    <row r="3278" spans="7:7" x14ac:dyDescent="0.25">
      <c r="G3278" s="89"/>
    </row>
    <row r="3279" spans="7:7" x14ac:dyDescent="0.25">
      <c r="G3279" s="89"/>
    </row>
    <row r="3280" spans="7:7" x14ac:dyDescent="0.25">
      <c r="G3280" s="89"/>
    </row>
    <row r="3281" spans="7:7" x14ac:dyDescent="0.25">
      <c r="G3281" s="89"/>
    </row>
    <row r="3282" spans="7:7" x14ac:dyDescent="0.25">
      <c r="G3282" s="89"/>
    </row>
    <row r="3283" spans="7:7" x14ac:dyDescent="0.25">
      <c r="G3283" s="89"/>
    </row>
    <row r="3284" spans="7:7" x14ac:dyDescent="0.25">
      <c r="G3284" s="89"/>
    </row>
    <row r="3285" spans="7:7" x14ac:dyDescent="0.25">
      <c r="G3285" s="89"/>
    </row>
    <row r="3286" spans="7:7" x14ac:dyDescent="0.25">
      <c r="G3286" s="89"/>
    </row>
    <row r="3287" spans="7:7" x14ac:dyDescent="0.25">
      <c r="G3287" s="89"/>
    </row>
    <row r="3288" spans="7:7" x14ac:dyDescent="0.25">
      <c r="G3288" s="89"/>
    </row>
    <row r="3289" spans="7:7" x14ac:dyDescent="0.25">
      <c r="G3289" s="89"/>
    </row>
    <row r="3290" spans="7:7" x14ac:dyDescent="0.25">
      <c r="G3290" s="89"/>
    </row>
    <row r="3291" spans="7:7" x14ac:dyDescent="0.25">
      <c r="G3291" s="89"/>
    </row>
    <row r="3292" spans="7:7" x14ac:dyDescent="0.25">
      <c r="G3292" s="89"/>
    </row>
    <row r="3293" spans="7:7" x14ac:dyDescent="0.25">
      <c r="G3293" s="89"/>
    </row>
    <row r="3294" spans="7:7" x14ac:dyDescent="0.25">
      <c r="G3294" s="89"/>
    </row>
    <row r="3295" spans="7:7" x14ac:dyDescent="0.25">
      <c r="G3295" s="89"/>
    </row>
    <row r="3296" spans="7:7" x14ac:dyDescent="0.25">
      <c r="G3296" s="89"/>
    </row>
    <row r="3297" spans="7:7" x14ac:dyDescent="0.25">
      <c r="G3297" s="89"/>
    </row>
    <row r="3298" spans="7:7" x14ac:dyDescent="0.25">
      <c r="G3298" s="89"/>
    </row>
    <row r="3299" spans="7:7" x14ac:dyDescent="0.25">
      <c r="G3299" s="89"/>
    </row>
    <row r="3300" spans="7:7" x14ac:dyDescent="0.25">
      <c r="G3300" s="89"/>
    </row>
    <row r="3301" spans="7:7" x14ac:dyDescent="0.25">
      <c r="G3301" s="89"/>
    </row>
    <row r="3302" spans="7:7" x14ac:dyDescent="0.25">
      <c r="G3302" s="89"/>
    </row>
    <row r="3303" spans="7:7" x14ac:dyDescent="0.25">
      <c r="G3303" s="89"/>
    </row>
    <row r="3304" spans="7:7" x14ac:dyDescent="0.25">
      <c r="G3304" s="89"/>
    </row>
    <row r="3305" spans="7:7" x14ac:dyDescent="0.25">
      <c r="G3305" s="89"/>
    </row>
    <row r="3306" spans="7:7" x14ac:dyDescent="0.25">
      <c r="G3306" s="89"/>
    </row>
    <row r="3307" spans="7:7" x14ac:dyDescent="0.25">
      <c r="G3307" s="89"/>
    </row>
    <row r="3308" spans="7:7" x14ac:dyDescent="0.25">
      <c r="G3308" s="89"/>
    </row>
    <row r="3309" spans="7:7" x14ac:dyDescent="0.25">
      <c r="G3309" s="89"/>
    </row>
    <row r="3310" spans="7:7" x14ac:dyDescent="0.25">
      <c r="G3310" s="89"/>
    </row>
    <row r="3311" spans="7:7" x14ac:dyDescent="0.25">
      <c r="G3311" s="89"/>
    </row>
    <row r="3312" spans="7:7" x14ac:dyDescent="0.25">
      <c r="G3312" s="89"/>
    </row>
    <row r="3313" spans="7:7" x14ac:dyDescent="0.25">
      <c r="G3313" s="89"/>
    </row>
    <row r="3314" spans="7:7" x14ac:dyDescent="0.25">
      <c r="G3314" s="89"/>
    </row>
    <row r="3315" spans="7:7" x14ac:dyDescent="0.25">
      <c r="G3315" s="89"/>
    </row>
    <row r="3316" spans="7:7" x14ac:dyDescent="0.25">
      <c r="G3316" s="89"/>
    </row>
    <row r="3317" spans="7:7" x14ac:dyDescent="0.25">
      <c r="G3317" s="89"/>
    </row>
    <row r="3318" spans="7:7" x14ac:dyDescent="0.25">
      <c r="G3318" s="89"/>
    </row>
    <row r="3319" spans="7:7" x14ac:dyDescent="0.25">
      <c r="G3319" s="89"/>
    </row>
    <row r="3320" spans="7:7" x14ac:dyDescent="0.25">
      <c r="G3320" s="89"/>
    </row>
    <row r="3321" spans="7:7" x14ac:dyDescent="0.25">
      <c r="G3321" s="89"/>
    </row>
    <row r="3322" spans="7:7" x14ac:dyDescent="0.25">
      <c r="G3322" s="89"/>
    </row>
    <row r="3323" spans="7:7" x14ac:dyDescent="0.25">
      <c r="G3323" s="89"/>
    </row>
    <row r="3324" spans="7:7" x14ac:dyDescent="0.25">
      <c r="G3324" s="89"/>
    </row>
    <row r="3325" spans="7:7" x14ac:dyDescent="0.25">
      <c r="G3325" s="89"/>
    </row>
    <row r="3326" spans="7:7" x14ac:dyDescent="0.25">
      <c r="G3326" s="89"/>
    </row>
    <row r="3327" spans="7:7" x14ac:dyDescent="0.25">
      <c r="G3327" s="89"/>
    </row>
    <row r="3328" spans="7:7" x14ac:dyDescent="0.25">
      <c r="G3328" s="89"/>
    </row>
    <row r="3329" spans="7:7" x14ac:dyDescent="0.25">
      <c r="G3329" s="89"/>
    </row>
    <row r="3330" spans="7:7" x14ac:dyDescent="0.25">
      <c r="G3330" s="89"/>
    </row>
    <row r="3331" spans="7:7" x14ac:dyDescent="0.25">
      <c r="G3331" s="89"/>
    </row>
    <row r="3332" spans="7:7" x14ac:dyDescent="0.25">
      <c r="G3332" s="89"/>
    </row>
    <row r="3333" spans="7:7" x14ac:dyDescent="0.25">
      <c r="G3333" s="89"/>
    </row>
    <row r="3334" spans="7:7" x14ac:dyDescent="0.25">
      <c r="G3334" s="89"/>
    </row>
    <row r="3335" spans="7:7" x14ac:dyDescent="0.25">
      <c r="G3335" s="89"/>
    </row>
    <row r="3336" spans="7:7" x14ac:dyDescent="0.25">
      <c r="G3336" s="89"/>
    </row>
    <row r="3337" spans="7:7" x14ac:dyDescent="0.25">
      <c r="G3337" s="89"/>
    </row>
    <row r="3338" spans="7:7" x14ac:dyDescent="0.25">
      <c r="G3338" s="89"/>
    </row>
    <row r="3339" spans="7:7" x14ac:dyDescent="0.25">
      <c r="G3339" s="89"/>
    </row>
    <row r="3340" spans="7:7" x14ac:dyDescent="0.25">
      <c r="G3340" s="89"/>
    </row>
    <row r="3341" spans="7:7" x14ac:dyDescent="0.25">
      <c r="G3341" s="89"/>
    </row>
    <row r="3342" spans="7:7" x14ac:dyDescent="0.25">
      <c r="G3342" s="89"/>
    </row>
    <row r="3343" spans="7:7" x14ac:dyDescent="0.25">
      <c r="G3343" s="89"/>
    </row>
    <row r="3344" spans="7:7" x14ac:dyDescent="0.25">
      <c r="G3344" s="89"/>
    </row>
    <row r="3345" spans="7:7" x14ac:dyDescent="0.25">
      <c r="G3345" s="89"/>
    </row>
    <row r="3346" spans="7:7" x14ac:dyDescent="0.25">
      <c r="G3346" s="89"/>
    </row>
    <row r="3347" spans="7:7" x14ac:dyDescent="0.25">
      <c r="G3347" s="89"/>
    </row>
    <row r="3348" spans="7:7" x14ac:dyDescent="0.25">
      <c r="G3348" s="89"/>
    </row>
    <row r="3349" spans="7:7" x14ac:dyDescent="0.25">
      <c r="G3349" s="89"/>
    </row>
    <row r="3350" spans="7:7" x14ac:dyDescent="0.25">
      <c r="G3350" s="89"/>
    </row>
    <row r="3351" spans="7:7" x14ac:dyDescent="0.25">
      <c r="G3351" s="89"/>
    </row>
    <row r="3352" spans="7:7" x14ac:dyDescent="0.25">
      <c r="G3352" s="89"/>
    </row>
    <row r="3353" spans="7:7" x14ac:dyDescent="0.25">
      <c r="G3353" s="89"/>
    </row>
    <row r="3354" spans="7:7" x14ac:dyDescent="0.25">
      <c r="G3354" s="89"/>
    </row>
    <row r="3355" spans="7:7" x14ac:dyDescent="0.25">
      <c r="G3355" s="89"/>
    </row>
    <row r="3356" spans="7:7" x14ac:dyDescent="0.25">
      <c r="G3356" s="89"/>
    </row>
    <row r="3357" spans="7:7" x14ac:dyDescent="0.25">
      <c r="G3357" s="89"/>
    </row>
    <row r="3358" spans="7:7" x14ac:dyDescent="0.25">
      <c r="G3358" s="89"/>
    </row>
    <row r="3359" spans="7:7" x14ac:dyDescent="0.25">
      <c r="G3359" s="89"/>
    </row>
    <row r="3360" spans="7:7" x14ac:dyDescent="0.25">
      <c r="G3360" s="89"/>
    </row>
    <row r="3361" spans="7:7" x14ac:dyDescent="0.25">
      <c r="G3361" s="89"/>
    </row>
    <row r="3362" spans="7:7" x14ac:dyDescent="0.25">
      <c r="G3362" s="89"/>
    </row>
    <row r="3363" spans="7:7" x14ac:dyDescent="0.25">
      <c r="G3363" s="89"/>
    </row>
    <row r="3364" spans="7:7" x14ac:dyDescent="0.25">
      <c r="G3364" s="89"/>
    </row>
    <row r="3365" spans="7:7" x14ac:dyDescent="0.25">
      <c r="G3365" s="89"/>
    </row>
    <row r="3366" spans="7:7" x14ac:dyDescent="0.25">
      <c r="G3366" s="89"/>
    </row>
    <row r="3367" spans="7:7" x14ac:dyDescent="0.25">
      <c r="G3367" s="89"/>
    </row>
    <row r="3368" spans="7:7" x14ac:dyDescent="0.25">
      <c r="G3368" s="89"/>
    </row>
    <row r="3369" spans="7:7" x14ac:dyDescent="0.25">
      <c r="G3369" s="89"/>
    </row>
    <row r="3370" spans="7:7" x14ac:dyDescent="0.25">
      <c r="G3370" s="89"/>
    </row>
    <row r="3371" spans="7:7" x14ac:dyDescent="0.25">
      <c r="G3371" s="89"/>
    </row>
    <row r="3372" spans="7:7" x14ac:dyDescent="0.25">
      <c r="G3372" s="89"/>
    </row>
    <row r="3373" spans="7:7" x14ac:dyDescent="0.25">
      <c r="G3373" s="89"/>
    </row>
    <row r="3374" spans="7:7" x14ac:dyDescent="0.25">
      <c r="G3374" s="89"/>
    </row>
    <row r="3375" spans="7:7" x14ac:dyDescent="0.25">
      <c r="G3375" s="89"/>
    </row>
    <row r="3376" spans="7:7" x14ac:dyDescent="0.25">
      <c r="G3376" s="89"/>
    </row>
    <row r="3377" spans="7:7" x14ac:dyDescent="0.25">
      <c r="G3377" s="89"/>
    </row>
    <row r="3378" spans="7:7" x14ac:dyDescent="0.25">
      <c r="G3378" s="89"/>
    </row>
    <row r="3379" spans="7:7" x14ac:dyDescent="0.25">
      <c r="G3379" s="89"/>
    </row>
    <row r="3380" spans="7:7" x14ac:dyDescent="0.25">
      <c r="G3380" s="89"/>
    </row>
    <row r="3381" spans="7:7" x14ac:dyDescent="0.25">
      <c r="G3381" s="89"/>
    </row>
    <row r="3382" spans="7:7" x14ac:dyDescent="0.25">
      <c r="G3382" s="89"/>
    </row>
    <row r="3383" spans="7:7" x14ac:dyDescent="0.25">
      <c r="G3383" s="89"/>
    </row>
    <row r="3384" spans="7:7" x14ac:dyDescent="0.25">
      <c r="G3384" s="89"/>
    </row>
    <row r="3385" spans="7:7" x14ac:dyDescent="0.25">
      <c r="G3385" s="89"/>
    </row>
    <row r="3386" spans="7:7" x14ac:dyDescent="0.25">
      <c r="G3386" s="89"/>
    </row>
    <row r="3387" spans="7:7" x14ac:dyDescent="0.25">
      <c r="G3387" s="89"/>
    </row>
    <row r="3388" spans="7:7" x14ac:dyDescent="0.25">
      <c r="G3388" s="89"/>
    </row>
    <row r="3389" spans="7:7" x14ac:dyDescent="0.25">
      <c r="G3389" s="89"/>
    </row>
    <row r="3390" spans="7:7" x14ac:dyDescent="0.25">
      <c r="G3390" s="89"/>
    </row>
    <row r="3391" spans="7:7" x14ac:dyDescent="0.25">
      <c r="G3391" s="89"/>
    </row>
    <row r="3392" spans="7:7" x14ac:dyDescent="0.25">
      <c r="G3392" s="89"/>
    </row>
    <row r="3393" spans="7:7" x14ac:dyDescent="0.25">
      <c r="G3393" s="89"/>
    </row>
    <row r="3394" spans="7:7" x14ac:dyDescent="0.25">
      <c r="G3394" s="89"/>
    </row>
    <row r="3395" spans="7:7" x14ac:dyDescent="0.25">
      <c r="G3395" s="89"/>
    </row>
    <row r="3396" spans="7:7" x14ac:dyDescent="0.25">
      <c r="G3396" s="89"/>
    </row>
    <row r="3397" spans="7:7" x14ac:dyDescent="0.25">
      <c r="G3397" s="89"/>
    </row>
    <row r="3398" spans="7:7" x14ac:dyDescent="0.25">
      <c r="G3398" s="89"/>
    </row>
    <row r="3399" spans="7:7" x14ac:dyDescent="0.25">
      <c r="G3399" s="89"/>
    </row>
    <row r="3400" spans="7:7" x14ac:dyDescent="0.25">
      <c r="G3400" s="89"/>
    </row>
    <row r="3401" spans="7:7" x14ac:dyDescent="0.25">
      <c r="G3401" s="89"/>
    </row>
    <row r="3402" spans="7:7" x14ac:dyDescent="0.25">
      <c r="G3402" s="89"/>
    </row>
    <row r="3403" spans="7:7" x14ac:dyDescent="0.25">
      <c r="G3403" s="89"/>
    </row>
    <row r="3404" spans="7:7" x14ac:dyDescent="0.25">
      <c r="G3404" s="89"/>
    </row>
    <row r="3405" spans="7:7" x14ac:dyDescent="0.25">
      <c r="G3405" s="89"/>
    </row>
    <row r="3406" spans="7:7" x14ac:dyDescent="0.25">
      <c r="G3406" s="89"/>
    </row>
    <row r="3407" spans="7:7" x14ac:dyDescent="0.25">
      <c r="G3407" s="89"/>
    </row>
    <row r="3408" spans="7:7" x14ac:dyDescent="0.25">
      <c r="G3408" s="89"/>
    </row>
    <row r="3409" spans="7:7" x14ac:dyDescent="0.25">
      <c r="G3409" s="89"/>
    </row>
    <row r="3410" spans="7:7" x14ac:dyDescent="0.25">
      <c r="G3410" s="89"/>
    </row>
    <row r="3411" spans="7:7" x14ac:dyDescent="0.25">
      <c r="G3411" s="89"/>
    </row>
    <row r="3412" spans="7:7" x14ac:dyDescent="0.25">
      <c r="G3412" s="89"/>
    </row>
    <row r="3413" spans="7:7" x14ac:dyDescent="0.25">
      <c r="G3413" s="89"/>
    </row>
    <row r="3414" spans="7:7" x14ac:dyDescent="0.25">
      <c r="G3414" s="89"/>
    </row>
    <row r="3415" spans="7:7" x14ac:dyDescent="0.25">
      <c r="G3415" s="89"/>
    </row>
    <row r="3416" spans="7:7" x14ac:dyDescent="0.25">
      <c r="G3416" s="89"/>
    </row>
    <row r="3417" spans="7:7" x14ac:dyDescent="0.25">
      <c r="G3417" s="89"/>
    </row>
    <row r="3418" spans="7:7" x14ac:dyDescent="0.25">
      <c r="G3418" s="89"/>
    </row>
    <row r="3419" spans="7:7" x14ac:dyDescent="0.25">
      <c r="G3419" s="89"/>
    </row>
    <row r="3420" spans="7:7" x14ac:dyDescent="0.25">
      <c r="G3420" s="89"/>
    </row>
    <row r="3421" spans="7:7" x14ac:dyDescent="0.25">
      <c r="G3421" s="89"/>
    </row>
    <row r="3422" spans="7:7" x14ac:dyDescent="0.25">
      <c r="G3422" s="89"/>
    </row>
    <row r="3423" spans="7:7" x14ac:dyDescent="0.25">
      <c r="G3423" s="89"/>
    </row>
    <row r="3424" spans="7:7" x14ac:dyDescent="0.25">
      <c r="G3424" s="89"/>
    </row>
    <row r="3425" spans="7:7" x14ac:dyDescent="0.25">
      <c r="G3425" s="89"/>
    </row>
    <row r="3426" spans="7:7" x14ac:dyDescent="0.25">
      <c r="G3426" s="89"/>
    </row>
    <row r="3427" spans="7:7" x14ac:dyDescent="0.25">
      <c r="G3427" s="89"/>
    </row>
    <row r="3428" spans="7:7" x14ac:dyDescent="0.25">
      <c r="G3428" s="89"/>
    </row>
    <row r="3429" spans="7:7" x14ac:dyDescent="0.25">
      <c r="G3429" s="89"/>
    </row>
    <row r="3430" spans="7:7" x14ac:dyDescent="0.25">
      <c r="G3430" s="89"/>
    </row>
    <row r="3431" spans="7:7" x14ac:dyDescent="0.25">
      <c r="G3431" s="89"/>
    </row>
    <row r="3432" spans="7:7" x14ac:dyDescent="0.25">
      <c r="G3432" s="89"/>
    </row>
    <row r="3433" spans="7:7" x14ac:dyDescent="0.25">
      <c r="G3433" s="89"/>
    </row>
    <row r="3434" spans="7:7" x14ac:dyDescent="0.25">
      <c r="G3434" s="89"/>
    </row>
    <row r="3435" spans="7:7" x14ac:dyDescent="0.25">
      <c r="G3435" s="89"/>
    </row>
    <row r="3436" spans="7:7" x14ac:dyDescent="0.25">
      <c r="G3436" s="89"/>
    </row>
    <row r="3437" spans="7:7" x14ac:dyDescent="0.25">
      <c r="G3437" s="89"/>
    </row>
    <row r="3438" spans="7:7" x14ac:dyDescent="0.25">
      <c r="G3438" s="89"/>
    </row>
    <row r="3439" spans="7:7" x14ac:dyDescent="0.25">
      <c r="G3439" s="89"/>
    </row>
    <row r="3440" spans="7:7" x14ac:dyDescent="0.25">
      <c r="G3440" s="89"/>
    </row>
    <row r="3441" spans="7:7" x14ac:dyDescent="0.25">
      <c r="G3441" s="89"/>
    </row>
    <row r="3442" spans="7:7" x14ac:dyDescent="0.25">
      <c r="G3442" s="89"/>
    </row>
    <row r="3443" spans="7:7" x14ac:dyDescent="0.25">
      <c r="G3443" s="89"/>
    </row>
    <row r="3444" spans="7:7" x14ac:dyDescent="0.25">
      <c r="G3444" s="89"/>
    </row>
    <row r="3445" spans="7:7" x14ac:dyDescent="0.25">
      <c r="G3445" s="89"/>
    </row>
    <row r="3446" spans="7:7" x14ac:dyDescent="0.25">
      <c r="G3446" s="89"/>
    </row>
    <row r="3447" spans="7:7" x14ac:dyDescent="0.25">
      <c r="G3447" s="89"/>
    </row>
    <row r="3448" spans="7:7" x14ac:dyDescent="0.25">
      <c r="G3448" s="89"/>
    </row>
    <row r="3449" spans="7:7" x14ac:dyDescent="0.25">
      <c r="G3449" s="89"/>
    </row>
    <row r="3450" spans="7:7" x14ac:dyDescent="0.25">
      <c r="G3450" s="89"/>
    </row>
    <row r="3451" spans="7:7" x14ac:dyDescent="0.25">
      <c r="G3451" s="89"/>
    </row>
    <row r="3452" spans="7:7" x14ac:dyDescent="0.25">
      <c r="G3452" s="89"/>
    </row>
    <row r="3453" spans="7:7" x14ac:dyDescent="0.25">
      <c r="G3453" s="89"/>
    </row>
    <row r="3454" spans="7:7" x14ac:dyDescent="0.25">
      <c r="G3454" s="89"/>
    </row>
    <row r="3455" spans="7:7" x14ac:dyDescent="0.25">
      <c r="G3455" s="89"/>
    </row>
    <row r="3456" spans="7:7" x14ac:dyDescent="0.25">
      <c r="G3456" s="89"/>
    </row>
    <row r="3457" spans="7:7" x14ac:dyDescent="0.25">
      <c r="G3457" s="89"/>
    </row>
    <row r="3458" spans="7:7" x14ac:dyDescent="0.25">
      <c r="G3458" s="89"/>
    </row>
    <row r="3459" spans="7:7" x14ac:dyDescent="0.25">
      <c r="G3459" s="89"/>
    </row>
    <row r="3460" spans="7:7" x14ac:dyDescent="0.25">
      <c r="G3460" s="89"/>
    </row>
    <row r="3461" spans="7:7" x14ac:dyDescent="0.25">
      <c r="G3461" s="89"/>
    </row>
    <row r="3462" spans="7:7" x14ac:dyDescent="0.25">
      <c r="G3462" s="89"/>
    </row>
    <row r="3463" spans="7:7" x14ac:dyDescent="0.25">
      <c r="G3463" s="89"/>
    </row>
    <row r="3464" spans="7:7" x14ac:dyDescent="0.25">
      <c r="G3464" s="89"/>
    </row>
    <row r="3465" spans="7:7" x14ac:dyDescent="0.25">
      <c r="G3465" s="89"/>
    </row>
    <row r="3466" spans="7:7" x14ac:dyDescent="0.25">
      <c r="G3466" s="89"/>
    </row>
    <row r="3467" spans="7:7" x14ac:dyDescent="0.25">
      <c r="G3467" s="89"/>
    </row>
    <row r="3468" spans="7:7" x14ac:dyDescent="0.25">
      <c r="G3468" s="89"/>
    </row>
    <row r="3469" spans="7:7" x14ac:dyDescent="0.25">
      <c r="G3469" s="89"/>
    </row>
    <row r="3470" spans="7:7" x14ac:dyDescent="0.25">
      <c r="G3470" s="89"/>
    </row>
    <row r="3471" spans="7:7" x14ac:dyDescent="0.25">
      <c r="G3471" s="89"/>
    </row>
    <row r="3472" spans="7:7" x14ac:dyDescent="0.25">
      <c r="G3472" s="89"/>
    </row>
    <row r="3473" spans="7:7" x14ac:dyDescent="0.25">
      <c r="G3473" s="89"/>
    </row>
    <row r="3474" spans="7:7" x14ac:dyDescent="0.25">
      <c r="G3474" s="89"/>
    </row>
    <row r="3475" spans="7:7" x14ac:dyDescent="0.25">
      <c r="G3475" s="89"/>
    </row>
    <row r="3476" spans="7:7" x14ac:dyDescent="0.25">
      <c r="G3476" s="89"/>
    </row>
    <row r="3477" spans="7:7" x14ac:dyDescent="0.25">
      <c r="G3477" s="89"/>
    </row>
    <row r="3478" spans="7:7" x14ac:dyDescent="0.25">
      <c r="G3478" s="89"/>
    </row>
    <row r="3479" spans="7:7" x14ac:dyDescent="0.25">
      <c r="G3479" s="89"/>
    </row>
    <row r="3480" spans="7:7" x14ac:dyDescent="0.25">
      <c r="G3480" s="89"/>
    </row>
    <row r="3481" spans="7:7" x14ac:dyDescent="0.25">
      <c r="G3481" s="89"/>
    </row>
    <row r="3482" spans="7:7" x14ac:dyDescent="0.25">
      <c r="G3482" s="89"/>
    </row>
    <row r="3483" spans="7:7" x14ac:dyDescent="0.25">
      <c r="G3483" s="89"/>
    </row>
    <row r="3484" spans="7:7" x14ac:dyDescent="0.25">
      <c r="G3484" s="89"/>
    </row>
    <row r="3485" spans="7:7" x14ac:dyDescent="0.25">
      <c r="G3485" s="89"/>
    </row>
    <row r="3486" spans="7:7" x14ac:dyDescent="0.25">
      <c r="G3486" s="89"/>
    </row>
    <row r="3487" spans="7:7" x14ac:dyDescent="0.25">
      <c r="G3487" s="89"/>
    </row>
    <row r="3488" spans="7:7" x14ac:dyDescent="0.25">
      <c r="G3488" s="89"/>
    </row>
    <row r="3489" spans="7:7" x14ac:dyDescent="0.25">
      <c r="G3489" s="89"/>
    </row>
    <row r="3490" spans="7:7" x14ac:dyDescent="0.25">
      <c r="G3490" s="89"/>
    </row>
    <row r="3491" spans="7:7" x14ac:dyDescent="0.25">
      <c r="G3491" s="89"/>
    </row>
    <row r="3492" spans="7:7" x14ac:dyDescent="0.25">
      <c r="G3492" s="89"/>
    </row>
    <row r="3493" spans="7:7" x14ac:dyDescent="0.25">
      <c r="G3493" s="89"/>
    </row>
    <row r="3494" spans="7:7" x14ac:dyDescent="0.25">
      <c r="G3494" s="89"/>
    </row>
    <row r="3495" spans="7:7" x14ac:dyDescent="0.25">
      <c r="G3495" s="89"/>
    </row>
    <row r="3496" spans="7:7" x14ac:dyDescent="0.25">
      <c r="G3496" s="89"/>
    </row>
    <row r="3497" spans="7:7" x14ac:dyDescent="0.25">
      <c r="G3497" s="89"/>
    </row>
    <row r="3498" spans="7:7" x14ac:dyDescent="0.25">
      <c r="G3498" s="89"/>
    </row>
    <row r="3499" spans="7:7" x14ac:dyDescent="0.25">
      <c r="G3499" s="89"/>
    </row>
    <row r="3500" spans="7:7" x14ac:dyDescent="0.25">
      <c r="G3500" s="89"/>
    </row>
    <row r="3501" spans="7:7" x14ac:dyDescent="0.25">
      <c r="G3501" s="89"/>
    </row>
    <row r="3502" spans="7:7" x14ac:dyDescent="0.25">
      <c r="G3502" s="89"/>
    </row>
    <row r="3503" spans="7:7" x14ac:dyDescent="0.25">
      <c r="G3503" s="89"/>
    </row>
    <row r="3504" spans="7:7" x14ac:dyDescent="0.25">
      <c r="G3504" s="89"/>
    </row>
    <row r="3505" spans="7:7" x14ac:dyDescent="0.25">
      <c r="G3505" s="89"/>
    </row>
    <row r="3506" spans="7:7" x14ac:dyDescent="0.25">
      <c r="G3506" s="89"/>
    </row>
    <row r="3507" spans="7:7" x14ac:dyDescent="0.25">
      <c r="G3507" s="89"/>
    </row>
    <row r="3508" spans="7:7" x14ac:dyDescent="0.25">
      <c r="G3508" s="89"/>
    </row>
    <row r="3509" spans="7:7" x14ac:dyDescent="0.25">
      <c r="G3509" s="89"/>
    </row>
    <row r="3510" spans="7:7" x14ac:dyDescent="0.25">
      <c r="G3510" s="89"/>
    </row>
    <row r="3511" spans="7:7" x14ac:dyDescent="0.25">
      <c r="G3511" s="89"/>
    </row>
    <row r="3512" spans="7:7" x14ac:dyDescent="0.25">
      <c r="G3512" s="89"/>
    </row>
    <row r="3513" spans="7:7" x14ac:dyDescent="0.25">
      <c r="G3513" s="89"/>
    </row>
    <row r="3514" spans="7:7" x14ac:dyDescent="0.25">
      <c r="G3514" s="89"/>
    </row>
    <row r="3515" spans="7:7" x14ac:dyDescent="0.25">
      <c r="G3515" s="89"/>
    </row>
    <row r="3516" spans="7:7" x14ac:dyDescent="0.25">
      <c r="G3516" s="89"/>
    </row>
    <row r="3517" spans="7:7" x14ac:dyDescent="0.25">
      <c r="G3517" s="89"/>
    </row>
    <row r="3518" spans="7:7" x14ac:dyDescent="0.25">
      <c r="G3518" s="89"/>
    </row>
    <row r="3519" spans="7:7" x14ac:dyDescent="0.25">
      <c r="G3519" s="89"/>
    </row>
    <row r="3520" spans="7:7" x14ac:dyDescent="0.25">
      <c r="G3520" s="89"/>
    </row>
    <row r="3521" spans="7:7" x14ac:dyDescent="0.25">
      <c r="G3521" s="89"/>
    </row>
    <row r="3522" spans="7:7" x14ac:dyDescent="0.25">
      <c r="G3522" s="89"/>
    </row>
    <row r="3523" spans="7:7" x14ac:dyDescent="0.25">
      <c r="G3523" s="89"/>
    </row>
    <row r="3524" spans="7:7" x14ac:dyDescent="0.25">
      <c r="G3524" s="89"/>
    </row>
    <row r="3525" spans="7:7" x14ac:dyDescent="0.25">
      <c r="G3525" s="89"/>
    </row>
    <row r="3526" spans="7:7" x14ac:dyDescent="0.25">
      <c r="G3526" s="89"/>
    </row>
    <row r="3527" spans="7:7" x14ac:dyDescent="0.25">
      <c r="G3527" s="89"/>
    </row>
    <row r="3528" spans="7:7" x14ac:dyDescent="0.25">
      <c r="G3528" s="89"/>
    </row>
    <row r="3529" spans="7:7" x14ac:dyDescent="0.25">
      <c r="G3529" s="89"/>
    </row>
    <row r="3530" spans="7:7" x14ac:dyDescent="0.25">
      <c r="G3530" s="89"/>
    </row>
    <row r="3531" spans="7:7" x14ac:dyDescent="0.25">
      <c r="G3531" s="89"/>
    </row>
    <row r="3532" spans="7:7" x14ac:dyDescent="0.25">
      <c r="G3532" s="89"/>
    </row>
    <row r="3533" spans="7:7" x14ac:dyDescent="0.25">
      <c r="G3533" s="89"/>
    </row>
    <row r="3534" spans="7:7" x14ac:dyDescent="0.25">
      <c r="G3534" s="89"/>
    </row>
    <row r="3535" spans="7:7" x14ac:dyDescent="0.25">
      <c r="G3535" s="89"/>
    </row>
    <row r="3536" spans="7:7" x14ac:dyDescent="0.25">
      <c r="G3536" s="89"/>
    </row>
    <row r="3537" spans="7:7" x14ac:dyDescent="0.25">
      <c r="G3537" s="89"/>
    </row>
    <row r="3538" spans="7:7" x14ac:dyDescent="0.25">
      <c r="G3538" s="89"/>
    </row>
    <row r="3539" spans="7:7" x14ac:dyDescent="0.25">
      <c r="G3539" s="89"/>
    </row>
    <row r="3540" spans="7:7" x14ac:dyDescent="0.25">
      <c r="G3540" s="89"/>
    </row>
    <row r="3541" spans="7:7" x14ac:dyDescent="0.25">
      <c r="G3541" s="89"/>
    </row>
    <row r="3542" spans="7:7" x14ac:dyDescent="0.25">
      <c r="G3542" s="89"/>
    </row>
    <row r="3543" spans="7:7" x14ac:dyDescent="0.25">
      <c r="G3543" s="89"/>
    </row>
    <row r="3544" spans="7:7" x14ac:dyDescent="0.25">
      <c r="G3544" s="89"/>
    </row>
    <row r="3545" spans="7:7" x14ac:dyDescent="0.25">
      <c r="G3545" s="89"/>
    </row>
    <row r="3546" spans="7:7" x14ac:dyDescent="0.25">
      <c r="G3546" s="89"/>
    </row>
    <row r="3547" spans="7:7" x14ac:dyDescent="0.25">
      <c r="G3547" s="89"/>
    </row>
    <row r="3548" spans="7:7" x14ac:dyDescent="0.25">
      <c r="G3548" s="89"/>
    </row>
    <row r="3549" spans="7:7" x14ac:dyDescent="0.25">
      <c r="G3549" s="89"/>
    </row>
    <row r="3550" spans="7:7" x14ac:dyDescent="0.25">
      <c r="G3550" s="89"/>
    </row>
    <row r="3551" spans="7:7" x14ac:dyDescent="0.25">
      <c r="G3551" s="89"/>
    </row>
    <row r="3552" spans="7:7" x14ac:dyDescent="0.25">
      <c r="G3552" s="89"/>
    </row>
    <row r="3553" spans="7:7" x14ac:dyDescent="0.25">
      <c r="G3553" s="89"/>
    </row>
    <row r="3554" spans="7:7" x14ac:dyDescent="0.25">
      <c r="G3554" s="89"/>
    </row>
    <row r="3555" spans="7:7" x14ac:dyDescent="0.25">
      <c r="G3555" s="89"/>
    </row>
    <row r="3556" spans="7:7" x14ac:dyDescent="0.25">
      <c r="G3556" s="89"/>
    </row>
    <row r="3557" spans="7:7" x14ac:dyDescent="0.25">
      <c r="G3557" s="89"/>
    </row>
    <row r="3558" spans="7:7" x14ac:dyDescent="0.25">
      <c r="G3558" s="89"/>
    </row>
    <row r="3559" spans="7:7" x14ac:dyDescent="0.25">
      <c r="G3559" s="89"/>
    </row>
    <row r="3560" spans="7:7" x14ac:dyDescent="0.25">
      <c r="G3560" s="89"/>
    </row>
    <row r="3561" spans="7:7" x14ac:dyDescent="0.25">
      <c r="G3561" s="89"/>
    </row>
    <row r="3562" spans="7:7" x14ac:dyDescent="0.25">
      <c r="G3562" s="89"/>
    </row>
    <row r="3563" spans="7:7" x14ac:dyDescent="0.25">
      <c r="G3563" s="89"/>
    </row>
    <row r="3564" spans="7:7" x14ac:dyDescent="0.25">
      <c r="G3564" s="89"/>
    </row>
    <row r="3565" spans="7:7" x14ac:dyDescent="0.25">
      <c r="G3565" s="89"/>
    </row>
    <row r="3566" spans="7:7" x14ac:dyDescent="0.25">
      <c r="G3566" s="89"/>
    </row>
    <row r="3567" spans="7:7" x14ac:dyDescent="0.25">
      <c r="G3567" s="89"/>
    </row>
    <row r="3568" spans="7:7" x14ac:dyDescent="0.25">
      <c r="G3568" s="89"/>
    </row>
    <row r="3569" spans="7:7" x14ac:dyDescent="0.25">
      <c r="G3569" s="89"/>
    </row>
    <row r="3570" spans="7:7" x14ac:dyDescent="0.25">
      <c r="G3570" s="89"/>
    </row>
    <row r="3571" spans="7:7" x14ac:dyDescent="0.25">
      <c r="G3571" s="89"/>
    </row>
    <row r="3572" spans="7:7" x14ac:dyDescent="0.25">
      <c r="G3572" s="89"/>
    </row>
    <row r="3573" spans="7:7" x14ac:dyDescent="0.25">
      <c r="G3573" s="89"/>
    </row>
    <row r="3574" spans="7:7" x14ac:dyDescent="0.25">
      <c r="G3574" s="89"/>
    </row>
    <row r="3575" spans="7:7" x14ac:dyDescent="0.25">
      <c r="G3575" s="89"/>
    </row>
    <row r="3576" spans="7:7" x14ac:dyDescent="0.25">
      <c r="G3576" s="89"/>
    </row>
    <row r="3577" spans="7:7" x14ac:dyDescent="0.25">
      <c r="G3577" s="89"/>
    </row>
    <row r="3578" spans="7:7" x14ac:dyDescent="0.25">
      <c r="G3578" s="89"/>
    </row>
    <row r="3579" spans="7:7" x14ac:dyDescent="0.25">
      <c r="G3579" s="89"/>
    </row>
    <row r="3580" spans="7:7" x14ac:dyDescent="0.25">
      <c r="G3580" s="89"/>
    </row>
    <row r="3581" spans="7:7" x14ac:dyDescent="0.25">
      <c r="G3581" s="89"/>
    </row>
    <row r="3582" spans="7:7" x14ac:dyDescent="0.25">
      <c r="G3582" s="89"/>
    </row>
    <row r="3583" spans="7:7" x14ac:dyDescent="0.25">
      <c r="G3583" s="89"/>
    </row>
    <row r="3584" spans="7:7" x14ac:dyDescent="0.25">
      <c r="G3584" s="89"/>
    </row>
    <row r="3585" spans="7:7" x14ac:dyDescent="0.25">
      <c r="G3585" s="89"/>
    </row>
    <row r="3586" spans="7:7" x14ac:dyDescent="0.25">
      <c r="G3586" s="89"/>
    </row>
    <row r="3587" spans="7:7" x14ac:dyDescent="0.25">
      <c r="G3587" s="89"/>
    </row>
    <row r="3588" spans="7:7" x14ac:dyDescent="0.25">
      <c r="G3588" s="89"/>
    </row>
    <row r="3589" spans="7:7" x14ac:dyDescent="0.25">
      <c r="G3589" s="89"/>
    </row>
    <row r="3590" spans="7:7" x14ac:dyDescent="0.25">
      <c r="G3590" s="89"/>
    </row>
    <row r="3591" spans="7:7" x14ac:dyDescent="0.25">
      <c r="G3591" s="89"/>
    </row>
    <row r="3592" spans="7:7" x14ac:dyDescent="0.25">
      <c r="G3592" s="89"/>
    </row>
    <row r="3593" spans="7:7" x14ac:dyDescent="0.25">
      <c r="G3593" s="89"/>
    </row>
    <row r="3594" spans="7:7" x14ac:dyDescent="0.25">
      <c r="G3594" s="89"/>
    </row>
    <row r="3595" spans="7:7" x14ac:dyDescent="0.25">
      <c r="G3595" s="89"/>
    </row>
    <row r="3596" spans="7:7" x14ac:dyDescent="0.25">
      <c r="G3596" s="89"/>
    </row>
    <row r="3597" spans="7:7" x14ac:dyDescent="0.25">
      <c r="G3597" s="89"/>
    </row>
    <row r="3598" spans="7:7" x14ac:dyDescent="0.25">
      <c r="G3598" s="89"/>
    </row>
    <row r="3599" spans="7:7" x14ac:dyDescent="0.25">
      <c r="G3599" s="89"/>
    </row>
    <row r="3600" spans="7:7" x14ac:dyDescent="0.25">
      <c r="G3600" s="89"/>
    </row>
    <row r="3601" spans="7:7" x14ac:dyDescent="0.25">
      <c r="G3601" s="89"/>
    </row>
    <row r="3602" spans="7:7" x14ac:dyDescent="0.25">
      <c r="G3602" s="89"/>
    </row>
    <row r="3603" spans="7:7" x14ac:dyDescent="0.25">
      <c r="G3603" s="89"/>
    </row>
    <row r="3604" spans="7:7" x14ac:dyDescent="0.25">
      <c r="G3604" s="89"/>
    </row>
    <row r="3605" spans="7:7" x14ac:dyDescent="0.25">
      <c r="G3605" s="89"/>
    </row>
    <row r="3606" spans="7:7" x14ac:dyDescent="0.25">
      <c r="G3606" s="89"/>
    </row>
    <row r="3607" spans="7:7" x14ac:dyDescent="0.25">
      <c r="G3607" s="89"/>
    </row>
    <row r="3608" spans="7:7" x14ac:dyDescent="0.25">
      <c r="G3608" s="89"/>
    </row>
    <row r="3609" spans="7:7" x14ac:dyDescent="0.25">
      <c r="G3609" s="89"/>
    </row>
    <row r="3610" spans="7:7" x14ac:dyDescent="0.25">
      <c r="G3610" s="89"/>
    </row>
    <row r="3611" spans="7:7" x14ac:dyDescent="0.25">
      <c r="G3611" s="89"/>
    </row>
    <row r="3612" spans="7:7" x14ac:dyDescent="0.25">
      <c r="G3612" s="89"/>
    </row>
    <row r="3613" spans="7:7" x14ac:dyDescent="0.25">
      <c r="G3613" s="89"/>
    </row>
    <row r="3614" spans="7:7" x14ac:dyDescent="0.25">
      <c r="G3614" s="89"/>
    </row>
    <row r="3615" spans="7:7" x14ac:dyDescent="0.25">
      <c r="G3615" s="89"/>
    </row>
    <row r="3616" spans="7:7" x14ac:dyDescent="0.25">
      <c r="G3616" s="89"/>
    </row>
    <row r="3617" spans="7:7" x14ac:dyDescent="0.25">
      <c r="G3617" s="89"/>
    </row>
    <row r="3618" spans="7:7" x14ac:dyDescent="0.25">
      <c r="G3618" s="89"/>
    </row>
    <row r="3619" spans="7:7" x14ac:dyDescent="0.25">
      <c r="G3619" s="89"/>
    </row>
    <row r="3620" spans="7:7" x14ac:dyDescent="0.25">
      <c r="G3620" s="89"/>
    </row>
    <row r="3621" spans="7:7" x14ac:dyDescent="0.25">
      <c r="G3621" s="89"/>
    </row>
    <row r="3622" spans="7:7" x14ac:dyDescent="0.25">
      <c r="G3622" s="89"/>
    </row>
    <row r="3623" spans="7:7" x14ac:dyDescent="0.25">
      <c r="G3623" s="89"/>
    </row>
    <row r="3624" spans="7:7" x14ac:dyDescent="0.25">
      <c r="G3624" s="89"/>
    </row>
    <row r="3625" spans="7:7" x14ac:dyDescent="0.25">
      <c r="G3625" s="89"/>
    </row>
    <row r="3626" spans="7:7" x14ac:dyDescent="0.25">
      <c r="G3626" s="89"/>
    </row>
    <row r="3627" spans="7:7" x14ac:dyDescent="0.25">
      <c r="G3627" s="89"/>
    </row>
    <row r="3628" spans="7:7" x14ac:dyDescent="0.25">
      <c r="G3628" s="89"/>
    </row>
    <row r="3629" spans="7:7" x14ac:dyDescent="0.25">
      <c r="G3629" s="89"/>
    </row>
    <row r="3630" spans="7:7" x14ac:dyDescent="0.25">
      <c r="G3630" s="89"/>
    </row>
    <row r="3631" spans="7:7" x14ac:dyDescent="0.25">
      <c r="G3631" s="89"/>
    </row>
    <row r="3632" spans="7:7" x14ac:dyDescent="0.25">
      <c r="G3632" s="89"/>
    </row>
    <row r="3633" spans="7:7" x14ac:dyDescent="0.25">
      <c r="G3633" s="89"/>
    </row>
    <row r="3634" spans="7:7" x14ac:dyDescent="0.25">
      <c r="G3634" s="89"/>
    </row>
    <row r="3635" spans="7:7" x14ac:dyDescent="0.25">
      <c r="G3635" s="89"/>
    </row>
    <row r="3636" spans="7:7" x14ac:dyDescent="0.25">
      <c r="G3636" s="89"/>
    </row>
    <row r="3637" spans="7:7" x14ac:dyDescent="0.25">
      <c r="G3637" s="89"/>
    </row>
    <row r="3638" spans="7:7" x14ac:dyDescent="0.25">
      <c r="G3638" s="89"/>
    </row>
    <row r="3639" spans="7:7" x14ac:dyDescent="0.25">
      <c r="G3639" s="89"/>
    </row>
    <row r="3640" spans="7:7" x14ac:dyDescent="0.25">
      <c r="G3640" s="89"/>
    </row>
    <row r="3641" spans="7:7" x14ac:dyDescent="0.25">
      <c r="G3641" s="89"/>
    </row>
    <row r="3642" spans="7:7" x14ac:dyDescent="0.25">
      <c r="G3642" s="89"/>
    </row>
    <row r="3643" spans="7:7" x14ac:dyDescent="0.25">
      <c r="G3643" s="89"/>
    </row>
    <row r="3644" spans="7:7" x14ac:dyDescent="0.25">
      <c r="G3644" s="89"/>
    </row>
    <row r="3645" spans="7:7" x14ac:dyDescent="0.25">
      <c r="G3645" s="89"/>
    </row>
    <row r="3646" spans="7:7" x14ac:dyDescent="0.25">
      <c r="G3646" s="89"/>
    </row>
    <row r="3647" spans="7:7" x14ac:dyDescent="0.25">
      <c r="G3647" s="89"/>
    </row>
    <row r="3648" spans="7:7" x14ac:dyDescent="0.25">
      <c r="G3648" s="89"/>
    </row>
    <row r="3649" spans="7:7" x14ac:dyDescent="0.25">
      <c r="G3649" s="89"/>
    </row>
    <row r="3650" spans="7:7" x14ac:dyDescent="0.25">
      <c r="G3650" s="89"/>
    </row>
    <row r="3651" spans="7:7" x14ac:dyDescent="0.25">
      <c r="G3651" s="89"/>
    </row>
    <row r="3652" spans="7:7" x14ac:dyDescent="0.25">
      <c r="G3652" s="89"/>
    </row>
    <row r="3653" spans="7:7" x14ac:dyDescent="0.25">
      <c r="G3653" s="89"/>
    </row>
    <row r="3654" spans="7:7" x14ac:dyDescent="0.25">
      <c r="G3654" s="89"/>
    </row>
    <row r="3655" spans="7:7" x14ac:dyDescent="0.25">
      <c r="G3655" s="89"/>
    </row>
    <row r="3656" spans="7:7" x14ac:dyDescent="0.25">
      <c r="G3656" s="89"/>
    </row>
    <row r="3657" spans="7:7" x14ac:dyDescent="0.25">
      <c r="G3657" s="89"/>
    </row>
    <row r="3658" spans="7:7" x14ac:dyDescent="0.25">
      <c r="G3658" s="89"/>
    </row>
    <row r="3659" spans="7:7" x14ac:dyDescent="0.25">
      <c r="G3659" s="89"/>
    </row>
    <row r="3660" spans="7:7" x14ac:dyDescent="0.25">
      <c r="G3660" s="89"/>
    </row>
    <row r="3661" spans="7:7" x14ac:dyDescent="0.25">
      <c r="G3661" s="89"/>
    </row>
    <row r="3662" spans="7:7" x14ac:dyDescent="0.25">
      <c r="G3662" s="89"/>
    </row>
    <row r="3663" spans="7:7" x14ac:dyDescent="0.25">
      <c r="G3663" s="89"/>
    </row>
    <row r="3664" spans="7:7" x14ac:dyDescent="0.25">
      <c r="G3664" s="89"/>
    </row>
    <row r="3665" spans="7:7" x14ac:dyDescent="0.25">
      <c r="G3665" s="89"/>
    </row>
    <row r="3666" spans="7:7" x14ac:dyDescent="0.25">
      <c r="G3666" s="89"/>
    </row>
    <row r="3667" spans="7:7" x14ac:dyDescent="0.25">
      <c r="G3667" s="89"/>
    </row>
    <row r="3668" spans="7:7" x14ac:dyDescent="0.25">
      <c r="G3668" s="89"/>
    </row>
    <row r="3669" spans="7:7" x14ac:dyDescent="0.25">
      <c r="G3669" s="89"/>
    </row>
    <row r="3670" spans="7:7" x14ac:dyDescent="0.25">
      <c r="G3670" s="89"/>
    </row>
    <row r="3671" spans="7:7" x14ac:dyDescent="0.25">
      <c r="G3671" s="89"/>
    </row>
    <row r="3672" spans="7:7" x14ac:dyDescent="0.25">
      <c r="G3672" s="89"/>
    </row>
    <row r="3673" spans="7:7" x14ac:dyDescent="0.25">
      <c r="G3673" s="89"/>
    </row>
    <row r="3674" spans="7:7" x14ac:dyDescent="0.25">
      <c r="G3674" s="89"/>
    </row>
    <row r="3675" spans="7:7" x14ac:dyDescent="0.25">
      <c r="G3675" s="89"/>
    </row>
    <row r="3676" spans="7:7" x14ac:dyDescent="0.25">
      <c r="G3676" s="89"/>
    </row>
    <row r="3677" spans="7:7" x14ac:dyDescent="0.25">
      <c r="G3677" s="89"/>
    </row>
    <row r="3678" spans="7:7" x14ac:dyDescent="0.25">
      <c r="G3678" s="89"/>
    </row>
    <row r="3679" spans="7:7" x14ac:dyDescent="0.25">
      <c r="G3679" s="89"/>
    </row>
    <row r="3680" spans="7:7" x14ac:dyDescent="0.25">
      <c r="G3680" s="89"/>
    </row>
    <row r="3681" spans="7:7" x14ac:dyDescent="0.25">
      <c r="G3681" s="89"/>
    </row>
    <row r="3682" spans="7:7" x14ac:dyDescent="0.25">
      <c r="G3682" s="89"/>
    </row>
    <row r="3683" spans="7:7" x14ac:dyDescent="0.25">
      <c r="G3683" s="89"/>
    </row>
    <row r="3684" spans="7:7" x14ac:dyDescent="0.25">
      <c r="G3684" s="89"/>
    </row>
    <row r="3685" spans="7:7" x14ac:dyDescent="0.25">
      <c r="G3685" s="89"/>
    </row>
    <row r="3686" spans="7:7" x14ac:dyDescent="0.25">
      <c r="G3686" s="89"/>
    </row>
    <row r="3687" spans="7:7" x14ac:dyDescent="0.25">
      <c r="G3687" s="89"/>
    </row>
    <row r="3688" spans="7:7" x14ac:dyDescent="0.25">
      <c r="G3688" s="89"/>
    </row>
    <row r="3689" spans="7:7" x14ac:dyDescent="0.25">
      <c r="G3689" s="89"/>
    </row>
    <row r="3690" spans="7:7" x14ac:dyDescent="0.25">
      <c r="G3690" s="89"/>
    </row>
    <row r="3691" spans="7:7" x14ac:dyDescent="0.25">
      <c r="G3691" s="89"/>
    </row>
    <row r="3692" spans="7:7" x14ac:dyDescent="0.25">
      <c r="G3692" s="89"/>
    </row>
    <row r="3693" spans="7:7" x14ac:dyDescent="0.25">
      <c r="G3693" s="89"/>
    </row>
    <row r="3694" spans="7:7" x14ac:dyDescent="0.25">
      <c r="G3694" s="89"/>
    </row>
    <row r="3695" spans="7:7" x14ac:dyDescent="0.25">
      <c r="G3695" s="89"/>
    </row>
    <row r="3696" spans="7:7" x14ac:dyDescent="0.25">
      <c r="G3696" s="89"/>
    </row>
    <row r="3697" spans="7:7" x14ac:dyDescent="0.25">
      <c r="G3697" s="89"/>
    </row>
    <row r="3698" spans="7:7" x14ac:dyDescent="0.25">
      <c r="G3698" s="89"/>
    </row>
    <row r="3699" spans="7:7" x14ac:dyDescent="0.25">
      <c r="G3699" s="89"/>
    </row>
    <row r="3700" spans="7:7" x14ac:dyDescent="0.25">
      <c r="G3700" s="89"/>
    </row>
    <row r="3701" spans="7:7" x14ac:dyDescent="0.25">
      <c r="G3701" s="89"/>
    </row>
    <row r="3702" spans="7:7" x14ac:dyDescent="0.25">
      <c r="G3702" s="89"/>
    </row>
    <row r="3703" spans="7:7" x14ac:dyDescent="0.25">
      <c r="G3703" s="89"/>
    </row>
    <row r="3704" spans="7:7" x14ac:dyDescent="0.25">
      <c r="G3704" s="89"/>
    </row>
    <row r="3705" spans="7:7" x14ac:dyDescent="0.25">
      <c r="G3705" s="89"/>
    </row>
    <row r="3706" spans="7:7" x14ac:dyDescent="0.25">
      <c r="G3706" s="89"/>
    </row>
    <row r="3707" spans="7:7" x14ac:dyDescent="0.25">
      <c r="G3707" s="89"/>
    </row>
    <row r="3708" spans="7:7" x14ac:dyDescent="0.25">
      <c r="G3708" s="89"/>
    </row>
    <row r="3709" spans="7:7" x14ac:dyDescent="0.25">
      <c r="G3709" s="89"/>
    </row>
    <row r="3710" spans="7:7" x14ac:dyDescent="0.25">
      <c r="G3710" s="89"/>
    </row>
    <row r="3711" spans="7:7" x14ac:dyDescent="0.25">
      <c r="G3711" s="89"/>
    </row>
    <row r="3712" spans="7:7" x14ac:dyDescent="0.25">
      <c r="G3712" s="89"/>
    </row>
    <row r="3713" spans="7:7" x14ac:dyDescent="0.25">
      <c r="G3713" s="89"/>
    </row>
    <row r="3714" spans="7:7" x14ac:dyDescent="0.25">
      <c r="G3714" s="89"/>
    </row>
    <row r="3715" spans="7:7" x14ac:dyDescent="0.25">
      <c r="G3715" s="89"/>
    </row>
    <row r="3716" spans="7:7" x14ac:dyDescent="0.25">
      <c r="G3716" s="89"/>
    </row>
    <row r="3717" spans="7:7" x14ac:dyDescent="0.25">
      <c r="G3717" s="89"/>
    </row>
    <row r="3718" spans="7:7" x14ac:dyDescent="0.25">
      <c r="G3718" s="89"/>
    </row>
    <row r="3719" spans="7:7" x14ac:dyDescent="0.25">
      <c r="G3719" s="89"/>
    </row>
    <row r="3720" spans="7:7" x14ac:dyDescent="0.25">
      <c r="G3720" s="89"/>
    </row>
    <row r="3721" spans="7:7" x14ac:dyDescent="0.25">
      <c r="G3721" s="89"/>
    </row>
    <row r="3722" spans="7:7" x14ac:dyDescent="0.25">
      <c r="G3722" s="89"/>
    </row>
    <row r="3723" spans="7:7" x14ac:dyDescent="0.25">
      <c r="G3723" s="89"/>
    </row>
    <row r="3724" spans="7:7" x14ac:dyDescent="0.25">
      <c r="G3724" s="89"/>
    </row>
    <row r="3725" spans="7:7" x14ac:dyDescent="0.25">
      <c r="G3725" s="89"/>
    </row>
    <row r="3726" spans="7:7" x14ac:dyDescent="0.25">
      <c r="G3726" s="89"/>
    </row>
    <row r="3727" spans="7:7" x14ac:dyDescent="0.25">
      <c r="G3727" s="89"/>
    </row>
    <row r="3728" spans="7:7" x14ac:dyDescent="0.25">
      <c r="G3728" s="89"/>
    </row>
    <row r="3729" spans="7:7" x14ac:dyDescent="0.25">
      <c r="G3729" s="89"/>
    </row>
    <row r="3730" spans="7:7" x14ac:dyDescent="0.25">
      <c r="G3730" s="89"/>
    </row>
    <row r="3731" spans="7:7" x14ac:dyDescent="0.25">
      <c r="G3731" s="89"/>
    </row>
    <row r="3732" spans="7:7" x14ac:dyDescent="0.25">
      <c r="G3732" s="89"/>
    </row>
    <row r="3733" spans="7:7" x14ac:dyDescent="0.25">
      <c r="G3733" s="89"/>
    </row>
    <row r="3734" spans="7:7" x14ac:dyDescent="0.25">
      <c r="G3734" s="89"/>
    </row>
    <row r="3735" spans="7:7" x14ac:dyDescent="0.25">
      <c r="G3735" s="89"/>
    </row>
    <row r="3736" spans="7:7" x14ac:dyDescent="0.25">
      <c r="G3736" s="89"/>
    </row>
    <row r="3737" spans="7:7" x14ac:dyDescent="0.25">
      <c r="G3737" s="89"/>
    </row>
    <row r="3738" spans="7:7" x14ac:dyDescent="0.25">
      <c r="G3738" s="89"/>
    </row>
    <row r="3739" spans="7:7" x14ac:dyDescent="0.25">
      <c r="G3739" s="89"/>
    </row>
    <row r="3740" spans="7:7" x14ac:dyDescent="0.25">
      <c r="G3740" s="89"/>
    </row>
    <row r="3741" spans="7:7" x14ac:dyDescent="0.25">
      <c r="G3741" s="89"/>
    </row>
    <row r="3742" spans="7:7" x14ac:dyDescent="0.25">
      <c r="G3742" s="89"/>
    </row>
    <row r="3743" spans="7:7" x14ac:dyDescent="0.25">
      <c r="G3743" s="89"/>
    </row>
    <row r="3744" spans="7:7" x14ac:dyDescent="0.25">
      <c r="G3744" s="89"/>
    </row>
    <row r="3745" spans="7:7" x14ac:dyDescent="0.25">
      <c r="G3745" s="89"/>
    </row>
    <row r="3746" spans="7:7" x14ac:dyDescent="0.25">
      <c r="G3746" s="89"/>
    </row>
    <row r="3747" spans="7:7" x14ac:dyDescent="0.25">
      <c r="G3747" s="89"/>
    </row>
    <row r="3748" spans="7:7" x14ac:dyDescent="0.25">
      <c r="G3748" s="89"/>
    </row>
    <row r="3749" spans="7:7" x14ac:dyDescent="0.25">
      <c r="G3749" s="89"/>
    </row>
    <row r="3750" spans="7:7" x14ac:dyDescent="0.25">
      <c r="G3750" s="89"/>
    </row>
    <row r="3751" spans="7:7" x14ac:dyDescent="0.25">
      <c r="G3751" s="89"/>
    </row>
    <row r="3752" spans="7:7" x14ac:dyDescent="0.25">
      <c r="G3752" s="89"/>
    </row>
    <row r="3753" spans="7:7" x14ac:dyDescent="0.25">
      <c r="G3753" s="89"/>
    </row>
    <row r="3754" spans="7:7" x14ac:dyDescent="0.25">
      <c r="G3754" s="89"/>
    </row>
    <row r="3755" spans="7:7" x14ac:dyDescent="0.25">
      <c r="G3755" s="89"/>
    </row>
    <row r="3756" spans="7:7" x14ac:dyDescent="0.25">
      <c r="G3756" s="89"/>
    </row>
    <row r="3757" spans="7:7" x14ac:dyDescent="0.25">
      <c r="G3757" s="89"/>
    </row>
    <row r="3758" spans="7:7" x14ac:dyDescent="0.25">
      <c r="G3758" s="89"/>
    </row>
    <row r="3759" spans="7:7" x14ac:dyDescent="0.25">
      <c r="G3759" s="89"/>
    </row>
    <row r="3760" spans="7:7" x14ac:dyDescent="0.25">
      <c r="G3760" s="89"/>
    </row>
    <row r="3761" spans="7:7" x14ac:dyDescent="0.25">
      <c r="G3761" s="89"/>
    </row>
    <row r="3762" spans="7:7" x14ac:dyDescent="0.25">
      <c r="G3762" s="89"/>
    </row>
    <row r="3763" spans="7:7" x14ac:dyDescent="0.25">
      <c r="G3763" s="89"/>
    </row>
    <row r="3764" spans="7:7" x14ac:dyDescent="0.25">
      <c r="G3764" s="89"/>
    </row>
    <row r="3765" spans="7:7" x14ac:dyDescent="0.25">
      <c r="G3765" s="89"/>
    </row>
    <row r="3766" spans="7:7" x14ac:dyDescent="0.25">
      <c r="G3766" s="89"/>
    </row>
    <row r="3767" spans="7:7" x14ac:dyDescent="0.25">
      <c r="G3767" s="89"/>
    </row>
    <row r="3768" spans="7:7" x14ac:dyDescent="0.25">
      <c r="G3768" s="89"/>
    </row>
    <row r="3769" spans="7:7" x14ac:dyDescent="0.25">
      <c r="G3769" s="89"/>
    </row>
    <row r="3770" spans="7:7" x14ac:dyDescent="0.25">
      <c r="G3770" s="89"/>
    </row>
    <row r="3771" spans="7:7" x14ac:dyDescent="0.25">
      <c r="G3771" s="89"/>
    </row>
    <row r="3772" spans="7:7" x14ac:dyDescent="0.25">
      <c r="G3772" s="89"/>
    </row>
    <row r="3773" spans="7:7" x14ac:dyDescent="0.25">
      <c r="G3773" s="89"/>
    </row>
    <row r="3774" spans="7:7" x14ac:dyDescent="0.25">
      <c r="G3774" s="89"/>
    </row>
    <row r="3775" spans="7:7" x14ac:dyDescent="0.25">
      <c r="G3775" s="89"/>
    </row>
    <row r="3776" spans="7:7" x14ac:dyDescent="0.25">
      <c r="G3776" s="89"/>
    </row>
    <row r="3777" spans="7:7" x14ac:dyDescent="0.25">
      <c r="G3777" s="89"/>
    </row>
    <row r="3778" spans="7:7" x14ac:dyDescent="0.25">
      <c r="G3778" s="89"/>
    </row>
    <row r="3779" spans="7:7" x14ac:dyDescent="0.25">
      <c r="G3779" s="89"/>
    </row>
    <row r="3780" spans="7:7" x14ac:dyDescent="0.25">
      <c r="G3780" s="89"/>
    </row>
    <row r="3781" spans="7:7" x14ac:dyDescent="0.25">
      <c r="G3781" s="89"/>
    </row>
    <row r="3782" spans="7:7" x14ac:dyDescent="0.25">
      <c r="G3782" s="89"/>
    </row>
    <row r="3783" spans="7:7" x14ac:dyDescent="0.25">
      <c r="G3783" s="89"/>
    </row>
    <row r="3784" spans="7:7" x14ac:dyDescent="0.25">
      <c r="G3784" s="89"/>
    </row>
    <row r="3785" spans="7:7" x14ac:dyDescent="0.25">
      <c r="G3785" s="89"/>
    </row>
    <row r="3786" spans="7:7" x14ac:dyDescent="0.25">
      <c r="G3786" s="89"/>
    </row>
    <row r="3787" spans="7:7" x14ac:dyDescent="0.25">
      <c r="G3787" s="89"/>
    </row>
    <row r="3788" spans="7:7" x14ac:dyDescent="0.25">
      <c r="G3788" s="89"/>
    </row>
    <row r="3789" spans="7:7" x14ac:dyDescent="0.25">
      <c r="G3789" s="89"/>
    </row>
    <row r="3790" spans="7:7" x14ac:dyDescent="0.25">
      <c r="G3790" s="89"/>
    </row>
    <row r="3791" spans="7:7" x14ac:dyDescent="0.25">
      <c r="G3791" s="89"/>
    </row>
    <row r="3792" spans="7:7" x14ac:dyDescent="0.25">
      <c r="G3792" s="89"/>
    </row>
    <row r="3793" spans="7:7" x14ac:dyDescent="0.25">
      <c r="G3793" s="89"/>
    </row>
    <row r="3794" spans="7:7" x14ac:dyDescent="0.25">
      <c r="G3794" s="89"/>
    </row>
    <row r="3795" spans="7:7" x14ac:dyDescent="0.25">
      <c r="G3795" s="89"/>
    </row>
    <row r="3796" spans="7:7" x14ac:dyDescent="0.25">
      <c r="G3796" s="89"/>
    </row>
    <row r="3797" spans="7:7" x14ac:dyDescent="0.25">
      <c r="G3797" s="89"/>
    </row>
    <row r="3798" spans="7:7" x14ac:dyDescent="0.25">
      <c r="G3798" s="89"/>
    </row>
    <row r="3799" spans="7:7" x14ac:dyDescent="0.25">
      <c r="G3799" s="89"/>
    </row>
    <row r="3800" spans="7:7" x14ac:dyDescent="0.25">
      <c r="G3800" s="89"/>
    </row>
    <row r="3801" spans="7:7" x14ac:dyDescent="0.25">
      <c r="G3801" s="89"/>
    </row>
    <row r="3802" spans="7:7" x14ac:dyDescent="0.25">
      <c r="G3802" s="89"/>
    </row>
    <row r="3803" spans="7:7" x14ac:dyDescent="0.25">
      <c r="G3803" s="89"/>
    </row>
    <row r="3804" spans="7:7" x14ac:dyDescent="0.25">
      <c r="G3804" s="89"/>
    </row>
    <row r="3805" spans="7:7" x14ac:dyDescent="0.25">
      <c r="G3805" s="89"/>
    </row>
    <row r="3806" spans="7:7" x14ac:dyDescent="0.25">
      <c r="G3806" s="89"/>
    </row>
    <row r="3807" spans="7:7" x14ac:dyDescent="0.25">
      <c r="G3807" s="89"/>
    </row>
    <row r="3808" spans="7:7" x14ac:dyDescent="0.25">
      <c r="G3808" s="89"/>
    </row>
    <row r="3809" spans="7:7" x14ac:dyDescent="0.25">
      <c r="G3809" s="89"/>
    </row>
    <row r="3810" spans="7:7" x14ac:dyDescent="0.25">
      <c r="G3810" s="89"/>
    </row>
    <row r="3811" spans="7:7" x14ac:dyDescent="0.25">
      <c r="G3811" s="89"/>
    </row>
    <row r="3812" spans="7:7" x14ac:dyDescent="0.25">
      <c r="G3812" s="89"/>
    </row>
    <row r="3813" spans="7:7" x14ac:dyDescent="0.25">
      <c r="G3813" s="89"/>
    </row>
    <row r="3814" spans="7:7" x14ac:dyDescent="0.25">
      <c r="G3814" s="89"/>
    </row>
    <row r="3815" spans="7:7" x14ac:dyDescent="0.25">
      <c r="G3815" s="89"/>
    </row>
    <row r="3816" spans="7:7" x14ac:dyDescent="0.25">
      <c r="G3816" s="89"/>
    </row>
    <row r="3817" spans="7:7" x14ac:dyDescent="0.25">
      <c r="G3817" s="89"/>
    </row>
    <row r="3818" spans="7:7" x14ac:dyDescent="0.25">
      <c r="G3818" s="89"/>
    </row>
    <row r="3819" spans="7:7" x14ac:dyDescent="0.25">
      <c r="G3819" s="89"/>
    </row>
    <row r="3820" spans="7:7" x14ac:dyDescent="0.25">
      <c r="G3820" s="89"/>
    </row>
    <row r="3821" spans="7:7" x14ac:dyDescent="0.25">
      <c r="G3821" s="89"/>
    </row>
    <row r="3822" spans="7:7" x14ac:dyDescent="0.25">
      <c r="G3822" s="89"/>
    </row>
    <row r="3823" spans="7:7" x14ac:dyDescent="0.25">
      <c r="G3823" s="89"/>
    </row>
    <row r="3824" spans="7:7" x14ac:dyDescent="0.25">
      <c r="G3824" s="89"/>
    </row>
    <row r="3825" spans="7:7" x14ac:dyDescent="0.25">
      <c r="G3825" s="89"/>
    </row>
    <row r="3826" spans="7:7" x14ac:dyDescent="0.25">
      <c r="G3826" s="89"/>
    </row>
    <row r="3827" spans="7:7" x14ac:dyDescent="0.25">
      <c r="G3827" s="89"/>
    </row>
    <row r="3828" spans="7:7" x14ac:dyDescent="0.25">
      <c r="G3828" s="89"/>
    </row>
    <row r="3829" spans="7:7" x14ac:dyDescent="0.25">
      <c r="G3829" s="89"/>
    </row>
    <row r="3830" spans="7:7" x14ac:dyDescent="0.25">
      <c r="G3830" s="89"/>
    </row>
    <row r="3831" spans="7:7" x14ac:dyDescent="0.25">
      <c r="G3831" s="89"/>
    </row>
    <row r="3832" spans="7:7" x14ac:dyDescent="0.25">
      <c r="G3832" s="89"/>
    </row>
    <row r="3833" spans="7:7" x14ac:dyDescent="0.25">
      <c r="G3833" s="89"/>
    </row>
    <row r="3834" spans="7:7" x14ac:dyDescent="0.25">
      <c r="G3834" s="89"/>
    </row>
    <row r="3835" spans="7:7" x14ac:dyDescent="0.25">
      <c r="G3835" s="89"/>
    </row>
    <row r="3836" spans="7:7" x14ac:dyDescent="0.25">
      <c r="G3836" s="89"/>
    </row>
    <row r="3837" spans="7:7" x14ac:dyDescent="0.25">
      <c r="G3837" s="89"/>
    </row>
    <row r="3838" spans="7:7" x14ac:dyDescent="0.25">
      <c r="G3838" s="89"/>
    </row>
    <row r="3839" spans="7:7" x14ac:dyDescent="0.25">
      <c r="G3839" s="89"/>
    </row>
    <row r="3840" spans="7:7" x14ac:dyDescent="0.25">
      <c r="G3840" s="89"/>
    </row>
    <row r="3841" spans="7:7" x14ac:dyDescent="0.25">
      <c r="G3841" s="89"/>
    </row>
    <row r="3842" spans="7:7" x14ac:dyDescent="0.25">
      <c r="G3842" s="89"/>
    </row>
    <row r="3843" spans="7:7" x14ac:dyDescent="0.25">
      <c r="G3843" s="89"/>
    </row>
    <row r="3844" spans="7:7" x14ac:dyDescent="0.25">
      <c r="G3844" s="89"/>
    </row>
    <row r="3845" spans="7:7" x14ac:dyDescent="0.25">
      <c r="G3845" s="89"/>
    </row>
    <row r="3846" spans="7:7" x14ac:dyDescent="0.25">
      <c r="G3846" s="89"/>
    </row>
    <row r="3847" spans="7:7" x14ac:dyDescent="0.25">
      <c r="G3847" s="89"/>
    </row>
    <row r="3848" spans="7:7" x14ac:dyDescent="0.25">
      <c r="G3848" s="89"/>
    </row>
    <row r="3849" spans="7:7" x14ac:dyDescent="0.25">
      <c r="G3849" s="89"/>
    </row>
    <row r="3850" spans="7:7" x14ac:dyDescent="0.25">
      <c r="G3850" s="89"/>
    </row>
    <row r="3851" spans="7:7" x14ac:dyDescent="0.25">
      <c r="G3851" s="89"/>
    </row>
    <row r="3852" spans="7:7" x14ac:dyDescent="0.25">
      <c r="G3852" s="89"/>
    </row>
    <row r="3853" spans="7:7" x14ac:dyDescent="0.25">
      <c r="G3853" s="89"/>
    </row>
    <row r="3854" spans="7:7" x14ac:dyDescent="0.25">
      <c r="G3854" s="89"/>
    </row>
    <row r="3855" spans="7:7" x14ac:dyDescent="0.25">
      <c r="G3855" s="89"/>
    </row>
    <row r="3856" spans="7:7" x14ac:dyDescent="0.25">
      <c r="G3856" s="89"/>
    </row>
    <row r="3857" spans="7:7" x14ac:dyDescent="0.25">
      <c r="G3857" s="89"/>
    </row>
    <row r="3858" spans="7:7" x14ac:dyDescent="0.25">
      <c r="G3858" s="89"/>
    </row>
    <row r="3859" spans="7:7" x14ac:dyDescent="0.25">
      <c r="G3859" s="89"/>
    </row>
    <row r="3860" spans="7:7" x14ac:dyDescent="0.25">
      <c r="G3860" s="89"/>
    </row>
    <row r="3861" spans="7:7" x14ac:dyDescent="0.25">
      <c r="G3861" s="89"/>
    </row>
    <row r="3862" spans="7:7" x14ac:dyDescent="0.25">
      <c r="G3862" s="89"/>
    </row>
    <row r="3863" spans="7:7" x14ac:dyDescent="0.25">
      <c r="G3863" s="89"/>
    </row>
    <row r="3864" spans="7:7" x14ac:dyDescent="0.25">
      <c r="G3864" s="89"/>
    </row>
    <row r="3865" spans="7:7" x14ac:dyDescent="0.25">
      <c r="G3865" s="89"/>
    </row>
    <row r="3866" spans="7:7" x14ac:dyDescent="0.25">
      <c r="G3866" s="89"/>
    </row>
    <row r="3867" spans="7:7" x14ac:dyDescent="0.25">
      <c r="G3867" s="89"/>
    </row>
    <row r="3868" spans="7:7" x14ac:dyDescent="0.25">
      <c r="G3868" s="89"/>
    </row>
    <row r="3869" spans="7:7" x14ac:dyDescent="0.25">
      <c r="G3869" s="89"/>
    </row>
    <row r="3870" spans="7:7" x14ac:dyDescent="0.25">
      <c r="G3870" s="89"/>
    </row>
    <row r="3871" spans="7:7" x14ac:dyDescent="0.25">
      <c r="G3871" s="89"/>
    </row>
    <row r="3872" spans="7:7" x14ac:dyDescent="0.25">
      <c r="G3872" s="89"/>
    </row>
    <row r="3873" spans="7:7" x14ac:dyDescent="0.25">
      <c r="G3873" s="89"/>
    </row>
    <row r="3874" spans="7:7" x14ac:dyDescent="0.25">
      <c r="G3874" s="89"/>
    </row>
    <row r="3875" spans="7:7" x14ac:dyDescent="0.25">
      <c r="G3875" s="89"/>
    </row>
    <row r="3876" spans="7:7" x14ac:dyDescent="0.25">
      <c r="G3876" s="89"/>
    </row>
    <row r="3877" spans="7:7" x14ac:dyDescent="0.25">
      <c r="G3877" s="89"/>
    </row>
    <row r="3878" spans="7:7" x14ac:dyDescent="0.25">
      <c r="G3878" s="89"/>
    </row>
    <row r="3879" spans="7:7" x14ac:dyDescent="0.25">
      <c r="G3879" s="89"/>
    </row>
    <row r="3880" spans="7:7" x14ac:dyDescent="0.25">
      <c r="G3880" s="89"/>
    </row>
    <row r="3881" spans="7:7" x14ac:dyDescent="0.25">
      <c r="G3881" s="89"/>
    </row>
    <row r="3882" spans="7:7" x14ac:dyDescent="0.25">
      <c r="G3882" s="89"/>
    </row>
    <row r="3883" spans="7:7" x14ac:dyDescent="0.25">
      <c r="G3883" s="89"/>
    </row>
    <row r="3884" spans="7:7" x14ac:dyDescent="0.25">
      <c r="G3884" s="89"/>
    </row>
    <row r="3885" spans="7:7" x14ac:dyDescent="0.25">
      <c r="G3885" s="89"/>
    </row>
    <row r="3886" spans="7:7" x14ac:dyDescent="0.25">
      <c r="G3886" s="89"/>
    </row>
    <row r="3887" spans="7:7" x14ac:dyDescent="0.25">
      <c r="G3887" s="89"/>
    </row>
    <row r="3888" spans="7:7" x14ac:dyDescent="0.25">
      <c r="G3888" s="89"/>
    </row>
    <row r="3889" spans="7:7" x14ac:dyDescent="0.25">
      <c r="G3889" s="89"/>
    </row>
    <row r="3890" spans="7:7" x14ac:dyDescent="0.25">
      <c r="G3890" s="89"/>
    </row>
    <row r="3891" spans="7:7" x14ac:dyDescent="0.25">
      <c r="G3891" s="89"/>
    </row>
    <row r="3892" spans="7:7" x14ac:dyDescent="0.25">
      <c r="G3892" s="89"/>
    </row>
    <row r="3893" spans="7:7" x14ac:dyDescent="0.25">
      <c r="G3893" s="89"/>
    </row>
    <row r="3894" spans="7:7" x14ac:dyDescent="0.25">
      <c r="G3894" s="89"/>
    </row>
    <row r="3895" spans="7:7" x14ac:dyDescent="0.25">
      <c r="G3895" s="89"/>
    </row>
    <row r="3896" spans="7:7" x14ac:dyDescent="0.25">
      <c r="G3896" s="89"/>
    </row>
    <row r="3897" spans="7:7" x14ac:dyDescent="0.25">
      <c r="G3897" s="89"/>
    </row>
    <row r="3898" spans="7:7" x14ac:dyDescent="0.25">
      <c r="G3898" s="89"/>
    </row>
    <row r="3899" spans="7:7" x14ac:dyDescent="0.25">
      <c r="G3899" s="89"/>
    </row>
    <row r="3900" spans="7:7" x14ac:dyDescent="0.25">
      <c r="G3900" s="89"/>
    </row>
    <row r="3901" spans="7:7" x14ac:dyDescent="0.25">
      <c r="G3901" s="89"/>
    </row>
    <row r="3902" spans="7:7" x14ac:dyDescent="0.25">
      <c r="G3902" s="89"/>
    </row>
    <row r="3903" spans="7:7" x14ac:dyDescent="0.25">
      <c r="G3903" s="89"/>
    </row>
    <row r="3904" spans="7:7" x14ac:dyDescent="0.25">
      <c r="G3904" s="89"/>
    </row>
    <row r="3905" spans="7:7" x14ac:dyDescent="0.25">
      <c r="G3905" s="89"/>
    </row>
    <row r="3906" spans="7:7" x14ac:dyDescent="0.25">
      <c r="G3906" s="89"/>
    </row>
    <row r="3907" spans="7:7" x14ac:dyDescent="0.25">
      <c r="G3907" s="89"/>
    </row>
    <row r="3908" spans="7:7" x14ac:dyDescent="0.25">
      <c r="G3908" s="89"/>
    </row>
    <row r="3909" spans="7:7" x14ac:dyDescent="0.25">
      <c r="G3909" s="89"/>
    </row>
    <row r="3910" spans="7:7" x14ac:dyDescent="0.25">
      <c r="G3910" s="89"/>
    </row>
    <row r="3911" spans="7:7" x14ac:dyDescent="0.25">
      <c r="G3911" s="89"/>
    </row>
    <row r="3912" spans="7:7" x14ac:dyDescent="0.25">
      <c r="G3912" s="89"/>
    </row>
    <row r="3913" spans="7:7" x14ac:dyDescent="0.25">
      <c r="G3913" s="89"/>
    </row>
    <row r="3914" spans="7:7" x14ac:dyDescent="0.25">
      <c r="G3914" s="89"/>
    </row>
    <row r="3915" spans="7:7" x14ac:dyDescent="0.25">
      <c r="G3915" s="89"/>
    </row>
    <row r="3916" spans="7:7" x14ac:dyDescent="0.25">
      <c r="G3916" s="89"/>
    </row>
    <row r="3917" spans="7:7" x14ac:dyDescent="0.25">
      <c r="G3917" s="89"/>
    </row>
    <row r="3918" spans="7:7" x14ac:dyDescent="0.25">
      <c r="G3918" s="89"/>
    </row>
    <row r="3919" spans="7:7" x14ac:dyDescent="0.25">
      <c r="G3919" s="89"/>
    </row>
    <row r="3920" spans="7:7" x14ac:dyDescent="0.25">
      <c r="G3920" s="89"/>
    </row>
    <row r="3921" spans="7:7" x14ac:dyDescent="0.25">
      <c r="G3921" s="89"/>
    </row>
    <row r="3922" spans="7:7" x14ac:dyDescent="0.25">
      <c r="G3922" s="89"/>
    </row>
    <row r="3923" spans="7:7" x14ac:dyDescent="0.25">
      <c r="G3923" s="89"/>
    </row>
    <row r="3924" spans="7:7" x14ac:dyDescent="0.25">
      <c r="G3924" s="89"/>
    </row>
    <row r="3925" spans="7:7" x14ac:dyDescent="0.25">
      <c r="G3925" s="89"/>
    </row>
    <row r="3926" spans="7:7" x14ac:dyDescent="0.25">
      <c r="G3926" s="89"/>
    </row>
    <row r="3927" spans="7:7" x14ac:dyDescent="0.25">
      <c r="G3927" s="89"/>
    </row>
    <row r="3928" spans="7:7" x14ac:dyDescent="0.25">
      <c r="G3928" s="89"/>
    </row>
    <row r="3929" spans="7:7" x14ac:dyDescent="0.25">
      <c r="G3929" s="89"/>
    </row>
    <row r="3930" spans="7:7" x14ac:dyDescent="0.25">
      <c r="G3930" s="89"/>
    </row>
    <row r="3931" spans="7:7" x14ac:dyDescent="0.25">
      <c r="G3931" s="89"/>
    </row>
    <row r="3932" spans="7:7" x14ac:dyDescent="0.25">
      <c r="G3932" s="89"/>
    </row>
    <row r="3933" spans="7:7" x14ac:dyDescent="0.25">
      <c r="G3933" s="89"/>
    </row>
    <row r="3934" spans="7:7" x14ac:dyDescent="0.25">
      <c r="G3934" s="89"/>
    </row>
    <row r="3935" spans="7:7" x14ac:dyDescent="0.25">
      <c r="G3935" s="89"/>
    </row>
    <row r="3936" spans="7:7" x14ac:dyDescent="0.25">
      <c r="G3936" s="89"/>
    </row>
    <row r="3937" spans="7:7" x14ac:dyDescent="0.25">
      <c r="G3937" s="89"/>
    </row>
    <row r="3938" spans="7:7" x14ac:dyDescent="0.25">
      <c r="G3938" s="89"/>
    </row>
    <row r="3939" spans="7:7" x14ac:dyDescent="0.25">
      <c r="G3939" s="89"/>
    </row>
    <row r="3940" spans="7:7" x14ac:dyDescent="0.25">
      <c r="G3940" s="89"/>
    </row>
    <row r="3941" spans="7:7" x14ac:dyDescent="0.25">
      <c r="G3941" s="89"/>
    </row>
    <row r="3942" spans="7:7" x14ac:dyDescent="0.25">
      <c r="G3942" s="89"/>
    </row>
    <row r="3943" spans="7:7" x14ac:dyDescent="0.25">
      <c r="G3943" s="89"/>
    </row>
    <row r="3944" spans="7:7" x14ac:dyDescent="0.25">
      <c r="G3944" s="89"/>
    </row>
    <row r="3945" spans="7:7" x14ac:dyDescent="0.25">
      <c r="G3945" s="89"/>
    </row>
    <row r="3946" spans="7:7" x14ac:dyDescent="0.25">
      <c r="G3946" s="89"/>
    </row>
    <row r="3947" spans="7:7" x14ac:dyDescent="0.25">
      <c r="G3947" s="89"/>
    </row>
    <row r="3948" spans="7:7" x14ac:dyDescent="0.25">
      <c r="G3948" s="89"/>
    </row>
    <row r="3949" spans="7:7" x14ac:dyDescent="0.25">
      <c r="G3949" s="89"/>
    </row>
    <row r="3950" spans="7:7" x14ac:dyDescent="0.25">
      <c r="G3950" s="89"/>
    </row>
    <row r="3951" spans="7:7" x14ac:dyDescent="0.25">
      <c r="G3951" s="89"/>
    </row>
    <row r="3952" spans="7:7" x14ac:dyDescent="0.25">
      <c r="G3952" s="89"/>
    </row>
    <row r="3953" spans="7:7" x14ac:dyDescent="0.25">
      <c r="G3953" s="89"/>
    </row>
    <row r="3954" spans="7:7" x14ac:dyDescent="0.25">
      <c r="G3954" s="89"/>
    </row>
    <row r="3955" spans="7:7" x14ac:dyDescent="0.25">
      <c r="G3955" s="89"/>
    </row>
    <row r="3956" spans="7:7" x14ac:dyDescent="0.25">
      <c r="G3956" s="89"/>
    </row>
    <row r="3957" spans="7:7" x14ac:dyDescent="0.25">
      <c r="G3957" s="89"/>
    </row>
    <row r="3958" spans="7:7" x14ac:dyDescent="0.25">
      <c r="G3958" s="89"/>
    </row>
    <row r="3959" spans="7:7" x14ac:dyDescent="0.25">
      <c r="G3959" s="89"/>
    </row>
    <row r="3960" spans="7:7" x14ac:dyDescent="0.25">
      <c r="G3960" s="89"/>
    </row>
    <row r="3961" spans="7:7" x14ac:dyDescent="0.25">
      <c r="G3961" s="89"/>
    </row>
    <row r="3962" spans="7:7" x14ac:dyDescent="0.25">
      <c r="G3962" s="89"/>
    </row>
    <row r="3963" spans="7:7" x14ac:dyDescent="0.25">
      <c r="G3963" s="89"/>
    </row>
    <row r="3964" spans="7:7" x14ac:dyDescent="0.25">
      <c r="G3964" s="89"/>
    </row>
    <row r="3965" spans="7:7" x14ac:dyDescent="0.25">
      <c r="G3965" s="89"/>
    </row>
    <row r="3966" spans="7:7" x14ac:dyDescent="0.25">
      <c r="G3966" s="89"/>
    </row>
    <row r="3967" spans="7:7" x14ac:dyDescent="0.25">
      <c r="G3967" s="89"/>
    </row>
    <row r="3968" spans="7:7" x14ac:dyDescent="0.25">
      <c r="G3968" s="89"/>
    </row>
    <row r="3969" spans="7:7" x14ac:dyDescent="0.25">
      <c r="G3969" s="89"/>
    </row>
    <row r="3970" spans="7:7" x14ac:dyDescent="0.25">
      <c r="G3970" s="89"/>
    </row>
    <row r="3971" spans="7:7" x14ac:dyDescent="0.25">
      <c r="G3971" s="89"/>
    </row>
    <row r="3972" spans="7:7" x14ac:dyDescent="0.25">
      <c r="G3972" s="89"/>
    </row>
    <row r="3973" spans="7:7" x14ac:dyDescent="0.25">
      <c r="G3973" s="89"/>
    </row>
    <row r="3974" spans="7:7" x14ac:dyDescent="0.25">
      <c r="G3974" s="89"/>
    </row>
    <row r="3975" spans="7:7" x14ac:dyDescent="0.25">
      <c r="G3975" s="89"/>
    </row>
    <row r="3976" spans="7:7" x14ac:dyDescent="0.25">
      <c r="G3976" s="89"/>
    </row>
    <row r="3977" spans="7:7" x14ac:dyDescent="0.25">
      <c r="G3977" s="89"/>
    </row>
    <row r="3978" spans="7:7" x14ac:dyDescent="0.25">
      <c r="G3978" s="89"/>
    </row>
    <row r="3979" spans="7:7" x14ac:dyDescent="0.25">
      <c r="G3979" s="89"/>
    </row>
    <row r="3980" spans="7:7" x14ac:dyDescent="0.25">
      <c r="G3980" s="89"/>
    </row>
    <row r="3981" spans="7:7" x14ac:dyDescent="0.25">
      <c r="G3981" s="89"/>
    </row>
    <row r="3982" spans="7:7" x14ac:dyDescent="0.25">
      <c r="G3982" s="89"/>
    </row>
    <row r="3983" spans="7:7" x14ac:dyDescent="0.25">
      <c r="G3983" s="89"/>
    </row>
    <row r="3984" spans="7:7" x14ac:dyDescent="0.25">
      <c r="G3984" s="89"/>
    </row>
    <row r="3985" spans="7:7" x14ac:dyDescent="0.25">
      <c r="G3985" s="89"/>
    </row>
    <row r="3986" spans="7:7" x14ac:dyDescent="0.25">
      <c r="G3986" s="89"/>
    </row>
    <row r="3987" spans="7:7" x14ac:dyDescent="0.25">
      <c r="G3987" s="89"/>
    </row>
    <row r="3988" spans="7:7" x14ac:dyDescent="0.25">
      <c r="G3988" s="89"/>
    </row>
    <row r="3989" spans="7:7" x14ac:dyDescent="0.25">
      <c r="G3989" s="89"/>
    </row>
    <row r="3990" spans="7:7" x14ac:dyDescent="0.25">
      <c r="G3990" s="89"/>
    </row>
    <row r="3991" spans="7:7" x14ac:dyDescent="0.25">
      <c r="G3991" s="89"/>
    </row>
    <row r="3992" spans="7:7" x14ac:dyDescent="0.25">
      <c r="G3992" s="89"/>
    </row>
    <row r="3993" spans="7:7" x14ac:dyDescent="0.25">
      <c r="G3993" s="89"/>
    </row>
    <row r="3994" spans="7:7" x14ac:dyDescent="0.25">
      <c r="G3994" s="89"/>
    </row>
    <row r="3995" spans="7:7" x14ac:dyDescent="0.25">
      <c r="G3995" s="89"/>
    </row>
    <row r="3996" spans="7:7" x14ac:dyDescent="0.25">
      <c r="G3996" s="89"/>
    </row>
    <row r="3997" spans="7:7" x14ac:dyDescent="0.25">
      <c r="G3997" s="89"/>
    </row>
    <row r="3998" spans="7:7" x14ac:dyDescent="0.25">
      <c r="G3998" s="89"/>
    </row>
    <row r="3999" spans="7:7" x14ac:dyDescent="0.25">
      <c r="G3999" s="89"/>
    </row>
    <row r="4000" spans="7:7" x14ac:dyDescent="0.25">
      <c r="G4000" s="89"/>
    </row>
    <row r="4001" spans="7:7" x14ac:dyDescent="0.25">
      <c r="G4001" s="89"/>
    </row>
    <row r="4002" spans="7:7" x14ac:dyDescent="0.25">
      <c r="G4002" s="89"/>
    </row>
    <row r="4003" spans="7:7" x14ac:dyDescent="0.25">
      <c r="G4003" s="89"/>
    </row>
    <row r="4004" spans="7:7" x14ac:dyDescent="0.25">
      <c r="G4004" s="89"/>
    </row>
    <row r="4005" spans="7:7" x14ac:dyDescent="0.25">
      <c r="G4005" s="89"/>
    </row>
    <row r="4006" spans="7:7" x14ac:dyDescent="0.25">
      <c r="G4006" s="89"/>
    </row>
    <row r="4007" spans="7:7" x14ac:dyDescent="0.25">
      <c r="G4007" s="89"/>
    </row>
    <row r="4008" spans="7:7" x14ac:dyDescent="0.25">
      <c r="G4008" s="89"/>
    </row>
    <row r="4009" spans="7:7" x14ac:dyDescent="0.25">
      <c r="G4009" s="89"/>
    </row>
    <row r="4010" spans="7:7" x14ac:dyDescent="0.25">
      <c r="G4010" s="89"/>
    </row>
    <row r="4011" spans="7:7" x14ac:dyDescent="0.25">
      <c r="G4011" s="89"/>
    </row>
    <row r="4012" spans="7:7" x14ac:dyDescent="0.25">
      <c r="G4012" s="89"/>
    </row>
    <row r="4013" spans="7:7" x14ac:dyDescent="0.25">
      <c r="G4013" s="89"/>
    </row>
    <row r="4014" spans="7:7" x14ac:dyDescent="0.25">
      <c r="G4014" s="89"/>
    </row>
    <row r="4015" spans="7:7" x14ac:dyDescent="0.25">
      <c r="G4015" s="89"/>
    </row>
    <row r="4016" spans="7:7" x14ac:dyDescent="0.25">
      <c r="G4016" s="89"/>
    </row>
    <row r="4017" spans="7:7" x14ac:dyDescent="0.25">
      <c r="G4017" s="89"/>
    </row>
    <row r="4018" spans="7:7" x14ac:dyDescent="0.25">
      <c r="G4018" s="89"/>
    </row>
    <row r="4019" spans="7:7" x14ac:dyDescent="0.25">
      <c r="G4019" s="89"/>
    </row>
    <row r="4020" spans="7:7" x14ac:dyDescent="0.25">
      <c r="G4020" s="89"/>
    </row>
    <row r="4021" spans="7:7" x14ac:dyDescent="0.25">
      <c r="G4021" s="89"/>
    </row>
    <row r="4022" spans="7:7" x14ac:dyDescent="0.25">
      <c r="G4022" s="89"/>
    </row>
    <row r="4023" spans="7:7" x14ac:dyDescent="0.25">
      <c r="G4023" s="89"/>
    </row>
    <row r="4024" spans="7:7" x14ac:dyDescent="0.25">
      <c r="G4024" s="89"/>
    </row>
    <row r="4025" spans="7:7" x14ac:dyDescent="0.25">
      <c r="G4025" s="89"/>
    </row>
    <row r="4026" spans="7:7" x14ac:dyDescent="0.25">
      <c r="G4026" s="89"/>
    </row>
    <row r="4027" spans="7:7" x14ac:dyDescent="0.25">
      <c r="G4027" s="89"/>
    </row>
    <row r="4028" spans="7:7" x14ac:dyDescent="0.25">
      <c r="G4028" s="89"/>
    </row>
    <row r="4029" spans="7:7" x14ac:dyDescent="0.25">
      <c r="G4029" s="89"/>
    </row>
    <row r="4030" spans="7:7" x14ac:dyDescent="0.25">
      <c r="G4030" s="89"/>
    </row>
    <row r="4031" spans="7:7" x14ac:dyDescent="0.25">
      <c r="G4031" s="89"/>
    </row>
    <row r="4032" spans="7:7" x14ac:dyDescent="0.25">
      <c r="G4032" s="89"/>
    </row>
    <row r="4033" spans="7:7" x14ac:dyDescent="0.25">
      <c r="G4033" s="89"/>
    </row>
    <row r="4034" spans="7:7" x14ac:dyDescent="0.25">
      <c r="G4034" s="89"/>
    </row>
    <row r="4035" spans="7:7" x14ac:dyDescent="0.25">
      <c r="G4035" s="89"/>
    </row>
    <row r="4036" spans="7:7" x14ac:dyDescent="0.25">
      <c r="G4036" s="89"/>
    </row>
    <row r="4037" spans="7:7" x14ac:dyDescent="0.25">
      <c r="G4037" s="89"/>
    </row>
    <row r="4038" spans="7:7" x14ac:dyDescent="0.25">
      <c r="G4038" s="89"/>
    </row>
    <row r="4039" spans="7:7" x14ac:dyDescent="0.25">
      <c r="G4039" s="89"/>
    </row>
    <row r="4040" spans="7:7" x14ac:dyDescent="0.25">
      <c r="G4040" s="89"/>
    </row>
    <row r="4041" spans="7:7" x14ac:dyDescent="0.25">
      <c r="G4041" s="89"/>
    </row>
    <row r="4042" spans="7:7" x14ac:dyDescent="0.25">
      <c r="G4042" s="89"/>
    </row>
    <row r="4043" spans="7:7" x14ac:dyDescent="0.25">
      <c r="G4043" s="89"/>
    </row>
    <row r="4044" spans="7:7" x14ac:dyDescent="0.25">
      <c r="G4044" s="89"/>
    </row>
    <row r="4045" spans="7:7" x14ac:dyDescent="0.25">
      <c r="G4045" s="89"/>
    </row>
    <row r="4046" spans="7:7" x14ac:dyDescent="0.25">
      <c r="G4046" s="89"/>
    </row>
    <row r="4047" spans="7:7" x14ac:dyDescent="0.25">
      <c r="G4047" s="89"/>
    </row>
    <row r="4048" spans="7:7" x14ac:dyDescent="0.25">
      <c r="G4048" s="89"/>
    </row>
    <row r="4049" spans="7:7" x14ac:dyDescent="0.25">
      <c r="G4049" s="89"/>
    </row>
    <row r="4050" spans="7:7" x14ac:dyDescent="0.25">
      <c r="G4050" s="89"/>
    </row>
    <row r="4051" spans="7:7" x14ac:dyDescent="0.25">
      <c r="G4051" s="89"/>
    </row>
    <row r="4052" spans="7:7" x14ac:dyDescent="0.25">
      <c r="G4052" s="89"/>
    </row>
    <row r="4053" spans="7:7" x14ac:dyDescent="0.25">
      <c r="G4053" s="89"/>
    </row>
    <row r="4054" spans="7:7" x14ac:dyDescent="0.25">
      <c r="G4054" s="89"/>
    </row>
    <row r="4055" spans="7:7" x14ac:dyDescent="0.25">
      <c r="G4055" s="89"/>
    </row>
    <row r="4056" spans="7:7" x14ac:dyDescent="0.25">
      <c r="G4056" s="89"/>
    </row>
    <row r="4057" spans="7:7" x14ac:dyDescent="0.25">
      <c r="G4057" s="89"/>
    </row>
    <row r="4058" spans="7:7" x14ac:dyDescent="0.25">
      <c r="G4058" s="89"/>
    </row>
    <row r="4059" spans="7:7" x14ac:dyDescent="0.25">
      <c r="G4059" s="89"/>
    </row>
    <row r="4060" spans="7:7" x14ac:dyDescent="0.25">
      <c r="G4060" s="89"/>
    </row>
    <row r="4061" spans="7:7" x14ac:dyDescent="0.25">
      <c r="G4061" s="89"/>
    </row>
    <row r="4062" spans="7:7" x14ac:dyDescent="0.25">
      <c r="G4062" s="89"/>
    </row>
    <row r="4063" spans="7:7" x14ac:dyDescent="0.25">
      <c r="G4063" s="89"/>
    </row>
    <row r="4064" spans="7:7" x14ac:dyDescent="0.25">
      <c r="G4064" s="89"/>
    </row>
    <row r="4065" spans="7:7" x14ac:dyDescent="0.25">
      <c r="G4065" s="89"/>
    </row>
    <row r="4066" spans="7:7" x14ac:dyDescent="0.25">
      <c r="G4066" s="89"/>
    </row>
    <row r="4067" spans="7:7" x14ac:dyDescent="0.25">
      <c r="G4067" s="89"/>
    </row>
    <row r="4068" spans="7:7" x14ac:dyDescent="0.25">
      <c r="G4068" s="89"/>
    </row>
    <row r="4069" spans="7:7" x14ac:dyDescent="0.25">
      <c r="G4069" s="89"/>
    </row>
    <row r="4070" spans="7:7" x14ac:dyDescent="0.25">
      <c r="G4070" s="89"/>
    </row>
    <row r="4071" spans="7:7" x14ac:dyDescent="0.25">
      <c r="G4071" s="89"/>
    </row>
    <row r="4072" spans="7:7" x14ac:dyDescent="0.25">
      <c r="G4072" s="89"/>
    </row>
    <row r="4073" spans="7:7" x14ac:dyDescent="0.25">
      <c r="G4073" s="89"/>
    </row>
    <row r="4074" spans="7:7" x14ac:dyDescent="0.25">
      <c r="G4074" s="89"/>
    </row>
    <row r="4075" spans="7:7" x14ac:dyDescent="0.25">
      <c r="G4075" s="89"/>
    </row>
    <row r="4076" spans="7:7" x14ac:dyDescent="0.25">
      <c r="G4076" s="89"/>
    </row>
    <row r="4077" spans="7:7" x14ac:dyDescent="0.25">
      <c r="G4077" s="89"/>
    </row>
    <row r="4078" spans="7:7" x14ac:dyDescent="0.25">
      <c r="G4078" s="89"/>
    </row>
    <row r="4079" spans="7:7" x14ac:dyDescent="0.25">
      <c r="G4079" s="89"/>
    </row>
    <row r="4080" spans="7:7" x14ac:dyDescent="0.25">
      <c r="G4080" s="89"/>
    </row>
    <row r="4081" spans="7:7" x14ac:dyDescent="0.25">
      <c r="G4081" s="89"/>
    </row>
    <row r="4082" spans="7:7" x14ac:dyDescent="0.25">
      <c r="G4082" s="89"/>
    </row>
    <row r="4083" spans="7:7" x14ac:dyDescent="0.25">
      <c r="G4083" s="89"/>
    </row>
    <row r="4084" spans="7:7" x14ac:dyDescent="0.25">
      <c r="G4084" s="89"/>
    </row>
    <row r="4085" spans="7:7" x14ac:dyDescent="0.25">
      <c r="G4085" s="89"/>
    </row>
    <row r="4086" spans="7:7" x14ac:dyDescent="0.25">
      <c r="G4086" s="89"/>
    </row>
    <row r="4087" spans="7:7" x14ac:dyDescent="0.25">
      <c r="G4087" s="89"/>
    </row>
    <row r="4088" spans="7:7" x14ac:dyDescent="0.25">
      <c r="G4088" s="89"/>
    </row>
    <row r="4089" spans="7:7" x14ac:dyDescent="0.25">
      <c r="G4089" s="89"/>
    </row>
    <row r="4090" spans="7:7" x14ac:dyDescent="0.25">
      <c r="G4090" s="89"/>
    </row>
    <row r="4091" spans="7:7" x14ac:dyDescent="0.25">
      <c r="G4091" s="89"/>
    </row>
    <row r="4092" spans="7:7" x14ac:dyDescent="0.25">
      <c r="G4092" s="89"/>
    </row>
    <row r="4093" spans="7:7" x14ac:dyDescent="0.25">
      <c r="G4093" s="89"/>
    </row>
    <row r="4094" spans="7:7" x14ac:dyDescent="0.25">
      <c r="G4094" s="89"/>
    </row>
    <row r="4095" spans="7:7" x14ac:dyDescent="0.25">
      <c r="G4095" s="89"/>
    </row>
    <row r="4096" spans="7:7" x14ac:dyDescent="0.25">
      <c r="G4096" s="89"/>
    </row>
    <row r="4097" spans="7:7" x14ac:dyDescent="0.25">
      <c r="G4097" s="89"/>
    </row>
    <row r="4098" spans="7:7" x14ac:dyDescent="0.25">
      <c r="G4098" s="89"/>
    </row>
    <row r="4099" spans="7:7" x14ac:dyDescent="0.25">
      <c r="G4099" s="89"/>
    </row>
    <row r="4100" spans="7:7" x14ac:dyDescent="0.25">
      <c r="G4100" s="89"/>
    </row>
    <row r="4101" spans="7:7" x14ac:dyDescent="0.25">
      <c r="G4101" s="89"/>
    </row>
    <row r="4102" spans="7:7" x14ac:dyDescent="0.25">
      <c r="G4102" s="89"/>
    </row>
    <row r="4103" spans="7:7" x14ac:dyDescent="0.25">
      <c r="G4103" s="89"/>
    </row>
    <row r="4104" spans="7:7" x14ac:dyDescent="0.25">
      <c r="G4104" s="89"/>
    </row>
    <row r="4105" spans="7:7" x14ac:dyDescent="0.25">
      <c r="G4105" s="89"/>
    </row>
    <row r="4106" spans="7:7" x14ac:dyDescent="0.25">
      <c r="G4106" s="89"/>
    </row>
    <row r="4107" spans="7:7" x14ac:dyDescent="0.25">
      <c r="G4107" s="89"/>
    </row>
    <row r="4108" spans="7:7" x14ac:dyDescent="0.25">
      <c r="G4108" s="89"/>
    </row>
    <row r="4109" spans="7:7" x14ac:dyDescent="0.25">
      <c r="G4109" s="89"/>
    </row>
    <row r="4110" spans="7:7" x14ac:dyDescent="0.25">
      <c r="G4110" s="89"/>
    </row>
    <row r="4111" spans="7:7" x14ac:dyDescent="0.25">
      <c r="G4111" s="89"/>
    </row>
    <row r="4112" spans="7:7" x14ac:dyDescent="0.25">
      <c r="G4112" s="89"/>
    </row>
    <row r="4113" spans="7:7" x14ac:dyDescent="0.25">
      <c r="G4113" s="89"/>
    </row>
    <row r="4114" spans="7:7" x14ac:dyDescent="0.25">
      <c r="G4114" s="89"/>
    </row>
    <row r="4115" spans="7:7" x14ac:dyDescent="0.25">
      <c r="G4115" s="89"/>
    </row>
    <row r="4116" spans="7:7" x14ac:dyDescent="0.25">
      <c r="G4116" s="89"/>
    </row>
    <row r="4117" spans="7:7" x14ac:dyDescent="0.25">
      <c r="G4117" s="89"/>
    </row>
    <row r="4118" spans="7:7" x14ac:dyDescent="0.25">
      <c r="G4118" s="89"/>
    </row>
    <row r="4119" spans="7:7" x14ac:dyDescent="0.25">
      <c r="G4119" s="89"/>
    </row>
    <row r="4120" spans="7:7" x14ac:dyDescent="0.25">
      <c r="G4120" s="89"/>
    </row>
    <row r="4121" spans="7:7" x14ac:dyDescent="0.25">
      <c r="G4121" s="89"/>
    </row>
    <row r="4122" spans="7:7" x14ac:dyDescent="0.25">
      <c r="G4122" s="89"/>
    </row>
    <row r="4123" spans="7:7" x14ac:dyDescent="0.25">
      <c r="G4123" s="89"/>
    </row>
    <row r="4124" spans="7:7" x14ac:dyDescent="0.25">
      <c r="G4124" s="89"/>
    </row>
    <row r="4125" spans="7:7" x14ac:dyDescent="0.25">
      <c r="G4125" s="89"/>
    </row>
    <row r="4126" spans="7:7" x14ac:dyDescent="0.25">
      <c r="G4126" s="89"/>
    </row>
    <row r="4127" spans="7:7" x14ac:dyDescent="0.25">
      <c r="G4127" s="89"/>
    </row>
    <row r="4128" spans="7:7" x14ac:dyDescent="0.25">
      <c r="G4128" s="89"/>
    </row>
    <row r="4129" spans="7:7" x14ac:dyDescent="0.25">
      <c r="G4129" s="89"/>
    </row>
    <row r="4130" spans="7:7" x14ac:dyDescent="0.25">
      <c r="G4130" s="89"/>
    </row>
    <row r="4131" spans="7:7" x14ac:dyDescent="0.25">
      <c r="G4131" s="89"/>
    </row>
    <row r="4132" spans="7:7" x14ac:dyDescent="0.25">
      <c r="G4132" s="89"/>
    </row>
    <row r="4133" spans="7:7" x14ac:dyDescent="0.25">
      <c r="G4133" s="89"/>
    </row>
    <row r="4134" spans="7:7" x14ac:dyDescent="0.25">
      <c r="G4134" s="89"/>
    </row>
    <row r="4135" spans="7:7" x14ac:dyDescent="0.25">
      <c r="G4135" s="89"/>
    </row>
    <row r="4136" spans="7:7" x14ac:dyDescent="0.25">
      <c r="G4136" s="89"/>
    </row>
    <row r="4137" spans="7:7" x14ac:dyDescent="0.25">
      <c r="G4137" s="89"/>
    </row>
    <row r="4138" spans="7:7" x14ac:dyDescent="0.25">
      <c r="G4138" s="89"/>
    </row>
    <row r="4139" spans="7:7" x14ac:dyDescent="0.25">
      <c r="G4139" s="89"/>
    </row>
    <row r="4140" spans="7:7" x14ac:dyDescent="0.25">
      <c r="G4140" s="89"/>
    </row>
    <row r="4141" spans="7:7" x14ac:dyDescent="0.25">
      <c r="G4141" s="89"/>
    </row>
    <row r="4142" spans="7:7" x14ac:dyDescent="0.25">
      <c r="G4142" s="89"/>
    </row>
    <row r="4143" spans="7:7" x14ac:dyDescent="0.25">
      <c r="G4143" s="89"/>
    </row>
    <row r="4144" spans="7:7" x14ac:dyDescent="0.25">
      <c r="G4144" s="89"/>
    </row>
    <row r="4145" spans="7:7" x14ac:dyDescent="0.25">
      <c r="G4145" s="89"/>
    </row>
    <row r="4146" spans="7:7" x14ac:dyDescent="0.25">
      <c r="G4146" s="89"/>
    </row>
    <row r="4147" spans="7:7" x14ac:dyDescent="0.25">
      <c r="G4147" s="89"/>
    </row>
    <row r="4148" spans="7:7" x14ac:dyDescent="0.25">
      <c r="G4148" s="89"/>
    </row>
    <row r="4149" spans="7:7" x14ac:dyDescent="0.25">
      <c r="G4149" s="89"/>
    </row>
    <row r="4150" spans="7:7" x14ac:dyDescent="0.25">
      <c r="G4150" s="89"/>
    </row>
    <row r="4151" spans="7:7" x14ac:dyDescent="0.25">
      <c r="G4151" s="89"/>
    </row>
    <row r="4152" spans="7:7" x14ac:dyDescent="0.25">
      <c r="G4152" s="89"/>
    </row>
    <row r="4153" spans="7:7" x14ac:dyDescent="0.25">
      <c r="G4153" s="89"/>
    </row>
    <row r="4154" spans="7:7" x14ac:dyDescent="0.25">
      <c r="G4154" s="89"/>
    </row>
    <row r="4155" spans="7:7" x14ac:dyDescent="0.25">
      <c r="G4155" s="89"/>
    </row>
    <row r="4156" spans="7:7" x14ac:dyDescent="0.25">
      <c r="G4156" s="89"/>
    </row>
    <row r="4157" spans="7:7" x14ac:dyDescent="0.25">
      <c r="G4157" s="89"/>
    </row>
    <row r="4158" spans="7:7" x14ac:dyDescent="0.25">
      <c r="G4158" s="89"/>
    </row>
    <row r="4159" spans="7:7" x14ac:dyDescent="0.25">
      <c r="G4159" s="89"/>
    </row>
    <row r="4160" spans="7:7" x14ac:dyDescent="0.25">
      <c r="G4160" s="89"/>
    </row>
    <row r="4161" spans="7:7" x14ac:dyDescent="0.25">
      <c r="G4161" s="89"/>
    </row>
    <row r="4162" spans="7:7" x14ac:dyDescent="0.25">
      <c r="G4162" s="89"/>
    </row>
    <row r="4163" spans="7:7" x14ac:dyDescent="0.25">
      <c r="G4163" s="89"/>
    </row>
    <row r="4164" spans="7:7" x14ac:dyDescent="0.25">
      <c r="G4164" s="89"/>
    </row>
    <row r="4165" spans="7:7" x14ac:dyDescent="0.25">
      <c r="G4165" s="89"/>
    </row>
    <row r="4166" spans="7:7" x14ac:dyDescent="0.25">
      <c r="G4166" s="89"/>
    </row>
    <row r="4167" spans="7:7" x14ac:dyDescent="0.25">
      <c r="G4167" s="89"/>
    </row>
    <row r="4168" spans="7:7" x14ac:dyDescent="0.25">
      <c r="G4168" s="89"/>
    </row>
    <row r="4169" spans="7:7" x14ac:dyDescent="0.25">
      <c r="G4169" s="89"/>
    </row>
    <row r="4170" spans="7:7" x14ac:dyDescent="0.25">
      <c r="G4170" s="89"/>
    </row>
    <row r="4171" spans="7:7" x14ac:dyDescent="0.25">
      <c r="G4171" s="89"/>
    </row>
    <row r="4172" spans="7:7" x14ac:dyDescent="0.25">
      <c r="G4172" s="89"/>
    </row>
    <row r="4173" spans="7:7" x14ac:dyDescent="0.25">
      <c r="G4173" s="89"/>
    </row>
    <row r="4174" spans="7:7" x14ac:dyDescent="0.25">
      <c r="G4174" s="89"/>
    </row>
    <row r="4175" spans="7:7" x14ac:dyDescent="0.25">
      <c r="G4175" s="89"/>
    </row>
    <row r="4176" spans="7:7" x14ac:dyDescent="0.25">
      <c r="G4176" s="89"/>
    </row>
    <row r="4177" spans="7:7" x14ac:dyDescent="0.25">
      <c r="G4177" s="89"/>
    </row>
    <row r="4178" spans="7:7" x14ac:dyDescent="0.25">
      <c r="G4178" s="89"/>
    </row>
    <row r="4179" spans="7:7" x14ac:dyDescent="0.25">
      <c r="G4179" s="89"/>
    </row>
    <row r="4180" spans="7:7" x14ac:dyDescent="0.25">
      <c r="G4180" s="89"/>
    </row>
    <row r="4181" spans="7:7" x14ac:dyDescent="0.25">
      <c r="G4181" s="89"/>
    </row>
    <row r="4182" spans="7:7" x14ac:dyDescent="0.25">
      <c r="G4182" s="89"/>
    </row>
    <row r="4183" spans="7:7" x14ac:dyDescent="0.25">
      <c r="G4183" s="89"/>
    </row>
    <row r="4184" spans="7:7" x14ac:dyDescent="0.25">
      <c r="G4184" s="89"/>
    </row>
    <row r="4185" spans="7:7" x14ac:dyDescent="0.25">
      <c r="G4185" s="89"/>
    </row>
    <row r="4186" spans="7:7" x14ac:dyDescent="0.25">
      <c r="G4186" s="89"/>
    </row>
    <row r="4187" spans="7:7" x14ac:dyDescent="0.25">
      <c r="G4187" s="89"/>
    </row>
    <row r="4188" spans="7:7" x14ac:dyDescent="0.25">
      <c r="G4188" s="89"/>
    </row>
    <row r="4189" spans="7:7" x14ac:dyDescent="0.25">
      <c r="G4189" s="89"/>
    </row>
    <row r="4190" spans="7:7" x14ac:dyDescent="0.25">
      <c r="G4190" s="89"/>
    </row>
    <row r="4191" spans="7:7" x14ac:dyDescent="0.25">
      <c r="G4191" s="89"/>
    </row>
    <row r="4192" spans="7:7" x14ac:dyDescent="0.25">
      <c r="G4192" s="89"/>
    </row>
    <row r="4193" spans="7:7" x14ac:dyDescent="0.25">
      <c r="G4193" s="89"/>
    </row>
    <row r="4194" spans="7:7" x14ac:dyDescent="0.25">
      <c r="G4194" s="89"/>
    </row>
    <row r="4195" spans="7:7" x14ac:dyDescent="0.25">
      <c r="G4195" s="89"/>
    </row>
    <row r="4196" spans="7:7" x14ac:dyDescent="0.25">
      <c r="G4196" s="89"/>
    </row>
    <row r="4197" spans="7:7" x14ac:dyDescent="0.25">
      <c r="G4197" s="89"/>
    </row>
    <row r="4198" spans="7:7" x14ac:dyDescent="0.25">
      <c r="G4198" s="89"/>
    </row>
    <row r="4199" spans="7:7" x14ac:dyDescent="0.25">
      <c r="G4199" s="89"/>
    </row>
    <row r="4200" spans="7:7" x14ac:dyDescent="0.25">
      <c r="G4200" s="89"/>
    </row>
    <row r="4201" spans="7:7" x14ac:dyDescent="0.25">
      <c r="G4201" s="89"/>
    </row>
    <row r="4202" spans="7:7" x14ac:dyDescent="0.25">
      <c r="G4202" s="89"/>
    </row>
    <row r="4203" spans="7:7" x14ac:dyDescent="0.25">
      <c r="G4203" s="89"/>
    </row>
    <row r="4204" spans="7:7" x14ac:dyDescent="0.25">
      <c r="G4204" s="89"/>
    </row>
    <row r="4205" spans="7:7" x14ac:dyDescent="0.25">
      <c r="G4205" s="89"/>
    </row>
    <row r="4206" spans="7:7" x14ac:dyDescent="0.25">
      <c r="G4206" s="89"/>
    </row>
    <row r="4207" spans="7:7" x14ac:dyDescent="0.25">
      <c r="G4207" s="89"/>
    </row>
    <row r="4208" spans="7:7" x14ac:dyDescent="0.25">
      <c r="G4208" s="89"/>
    </row>
    <row r="4209" spans="7:7" x14ac:dyDescent="0.25">
      <c r="G4209" s="89"/>
    </row>
    <row r="4210" spans="7:7" x14ac:dyDescent="0.25">
      <c r="G4210" s="89"/>
    </row>
    <row r="4211" spans="7:7" x14ac:dyDescent="0.25">
      <c r="G4211" s="89"/>
    </row>
    <row r="4212" spans="7:7" x14ac:dyDescent="0.25">
      <c r="G4212" s="89"/>
    </row>
    <row r="4213" spans="7:7" x14ac:dyDescent="0.25">
      <c r="G4213" s="89"/>
    </row>
    <row r="4214" spans="7:7" x14ac:dyDescent="0.25">
      <c r="G4214" s="89"/>
    </row>
    <row r="4215" spans="7:7" x14ac:dyDescent="0.25">
      <c r="G4215" s="89"/>
    </row>
    <row r="4216" spans="7:7" x14ac:dyDescent="0.25">
      <c r="G4216" s="89"/>
    </row>
    <row r="4217" spans="7:7" x14ac:dyDescent="0.25">
      <c r="G4217" s="89"/>
    </row>
    <row r="4218" spans="7:7" x14ac:dyDescent="0.25">
      <c r="G4218" s="89"/>
    </row>
    <row r="4219" spans="7:7" x14ac:dyDescent="0.25">
      <c r="G4219" s="89"/>
    </row>
    <row r="4220" spans="7:7" x14ac:dyDescent="0.25">
      <c r="G4220" s="89"/>
    </row>
    <row r="4221" spans="7:7" x14ac:dyDescent="0.25">
      <c r="G4221" s="89"/>
    </row>
    <row r="4222" spans="7:7" x14ac:dyDescent="0.25">
      <c r="G4222" s="89"/>
    </row>
    <row r="4223" spans="7:7" x14ac:dyDescent="0.25">
      <c r="G4223" s="89"/>
    </row>
    <row r="4224" spans="7:7" x14ac:dyDescent="0.25">
      <c r="G4224" s="89"/>
    </row>
    <row r="4225" spans="7:7" x14ac:dyDescent="0.25">
      <c r="G4225" s="89"/>
    </row>
    <row r="4226" spans="7:7" x14ac:dyDescent="0.25">
      <c r="G4226" s="89"/>
    </row>
    <row r="4227" spans="7:7" x14ac:dyDescent="0.25">
      <c r="G4227" s="89"/>
    </row>
    <row r="4228" spans="7:7" x14ac:dyDescent="0.25">
      <c r="G4228" s="89"/>
    </row>
    <row r="4229" spans="7:7" x14ac:dyDescent="0.25">
      <c r="G4229" s="89"/>
    </row>
    <row r="4230" spans="7:7" x14ac:dyDescent="0.25">
      <c r="G4230" s="89"/>
    </row>
    <row r="4231" spans="7:7" x14ac:dyDescent="0.25">
      <c r="G4231" s="89"/>
    </row>
    <row r="4232" spans="7:7" x14ac:dyDescent="0.25">
      <c r="G4232" s="89"/>
    </row>
    <row r="4233" spans="7:7" x14ac:dyDescent="0.25">
      <c r="G4233" s="89"/>
    </row>
    <row r="4234" spans="7:7" x14ac:dyDescent="0.25">
      <c r="G4234" s="89"/>
    </row>
    <row r="4235" spans="7:7" x14ac:dyDescent="0.25">
      <c r="G4235" s="89"/>
    </row>
    <row r="4236" spans="7:7" x14ac:dyDescent="0.25">
      <c r="G4236" s="89"/>
    </row>
    <row r="4237" spans="7:7" x14ac:dyDescent="0.25">
      <c r="G4237" s="89"/>
    </row>
    <row r="4238" spans="7:7" x14ac:dyDescent="0.25">
      <c r="G4238" s="89"/>
    </row>
    <row r="4239" spans="7:7" x14ac:dyDescent="0.25">
      <c r="G4239" s="89"/>
    </row>
    <row r="4240" spans="7:7" x14ac:dyDescent="0.25">
      <c r="G4240" s="89"/>
    </row>
    <row r="4241" spans="7:7" x14ac:dyDescent="0.25">
      <c r="G4241" s="89"/>
    </row>
    <row r="4242" spans="7:7" x14ac:dyDescent="0.25">
      <c r="G4242" s="89"/>
    </row>
    <row r="4243" spans="7:7" x14ac:dyDescent="0.25">
      <c r="G4243" s="89"/>
    </row>
    <row r="4244" spans="7:7" x14ac:dyDescent="0.25">
      <c r="G4244" s="89"/>
    </row>
    <row r="4245" spans="7:7" x14ac:dyDescent="0.25">
      <c r="G4245" s="89"/>
    </row>
    <row r="4246" spans="7:7" x14ac:dyDescent="0.25">
      <c r="G4246" s="89"/>
    </row>
    <row r="4247" spans="7:7" x14ac:dyDescent="0.25">
      <c r="G4247" s="89"/>
    </row>
    <row r="4248" spans="7:7" x14ac:dyDescent="0.25">
      <c r="G4248" s="89"/>
    </row>
    <row r="4249" spans="7:7" x14ac:dyDescent="0.25">
      <c r="G4249" s="89"/>
    </row>
    <row r="4250" spans="7:7" x14ac:dyDescent="0.25">
      <c r="G4250" s="89"/>
    </row>
    <row r="4251" spans="7:7" x14ac:dyDescent="0.25">
      <c r="G4251" s="89"/>
    </row>
    <row r="4252" spans="7:7" x14ac:dyDescent="0.25">
      <c r="G4252" s="89"/>
    </row>
    <row r="4253" spans="7:7" x14ac:dyDescent="0.25">
      <c r="G4253" s="89"/>
    </row>
    <row r="4254" spans="7:7" x14ac:dyDescent="0.25">
      <c r="G4254" s="89"/>
    </row>
    <row r="4255" spans="7:7" x14ac:dyDescent="0.25">
      <c r="G4255" s="89"/>
    </row>
    <row r="4256" spans="7:7" x14ac:dyDescent="0.25">
      <c r="G4256" s="89"/>
    </row>
    <row r="4257" spans="7:7" x14ac:dyDescent="0.25">
      <c r="G4257" s="89"/>
    </row>
    <row r="4258" spans="7:7" x14ac:dyDescent="0.25">
      <c r="G4258" s="89"/>
    </row>
    <row r="4259" spans="7:7" x14ac:dyDescent="0.25">
      <c r="G4259" s="89"/>
    </row>
    <row r="4260" spans="7:7" x14ac:dyDescent="0.25">
      <c r="G4260" s="89"/>
    </row>
    <row r="4261" spans="7:7" x14ac:dyDescent="0.25">
      <c r="G4261" s="89"/>
    </row>
    <row r="4262" spans="7:7" x14ac:dyDescent="0.25">
      <c r="G4262" s="89"/>
    </row>
    <row r="4263" spans="7:7" x14ac:dyDescent="0.25">
      <c r="G4263" s="89"/>
    </row>
    <row r="4264" spans="7:7" x14ac:dyDescent="0.25">
      <c r="G4264" s="89"/>
    </row>
    <row r="4265" spans="7:7" x14ac:dyDescent="0.25">
      <c r="G4265" s="89"/>
    </row>
    <row r="4266" spans="7:7" x14ac:dyDescent="0.25">
      <c r="G4266" s="89"/>
    </row>
    <row r="4267" spans="7:7" x14ac:dyDescent="0.25">
      <c r="G4267" s="89"/>
    </row>
    <row r="4268" spans="7:7" x14ac:dyDescent="0.25">
      <c r="G4268" s="89"/>
    </row>
    <row r="4269" spans="7:7" x14ac:dyDescent="0.25">
      <c r="G4269" s="89"/>
    </row>
    <row r="4270" spans="7:7" x14ac:dyDescent="0.25">
      <c r="G4270" s="89"/>
    </row>
    <row r="4271" spans="7:7" x14ac:dyDescent="0.25">
      <c r="G4271" s="89"/>
    </row>
    <row r="4272" spans="7:7" x14ac:dyDescent="0.25">
      <c r="G4272" s="89"/>
    </row>
    <row r="4273" spans="7:7" x14ac:dyDescent="0.25">
      <c r="G4273" s="89"/>
    </row>
    <row r="4274" spans="7:7" x14ac:dyDescent="0.25">
      <c r="G4274" s="89"/>
    </row>
    <row r="4275" spans="7:7" x14ac:dyDescent="0.25">
      <c r="G4275" s="89"/>
    </row>
    <row r="4276" spans="7:7" x14ac:dyDescent="0.25">
      <c r="G4276" s="89"/>
    </row>
    <row r="4277" spans="7:7" x14ac:dyDescent="0.25">
      <c r="G4277" s="89"/>
    </row>
    <row r="4278" spans="7:7" x14ac:dyDescent="0.25">
      <c r="G4278" s="89"/>
    </row>
    <row r="4279" spans="7:7" x14ac:dyDescent="0.25">
      <c r="G4279" s="89"/>
    </row>
    <row r="4280" spans="7:7" x14ac:dyDescent="0.25">
      <c r="G4280" s="89"/>
    </row>
    <row r="4281" spans="7:7" x14ac:dyDescent="0.25">
      <c r="G4281" s="89"/>
    </row>
    <row r="4282" spans="7:7" x14ac:dyDescent="0.25">
      <c r="G4282" s="89"/>
    </row>
    <row r="4283" spans="7:7" x14ac:dyDescent="0.25">
      <c r="G4283" s="89"/>
    </row>
    <row r="4284" spans="7:7" x14ac:dyDescent="0.25">
      <c r="G4284" s="89"/>
    </row>
    <row r="4285" spans="7:7" x14ac:dyDescent="0.25">
      <c r="G4285" s="89"/>
    </row>
    <row r="4286" spans="7:7" x14ac:dyDescent="0.25">
      <c r="G4286" s="89"/>
    </row>
    <row r="4287" spans="7:7" x14ac:dyDescent="0.25">
      <c r="G4287" s="89"/>
    </row>
    <row r="4288" spans="7:7" x14ac:dyDescent="0.25">
      <c r="G4288" s="89"/>
    </row>
    <row r="4289" spans="7:7" x14ac:dyDescent="0.25">
      <c r="G4289" s="89"/>
    </row>
    <row r="4290" spans="7:7" x14ac:dyDescent="0.25">
      <c r="G4290" s="89"/>
    </row>
    <row r="4291" spans="7:7" x14ac:dyDescent="0.25">
      <c r="G4291" s="89"/>
    </row>
    <row r="4292" spans="7:7" x14ac:dyDescent="0.25">
      <c r="G4292" s="89"/>
    </row>
    <row r="4293" spans="7:7" x14ac:dyDescent="0.25">
      <c r="G4293" s="89"/>
    </row>
    <row r="4294" spans="7:7" x14ac:dyDescent="0.25">
      <c r="G4294" s="89"/>
    </row>
    <row r="4295" spans="7:7" x14ac:dyDescent="0.25">
      <c r="G4295" s="89"/>
    </row>
    <row r="4296" spans="7:7" x14ac:dyDescent="0.25">
      <c r="G4296" s="89"/>
    </row>
    <row r="4297" spans="7:7" x14ac:dyDescent="0.25">
      <c r="G4297" s="89"/>
    </row>
    <row r="4298" spans="7:7" x14ac:dyDescent="0.25">
      <c r="G4298" s="89"/>
    </row>
    <row r="4299" spans="7:7" x14ac:dyDescent="0.25">
      <c r="G4299" s="89"/>
    </row>
    <row r="4300" spans="7:7" x14ac:dyDescent="0.25">
      <c r="G4300" s="89"/>
    </row>
    <row r="4301" spans="7:7" x14ac:dyDescent="0.25">
      <c r="G4301" s="89"/>
    </row>
    <row r="4302" spans="7:7" x14ac:dyDescent="0.25">
      <c r="G4302" s="89"/>
    </row>
    <row r="4303" spans="7:7" x14ac:dyDescent="0.25">
      <c r="G4303" s="89"/>
    </row>
    <row r="4304" spans="7:7" x14ac:dyDescent="0.25">
      <c r="G4304" s="89"/>
    </row>
    <row r="4305" spans="7:7" x14ac:dyDescent="0.25">
      <c r="G4305" s="89"/>
    </row>
    <row r="4306" spans="7:7" x14ac:dyDescent="0.25">
      <c r="G4306" s="89"/>
    </row>
    <row r="4307" spans="7:7" x14ac:dyDescent="0.25">
      <c r="G4307" s="89"/>
    </row>
    <row r="4308" spans="7:7" x14ac:dyDescent="0.25">
      <c r="G4308" s="89"/>
    </row>
    <row r="4309" spans="7:7" x14ac:dyDescent="0.25">
      <c r="G4309" s="89"/>
    </row>
    <row r="4310" spans="7:7" x14ac:dyDescent="0.25">
      <c r="G4310" s="89"/>
    </row>
    <row r="4311" spans="7:7" x14ac:dyDescent="0.25">
      <c r="G4311" s="89"/>
    </row>
    <row r="4312" spans="7:7" x14ac:dyDescent="0.25">
      <c r="G4312" s="89"/>
    </row>
    <row r="4313" spans="7:7" x14ac:dyDescent="0.25">
      <c r="G4313" s="89"/>
    </row>
    <row r="4314" spans="7:7" x14ac:dyDescent="0.25">
      <c r="G4314" s="89"/>
    </row>
    <row r="4315" spans="7:7" x14ac:dyDescent="0.25">
      <c r="G4315" s="89"/>
    </row>
    <row r="4316" spans="7:7" x14ac:dyDescent="0.25">
      <c r="G4316" s="89"/>
    </row>
    <row r="4317" spans="7:7" x14ac:dyDescent="0.25">
      <c r="G4317" s="89"/>
    </row>
    <row r="4318" spans="7:7" x14ac:dyDescent="0.25">
      <c r="G4318" s="89"/>
    </row>
    <row r="4319" spans="7:7" x14ac:dyDescent="0.25">
      <c r="G4319" s="89"/>
    </row>
    <row r="4320" spans="7:7" x14ac:dyDescent="0.25">
      <c r="G4320" s="89"/>
    </row>
    <row r="4321" spans="7:7" x14ac:dyDescent="0.25">
      <c r="G4321" s="89"/>
    </row>
    <row r="4322" spans="7:7" x14ac:dyDescent="0.25">
      <c r="G4322" s="89"/>
    </row>
    <row r="4323" spans="7:7" x14ac:dyDescent="0.25">
      <c r="G4323" s="89"/>
    </row>
    <row r="4324" spans="7:7" x14ac:dyDescent="0.25">
      <c r="G4324" s="89"/>
    </row>
    <row r="4325" spans="7:7" x14ac:dyDescent="0.25">
      <c r="G4325" s="89"/>
    </row>
    <row r="4326" spans="7:7" x14ac:dyDescent="0.25">
      <c r="G4326" s="89"/>
    </row>
    <row r="4327" spans="7:7" x14ac:dyDescent="0.25">
      <c r="G4327" s="89"/>
    </row>
    <row r="4328" spans="7:7" x14ac:dyDescent="0.25">
      <c r="G4328" s="89"/>
    </row>
    <row r="4329" spans="7:7" x14ac:dyDescent="0.25">
      <c r="G4329" s="89"/>
    </row>
    <row r="4330" spans="7:7" x14ac:dyDescent="0.25">
      <c r="G4330" s="89"/>
    </row>
    <row r="4331" spans="7:7" x14ac:dyDescent="0.25">
      <c r="G4331" s="89"/>
    </row>
    <row r="4332" spans="7:7" x14ac:dyDescent="0.25">
      <c r="G4332" s="89"/>
    </row>
    <row r="4333" spans="7:7" x14ac:dyDescent="0.25">
      <c r="G4333" s="89"/>
    </row>
    <row r="4334" spans="7:7" x14ac:dyDescent="0.25">
      <c r="G4334" s="89"/>
    </row>
    <row r="4335" spans="7:7" x14ac:dyDescent="0.25">
      <c r="G4335" s="89"/>
    </row>
    <row r="4336" spans="7:7" x14ac:dyDescent="0.25">
      <c r="G4336" s="89"/>
    </row>
    <row r="4337" spans="7:7" x14ac:dyDescent="0.25">
      <c r="G4337" s="89"/>
    </row>
    <row r="4338" spans="7:7" x14ac:dyDescent="0.25">
      <c r="G4338" s="89"/>
    </row>
    <row r="4339" spans="7:7" x14ac:dyDescent="0.25">
      <c r="G4339" s="89"/>
    </row>
    <row r="4340" spans="7:7" x14ac:dyDescent="0.25">
      <c r="G4340" s="89"/>
    </row>
    <row r="4341" spans="7:7" x14ac:dyDescent="0.25">
      <c r="G4341" s="89"/>
    </row>
    <row r="4342" spans="7:7" x14ac:dyDescent="0.25">
      <c r="G4342" s="89"/>
    </row>
    <row r="4343" spans="7:7" x14ac:dyDescent="0.25">
      <c r="G4343" s="89"/>
    </row>
    <row r="4344" spans="7:7" x14ac:dyDescent="0.25">
      <c r="G4344" s="89"/>
    </row>
    <row r="4345" spans="7:7" x14ac:dyDescent="0.25">
      <c r="G4345" s="89"/>
    </row>
    <row r="4346" spans="7:7" x14ac:dyDescent="0.25">
      <c r="G4346" s="89"/>
    </row>
    <row r="4347" spans="7:7" x14ac:dyDescent="0.25">
      <c r="G4347" s="89"/>
    </row>
    <row r="4348" spans="7:7" x14ac:dyDescent="0.25">
      <c r="G4348" s="89"/>
    </row>
    <row r="4349" spans="7:7" x14ac:dyDescent="0.25">
      <c r="G4349" s="89"/>
    </row>
    <row r="4350" spans="7:7" x14ac:dyDescent="0.25">
      <c r="G4350" s="89"/>
    </row>
    <row r="4351" spans="7:7" x14ac:dyDescent="0.25">
      <c r="G4351" s="89"/>
    </row>
    <row r="4352" spans="7:7" x14ac:dyDescent="0.25">
      <c r="G4352" s="89"/>
    </row>
    <row r="4353" spans="7:7" x14ac:dyDescent="0.25">
      <c r="G4353" s="89"/>
    </row>
    <row r="4354" spans="7:7" x14ac:dyDescent="0.25">
      <c r="G4354" s="89"/>
    </row>
    <row r="4355" spans="7:7" x14ac:dyDescent="0.25">
      <c r="G4355" s="89"/>
    </row>
    <row r="4356" spans="7:7" x14ac:dyDescent="0.25">
      <c r="G4356" s="89"/>
    </row>
    <row r="4357" spans="7:7" x14ac:dyDescent="0.25">
      <c r="G4357" s="89"/>
    </row>
    <row r="4358" spans="7:7" x14ac:dyDescent="0.25">
      <c r="G4358" s="89"/>
    </row>
    <row r="4359" spans="7:7" x14ac:dyDescent="0.25">
      <c r="G4359" s="89"/>
    </row>
    <row r="4360" spans="7:7" x14ac:dyDescent="0.25">
      <c r="G4360" s="89"/>
    </row>
    <row r="4361" spans="7:7" x14ac:dyDescent="0.25">
      <c r="G4361" s="89"/>
    </row>
    <row r="4362" spans="7:7" x14ac:dyDescent="0.25">
      <c r="G4362" s="89"/>
    </row>
    <row r="4363" spans="7:7" x14ac:dyDescent="0.25">
      <c r="G4363" s="89"/>
    </row>
    <row r="4364" spans="7:7" x14ac:dyDescent="0.25">
      <c r="G4364" s="89"/>
    </row>
    <row r="4365" spans="7:7" x14ac:dyDescent="0.25">
      <c r="G4365" s="89"/>
    </row>
    <row r="4366" spans="7:7" x14ac:dyDescent="0.25">
      <c r="G4366" s="89"/>
    </row>
    <row r="4367" spans="7:7" x14ac:dyDescent="0.25">
      <c r="G4367" s="89"/>
    </row>
    <row r="4368" spans="7:7" x14ac:dyDescent="0.25">
      <c r="G4368" s="89"/>
    </row>
    <row r="4369" spans="7:7" x14ac:dyDescent="0.25">
      <c r="G4369" s="89"/>
    </row>
    <row r="4370" spans="7:7" x14ac:dyDescent="0.25">
      <c r="G4370" s="89"/>
    </row>
    <row r="4371" spans="7:7" x14ac:dyDescent="0.25">
      <c r="G4371" s="89"/>
    </row>
    <row r="4372" spans="7:7" x14ac:dyDescent="0.25">
      <c r="G4372" s="89"/>
    </row>
    <row r="4373" spans="7:7" x14ac:dyDescent="0.25">
      <c r="G4373" s="89"/>
    </row>
    <row r="4374" spans="7:7" x14ac:dyDescent="0.25">
      <c r="G4374" s="89"/>
    </row>
    <row r="4375" spans="7:7" x14ac:dyDescent="0.25">
      <c r="G4375" s="89"/>
    </row>
    <row r="4376" spans="7:7" x14ac:dyDescent="0.25">
      <c r="G4376" s="89"/>
    </row>
    <row r="4377" spans="7:7" x14ac:dyDescent="0.25">
      <c r="G4377" s="89"/>
    </row>
    <row r="4378" spans="7:7" x14ac:dyDescent="0.25">
      <c r="G4378" s="89"/>
    </row>
    <row r="4379" spans="7:7" x14ac:dyDescent="0.25">
      <c r="G4379" s="89"/>
    </row>
    <row r="4380" spans="7:7" x14ac:dyDescent="0.25">
      <c r="G4380" s="89"/>
    </row>
    <row r="4381" spans="7:7" x14ac:dyDescent="0.25">
      <c r="G4381" s="89"/>
    </row>
    <row r="4382" spans="7:7" x14ac:dyDescent="0.25">
      <c r="G4382" s="89"/>
    </row>
    <row r="4383" spans="7:7" x14ac:dyDescent="0.25">
      <c r="G4383" s="89"/>
    </row>
    <row r="4384" spans="7:7" x14ac:dyDescent="0.25">
      <c r="G4384" s="89"/>
    </row>
    <row r="4385" spans="7:7" x14ac:dyDescent="0.25">
      <c r="G4385" s="89"/>
    </row>
    <row r="4386" spans="7:7" x14ac:dyDescent="0.25">
      <c r="G4386" s="89"/>
    </row>
    <row r="4387" spans="7:7" x14ac:dyDescent="0.25">
      <c r="G4387" s="89"/>
    </row>
    <row r="4388" spans="7:7" x14ac:dyDescent="0.25">
      <c r="G4388" s="89"/>
    </row>
    <row r="4389" spans="7:7" x14ac:dyDescent="0.25">
      <c r="G4389" s="89"/>
    </row>
    <row r="4390" spans="7:7" x14ac:dyDescent="0.25">
      <c r="G4390" s="89"/>
    </row>
    <row r="4391" spans="7:7" x14ac:dyDescent="0.25">
      <c r="G4391" s="89"/>
    </row>
    <row r="4392" spans="7:7" x14ac:dyDescent="0.25">
      <c r="G4392" s="89"/>
    </row>
    <row r="4393" spans="7:7" x14ac:dyDescent="0.25">
      <c r="G4393" s="89"/>
    </row>
    <row r="4394" spans="7:7" x14ac:dyDescent="0.25">
      <c r="G4394" s="89"/>
    </row>
    <row r="4395" spans="7:7" x14ac:dyDescent="0.25">
      <c r="G4395" s="89"/>
    </row>
    <row r="4396" spans="7:7" x14ac:dyDescent="0.25">
      <c r="G4396" s="89"/>
    </row>
    <row r="4397" spans="7:7" x14ac:dyDescent="0.25">
      <c r="G4397" s="89"/>
    </row>
    <row r="4398" spans="7:7" x14ac:dyDescent="0.25">
      <c r="G4398" s="89"/>
    </row>
    <row r="4399" spans="7:7" x14ac:dyDescent="0.25">
      <c r="G4399" s="89"/>
    </row>
    <row r="4400" spans="7:7" x14ac:dyDescent="0.25">
      <c r="G4400" s="89"/>
    </row>
    <row r="4401" spans="7:7" x14ac:dyDescent="0.25">
      <c r="G4401" s="89"/>
    </row>
    <row r="4402" spans="7:7" x14ac:dyDescent="0.25">
      <c r="G4402" s="89"/>
    </row>
    <row r="4403" spans="7:7" x14ac:dyDescent="0.25">
      <c r="G4403" s="89"/>
    </row>
    <row r="4404" spans="7:7" x14ac:dyDescent="0.25">
      <c r="G4404" s="89"/>
    </row>
    <row r="4405" spans="7:7" x14ac:dyDescent="0.25">
      <c r="G4405" s="89"/>
    </row>
    <row r="4406" spans="7:7" x14ac:dyDescent="0.25">
      <c r="G4406" s="89"/>
    </row>
    <row r="4407" spans="7:7" x14ac:dyDescent="0.25">
      <c r="G4407" s="89"/>
    </row>
    <row r="4408" spans="7:7" x14ac:dyDescent="0.25">
      <c r="G4408" s="89"/>
    </row>
    <row r="4409" spans="7:7" x14ac:dyDescent="0.25">
      <c r="G4409" s="89"/>
    </row>
    <row r="4410" spans="7:7" x14ac:dyDescent="0.25">
      <c r="G4410" s="89"/>
    </row>
    <row r="4411" spans="7:7" x14ac:dyDescent="0.25">
      <c r="G4411" s="89"/>
    </row>
    <row r="4412" spans="7:7" x14ac:dyDescent="0.25">
      <c r="G4412" s="89"/>
    </row>
    <row r="4413" spans="7:7" x14ac:dyDescent="0.25">
      <c r="G4413" s="89"/>
    </row>
    <row r="4414" spans="7:7" x14ac:dyDescent="0.25">
      <c r="G4414" s="89"/>
    </row>
    <row r="4415" spans="7:7" x14ac:dyDescent="0.25">
      <c r="G4415" s="89"/>
    </row>
    <row r="4416" spans="7:7" x14ac:dyDescent="0.25">
      <c r="G4416" s="89"/>
    </row>
    <row r="4417" spans="7:7" x14ac:dyDescent="0.25">
      <c r="G4417" s="89"/>
    </row>
    <row r="4418" spans="7:7" x14ac:dyDescent="0.25">
      <c r="G4418" s="89"/>
    </row>
    <row r="4419" spans="7:7" x14ac:dyDescent="0.25">
      <c r="G4419" s="89"/>
    </row>
    <row r="4420" spans="7:7" x14ac:dyDescent="0.25">
      <c r="G4420" s="89"/>
    </row>
    <row r="4421" spans="7:7" x14ac:dyDescent="0.25">
      <c r="G4421" s="89"/>
    </row>
    <row r="4422" spans="7:7" x14ac:dyDescent="0.25">
      <c r="G4422" s="89"/>
    </row>
    <row r="4423" spans="7:7" x14ac:dyDescent="0.25">
      <c r="G4423" s="89"/>
    </row>
    <row r="4424" spans="7:7" x14ac:dyDescent="0.25">
      <c r="G4424" s="89"/>
    </row>
    <row r="4425" spans="7:7" x14ac:dyDescent="0.25">
      <c r="G4425" s="89"/>
    </row>
    <row r="4426" spans="7:7" x14ac:dyDescent="0.25">
      <c r="G4426" s="89"/>
    </row>
    <row r="4427" spans="7:7" x14ac:dyDescent="0.25">
      <c r="G4427" s="89"/>
    </row>
    <row r="4428" spans="7:7" x14ac:dyDescent="0.25">
      <c r="G4428" s="89"/>
    </row>
    <row r="4429" spans="7:7" x14ac:dyDescent="0.25">
      <c r="G4429" s="89"/>
    </row>
    <row r="4430" spans="7:7" x14ac:dyDescent="0.25">
      <c r="G4430" s="89"/>
    </row>
    <row r="4431" spans="7:7" x14ac:dyDescent="0.25">
      <c r="G4431" s="89"/>
    </row>
    <row r="4432" spans="7:7" x14ac:dyDescent="0.25">
      <c r="G4432" s="89"/>
    </row>
    <row r="4433" spans="7:7" x14ac:dyDescent="0.25">
      <c r="G4433" s="89"/>
    </row>
    <row r="4434" spans="7:7" x14ac:dyDescent="0.25">
      <c r="G4434" s="89"/>
    </row>
    <row r="4435" spans="7:7" x14ac:dyDescent="0.25">
      <c r="G4435" s="89"/>
    </row>
    <row r="4436" spans="7:7" x14ac:dyDescent="0.25">
      <c r="G4436" s="89"/>
    </row>
    <row r="4437" spans="7:7" x14ac:dyDescent="0.25">
      <c r="G4437" s="89"/>
    </row>
    <row r="4438" spans="7:7" x14ac:dyDescent="0.25">
      <c r="G4438" s="89"/>
    </row>
    <row r="4439" spans="7:7" x14ac:dyDescent="0.25">
      <c r="G4439" s="89"/>
    </row>
    <row r="4440" spans="7:7" x14ac:dyDescent="0.25">
      <c r="G4440" s="89"/>
    </row>
    <row r="4441" spans="7:7" x14ac:dyDescent="0.25">
      <c r="G4441" s="89"/>
    </row>
    <row r="4442" spans="7:7" x14ac:dyDescent="0.25">
      <c r="G4442" s="89"/>
    </row>
    <row r="4443" spans="7:7" x14ac:dyDescent="0.25">
      <c r="G4443" s="89"/>
    </row>
    <row r="4444" spans="7:7" x14ac:dyDescent="0.25">
      <c r="G4444" s="89"/>
    </row>
    <row r="4445" spans="7:7" x14ac:dyDescent="0.25">
      <c r="G4445" s="89"/>
    </row>
    <row r="4446" spans="7:7" x14ac:dyDescent="0.25">
      <c r="G4446" s="89"/>
    </row>
    <row r="4447" spans="7:7" x14ac:dyDescent="0.25">
      <c r="G4447" s="89"/>
    </row>
    <row r="4448" spans="7:7" x14ac:dyDescent="0.25">
      <c r="G4448" s="89"/>
    </row>
    <row r="4449" spans="7:7" x14ac:dyDescent="0.25">
      <c r="G4449" s="89"/>
    </row>
    <row r="4450" spans="7:7" x14ac:dyDescent="0.25">
      <c r="G4450" s="89"/>
    </row>
    <row r="4451" spans="7:7" x14ac:dyDescent="0.25">
      <c r="G4451" s="89"/>
    </row>
    <row r="4452" spans="7:7" x14ac:dyDescent="0.25">
      <c r="G4452" s="89"/>
    </row>
    <row r="4453" spans="7:7" x14ac:dyDescent="0.25">
      <c r="G4453" s="89"/>
    </row>
    <row r="4454" spans="7:7" x14ac:dyDescent="0.25">
      <c r="G4454" s="89"/>
    </row>
    <row r="4455" spans="7:7" x14ac:dyDescent="0.25">
      <c r="G4455" s="89"/>
    </row>
    <row r="4456" spans="7:7" x14ac:dyDescent="0.25">
      <c r="G4456" s="89"/>
    </row>
    <row r="4457" spans="7:7" x14ac:dyDescent="0.25">
      <c r="G4457" s="89"/>
    </row>
    <row r="4458" spans="7:7" x14ac:dyDescent="0.25">
      <c r="G4458" s="89"/>
    </row>
    <row r="4459" spans="7:7" x14ac:dyDescent="0.25">
      <c r="G4459" s="89"/>
    </row>
    <row r="4460" spans="7:7" x14ac:dyDescent="0.25">
      <c r="G4460" s="89"/>
    </row>
    <row r="4461" spans="7:7" x14ac:dyDescent="0.25">
      <c r="G4461" s="89"/>
    </row>
    <row r="4462" spans="7:7" x14ac:dyDescent="0.25">
      <c r="G4462" s="89"/>
    </row>
    <row r="4463" spans="7:7" x14ac:dyDescent="0.25">
      <c r="G4463" s="89"/>
    </row>
    <row r="4464" spans="7:7" x14ac:dyDescent="0.25">
      <c r="G4464" s="89"/>
    </row>
    <row r="4465" spans="7:7" x14ac:dyDescent="0.25">
      <c r="G4465" s="89"/>
    </row>
    <row r="4466" spans="7:7" x14ac:dyDescent="0.25">
      <c r="G4466" s="89"/>
    </row>
    <row r="4467" spans="7:7" x14ac:dyDescent="0.25">
      <c r="G4467" s="89"/>
    </row>
    <row r="4468" spans="7:7" x14ac:dyDescent="0.25">
      <c r="G4468" s="89"/>
    </row>
    <row r="4469" spans="7:7" x14ac:dyDescent="0.25">
      <c r="G4469" s="89"/>
    </row>
    <row r="4470" spans="7:7" x14ac:dyDescent="0.25">
      <c r="G4470" s="89"/>
    </row>
    <row r="4471" spans="7:7" x14ac:dyDescent="0.25">
      <c r="G4471" s="89"/>
    </row>
    <row r="4472" spans="7:7" x14ac:dyDescent="0.25">
      <c r="G4472" s="89"/>
    </row>
    <row r="4473" spans="7:7" x14ac:dyDescent="0.25">
      <c r="G4473" s="89"/>
    </row>
    <row r="4474" spans="7:7" x14ac:dyDescent="0.25">
      <c r="G4474" s="89"/>
    </row>
    <row r="4475" spans="7:7" x14ac:dyDescent="0.25">
      <c r="G4475" s="89"/>
    </row>
    <row r="4476" spans="7:7" x14ac:dyDescent="0.25">
      <c r="G4476" s="89"/>
    </row>
    <row r="4477" spans="7:7" x14ac:dyDescent="0.25">
      <c r="G4477" s="89"/>
    </row>
    <row r="4478" spans="7:7" x14ac:dyDescent="0.25">
      <c r="G4478" s="89"/>
    </row>
    <row r="4479" spans="7:7" x14ac:dyDescent="0.25">
      <c r="G4479" s="89"/>
    </row>
    <row r="4480" spans="7:7" x14ac:dyDescent="0.25">
      <c r="G4480" s="89"/>
    </row>
    <row r="4481" spans="7:7" x14ac:dyDescent="0.25">
      <c r="G4481" s="89"/>
    </row>
    <row r="4482" spans="7:7" x14ac:dyDescent="0.25">
      <c r="G4482" s="89"/>
    </row>
    <row r="4483" spans="7:7" x14ac:dyDescent="0.25">
      <c r="G4483" s="89"/>
    </row>
    <row r="4484" spans="7:7" x14ac:dyDescent="0.25">
      <c r="G4484" s="89"/>
    </row>
    <row r="4485" spans="7:7" x14ac:dyDescent="0.25">
      <c r="G4485" s="89"/>
    </row>
    <row r="4486" spans="7:7" x14ac:dyDescent="0.25">
      <c r="G4486" s="89"/>
    </row>
    <row r="4487" spans="7:7" x14ac:dyDescent="0.25">
      <c r="G4487" s="89"/>
    </row>
    <row r="4488" spans="7:7" x14ac:dyDescent="0.25">
      <c r="G4488" s="89"/>
    </row>
    <row r="4489" spans="7:7" x14ac:dyDescent="0.25">
      <c r="G4489" s="89"/>
    </row>
    <row r="4490" spans="7:7" x14ac:dyDescent="0.25">
      <c r="G4490" s="89"/>
    </row>
    <row r="4491" spans="7:7" x14ac:dyDescent="0.25">
      <c r="G4491" s="89"/>
    </row>
    <row r="4492" spans="7:7" x14ac:dyDescent="0.25">
      <c r="G4492" s="89"/>
    </row>
    <row r="4493" spans="7:7" x14ac:dyDescent="0.25">
      <c r="G4493" s="89"/>
    </row>
    <row r="4494" spans="7:7" x14ac:dyDescent="0.25">
      <c r="G4494" s="89"/>
    </row>
    <row r="4495" spans="7:7" x14ac:dyDescent="0.25">
      <c r="G4495" s="89"/>
    </row>
    <row r="4496" spans="7:7" x14ac:dyDescent="0.25">
      <c r="G4496" s="89"/>
    </row>
    <row r="4497" spans="7:7" x14ac:dyDescent="0.25">
      <c r="G4497" s="89"/>
    </row>
    <row r="4498" spans="7:7" x14ac:dyDescent="0.25">
      <c r="G4498" s="89"/>
    </row>
    <row r="4499" spans="7:7" x14ac:dyDescent="0.25">
      <c r="G4499" s="89"/>
    </row>
    <row r="4500" spans="7:7" x14ac:dyDescent="0.25">
      <c r="G4500" s="89"/>
    </row>
    <row r="4501" spans="7:7" x14ac:dyDescent="0.25">
      <c r="G4501" s="89"/>
    </row>
    <row r="4502" spans="7:7" x14ac:dyDescent="0.25">
      <c r="G4502" s="89"/>
    </row>
    <row r="4503" spans="7:7" x14ac:dyDescent="0.25">
      <c r="G4503" s="89"/>
    </row>
    <row r="4504" spans="7:7" x14ac:dyDescent="0.25">
      <c r="G4504" s="89"/>
    </row>
    <row r="4505" spans="7:7" x14ac:dyDescent="0.25">
      <c r="G4505" s="89"/>
    </row>
    <row r="4506" spans="7:7" x14ac:dyDescent="0.25">
      <c r="G4506" s="89"/>
    </row>
    <row r="4507" spans="7:7" x14ac:dyDescent="0.25">
      <c r="G4507" s="89"/>
    </row>
    <row r="4508" spans="7:7" x14ac:dyDescent="0.25">
      <c r="G4508" s="89"/>
    </row>
    <row r="4509" spans="7:7" x14ac:dyDescent="0.25">
      <c r="G4509" s="89"/>
    </row>
    <row r="4510" spans="7:7" x14ac:dyDescent="0.25">
      <c r="G4510" s="89"/>
    </row>
    <row r="4511" spans="7:7" x14ac:dyDescent="0.25">
      <c r="G4511" s="89"/>
    </row>
    <row r="4512" spans="7:7" x14ac:dyDescent="0.25">
      <c r="G4512" s="89"/>
    </row>
    <row r="4513" spans="7:7" x14ac:dyDescent="0.25">
      <c r="G4513" s="89"/>
    </row>
    <row r="4514" spans="7:7" x14ac:dyDescent="0.25">
      <c r="G4514" s="89"/>
    </row>
    <row r="4515" spans="7:7" x14ac:dyDescent="0.25">
      <c r="G4515" s="89"/>
    </row>
    <row r="4516" spans="7:7" x14ac:dyDescent="0.25">
      <c r="G4516" s="89"/>
    </row>
    <row r="4517" spans="7:7" x14ac:dyDescent="0.25">
      <c r="G4517" s="89"/>
    </row>
    <row r="4518" spans="7:7" x14ac:dyDescent="0.25">
      <c r="G4518" s="89"/>
    </row>
    <row r="4519" spans="7:7" x14ac:dyDescent="0.25">
      <c r="G4519" s="89"/>
    </row>
    <row r="4520" spans="7:7" x14ac:dyDescent="0.25">
      <c r="G4520" s="89"/>
    </row>
    <row r="4521" spans="7:7" x14ac:dyDescent="0.25">
      <c r="G4521" s="89"/>
    </row>
    <row r="4522" spans="7:7" x14ac:dyDescent="0.25">
      <c r="G4522" s="89"/>
    </row>
    <row r="4523" spans="7:7" x14ac:dyDescent="0.25">
      <c r="G4523" s="89"/>
    </row>
    <row r="4524" spans="7:7" x14ac:dyDescent="0.25">
      <c r="G4524" s="89"/>
    </row>
    <row r="4525" spans="7:7" x14ac:dyDescent="0.25">
      <c r="G4525" s="89"/>
    </row>
    <row r="4526" spans="7:7" x14ac:dyDescent="0.25">
      <c r="G4526" s="89"/>
    </row>
    <row r="4527" spans="7:7" x14ac:dyDescent="0.25">
      <c r="G4527" s="89"/>
    </row>
    <row r="4528" spans="7:7" x14ac:dyDescent="0.25">
      <c r="G4528" s="89"/>
    </row>
    <row r="4529" spans="7:7" x14ac:dyDescent="0.25">
      <c r="G4529" s="89"/>
    </row>
    <row r="4530" spans="7:7" x14ac:dyDescent="0.25">
      <c r="G4530" s="89"/>
    </row>
    <row r="4531" spans="7:7" x14ac:dyDescent="0.25">
      <c r="G4531" s="89"/>
    </row>
    <row r="4532" spans="7:7" x14ac:dyDescent="0.25">
      <c r="G4532" s="89"/>
    </row>
    <row r="4533" spans="7:7" x14ac:dyDescent="0.25">
      <c r="G4533" s="89"/>
    </row>
    <row r="4534" spans="7:7" x14ac:dyDescent="0.25">
      <c r="G4534" s="89"/>
    </row>
    <row r="4535" spans="7:7" x14ac:dyDescent="0.25">
      <c r="G4535" s="89"/>
    </row>
    <row r="4536" spans="7:7" x14ac:dyDescent="0.25">
      <c r="G4536" s="89"/>
    </row>
    <row r="4537" spans="7:7" x14ac:dyDescent="0.25">
      <c r="G4537" s="89"/>
    </row>
    <row r="4538" spans="7:7" x14ac:dyDescent="0.25">
      <c r="G4538" s="89"/>
    </row>
    <row r="4539" spans="7:7" x14ac:dyDescent="0.25">
      <c r="G4539" s="89"/>
    </row>
    <row r="4540" spans="7:7" x14ac:dyDescent="0.25">
      <c r="G4540" s="89"/>
    </row>
    <row r="4541" spans="7:7" x14ac:dyDescent="0.25">
      <c r="G4541" s="89"/>
    </row>
    <row r="4542" spans="7:7" x14ac:dyDescent="0.25">
      <c r="G4542" s="89"/>
    </row>
    <row r="4543" spans="7:7" x14ac:dyDescent="0.25">
      <c r="G4543" s="89"/>
    </row>
    <row r="4544" spans="7:7" x14ac:dyDescent="0.25">
      <c r="G4544" s="89"/>
    </row>
    <row r="4545" spans="7:7" x14ac:dyDescent="0.25">
      <c r="G4545" s="89"/>
    </row>
    <row r="4546" spans="7:7" x14ac:dyDescent="0.25">
      <c r="G4546" s="89"/>
    </row>
    <row r="4547" spans="7:7" x14ac:dyDescent="0.25">
      <c r="G4547" s="89"/>
    </row>
    <row r="4548" spans="7:7" x14ac:dyDescent="0.25">
      <c r="G4548" s="89"/>
    </row>
    <row r="4549" spans="7:7" x14ac:dyDescent="0.25">
      <c r="G4549" s="89"/>
    </row>
    <row r="4550" spans="7:7" x14ac:dyDescent="0.25">
      <c r="G4550" s="89"/>
    </row>
    <row r="4551" spans="7:7" x14ac:dyDescent="0.25">
      <c r="G4551" s="89"/>
    </row>
    <row r="4552" spans="7:7" x14ac:dyDescent="0.25">
      <c r="G4552" s="89"/>
    </row>
    <row r="4553" spans="7:7" x14ac:dyDescent="0.25">
      <c r="G4553" s="89"/>
    </row>
    <row r="4554" spans="7:7" x14ac:dyDescent="0.25">
      <c r="G4554" s="89"/>
    </row>
    <row r="4555" spans="7:7" x14ac:dyDescent="0.25">
      <c r="G4555" s="89"/>
    </row>
    <row r="4556" spans="7:7" x14ac:dyDescent="0.25">
      <c r="G4556" s="89"/>
    </row>
    <row r="4557" spans="7:7" x14ac:dyDescent="0.25">
      <c r="G4557" s="89"/>
    </row>
    <row r="4558" spans="7:7" x14ac:dyDescent="0.25">
      <c r="G4558" s="89"/>
    </row>
    <row r="4559" spans="7:7" x14ac:dyDescent="0.25">
      <c r="G4559" s="89"/>
    </row>
    <row r="4560" spans="7:7" x14ac:dyDescent="0.25">
      <c r="G4560" s="89"/>
    </row>
    <row r="4561" spans="7:7" x14ac:dyDescent="0.25">
      <c r="G4561" s="89"/>
    </row>
    <row r="4562" spans="7:7" x14ac:dyDescent="0.25">
      <c r="G4562" s="89"/>
    </row>
    <row r="4563" spans="7:7" x14ac:dyDescent="0.25">
      <c r="G4563" s="89"/>
    </row>
    <row r="4564" spans="7:7" x14ac:dyDescent="0.25">
      <c r="G4564" s="89"/>
    </row>
    <row r="4565" spans="7:7" x14ac:dyDescent="0.25">
      <c r="G4565" s="89"/>
    </row>
    <row r="4566" spans="7:7" x14ac:dyDescent="0.25">
      <c r="G4566" s="89"/>
    </row>
    <row r="4567" spans="7:7" x14ac:dyDescent="0.25">
      <c r="G4567" s="89"/>
    </row>
    <row r="4568" spans="7:7" x14ac:dyDescent="0.25">
      <c r="G4568" s="89"/>
    </row>
    <row r="4569" spans="7:7" x14ac:dyDescent="0.25">
      <c r="G4569" s="89"/>
    </row>
    <row r="4570" spans="7:7" x14ac:dyDescent="0.25">
      <c r="G4570" s="89"/>
    </row>
    <row r="4571" spans="7:7" x14ac:dyDescent="0.25">
      <c r="G4571" s="89"/>
    </row>
    <row r="4572" spans="7:7" x14ac:dyDescent="0.25">
      <c r="G4572" s="89"/>
    </row>
    <row r="4573" spans="7:7" x14ac:dyDescent="0.25">
      <c r="G4573" s="89"/>
    </row>
    <row r="4574" spans="7:7" x14ac:dyDescent="0.25">
      <c r="G4574" s="89"/>
    </row>
    <row r="4575" spans="7:7" x14ac:dyDescent="0.25">
      <c r="G4575" s="89"/>
    </row>
    <row r="4576" spans="7:7" x14ac:dyDescent="0.25">
      <c r="G4576" s="89"/>
    </row>
    <row r="4577" spans="7:7" x14ac:dyDescent="0.25">
      <c r="G4577" s="89"/>
    </row>
    <row r="4578" spans="7:7" x14ac:dyDescent="0.25">
      <c r="G4578" s="89"/>
    </row>
    <row r="4579" spans="7:7" x14ac:dyDescent="0.25">
      <c r="G4579" s="89"/>
    </row>
    <row r="4580" spans="7:7" x14ac:dyDescent="0.25">
      <c r="G4580" s="89"/>
    </row>
    <row r="4581" spans="7:7" x14ac:dyDescent="0.25">
      <c r="G4581" s="89"/>
    </row>
    <row r="4582" spans="7:7" x14ac:dyDescent="0.25">
      <c r="G4582" s="89"/>
    </row>
    <row r="4583" spans="7:7" x14ac:dyDescent="0.25">
      <c r="G4583" s="89"/>
    </row>
    <row r="4584" spans="7:7" x14ac:dyDescent="0.25">
      <c r="G4584" s="89"/>
    </row>
    <row r="4585" spans="7:7" x14ac:dyDescent="0.25">
      <c r="G4585" s="89"/>
    </row>
    <row r="4586" spans="7:7" x14ac:dyDescent="0.25">
      <c r="G4586" s="89"/>
    </row>
    <row r="4587" spans="7:7" x14ac:dyDescent="0.25">
      <c r="G4587" s="89"/>
    </row>
    <row r="4588" spans="7:7" x14ac:dyDescent="0.25">
      <c r="G4588" s="89"/>
    </row>
    <row r="4589" spans="7:7" x14ac:dyDescent="0.25">
      <c r="G4589" s="89"/>
    </row>
    <row r="4590" spans="7:7" x14ac:dyDescent="0.25">
      <c r="G4590" s="89"/>
    </row>
    <row r="4591" spans="7:7" x14ac:dyDescent="0.25">
      <c r="G4591" s="89"/>
    </row>
    <row r="4592" spans="7:7" x14ac:dyDescent="0.25">
      <c r="G4592" s="89"/>
    </row>
    <row r="4593" spans="7:7" x14ac:dyDescent="0.25">
      <c r="G4593" s="89"/>
    </row>
    <row r="4594" spans="7:7" x14ac:dyDescent="0.25">
      <c r="G4594" s="89"/>
    </row>
    <row r="4595" spans="7:7" x14ac:dyDescent="0.25">
      <c r="G4595" s="89"/>
    </row>
    <row r="4596" spans="7:7" x14ac:dyDescent="0.25">
      <c r="G4596" s="89"/>
    </row>
    <row r="4597" spans="7:7" x14ac:dyDescent="0.25">
      <c r="G4597" s="89"/>
    </row>
    <row r="4598" spans="7:7" x14ac:dyDescent="0.25">
      <c r="G4598" s="89"/>
    </row>
    <row r="4599" spans="7:7" x14ac:dyDescent="0.25">
      <c r="G4599" s="89"/>
    </row>
    <row r="4600" spans="7:7" x14ac:dyDescent="0.25">
      <c r="G4600" s="89"/>
    </row>
    <row r="4601" spans="7:7" x14ac:dyDescent="0.25">
      <c r="G4601" s="89"/>
    </row>
    <row r="4602" spans="7:7" x14ac:dyDescent="0.25">
      <c r="G4602" s="89"/>
    </row>
    <row r="4603" spans="7:7" x14ac:dyDescent="0.25">
      <c r="G4603" s="89"/>
    </row>
    <row r="4604" spans="7:7" x14ac:dyDescent="0.25">
      <c r="G4604" s="89"/>
    </row>
    <row r="4605" spans="7:7" x14ac:dyDescent="0.25">
      <c r="G4605" s="89"/>
    </row>
    <row r="4606" spans="7:7" x14ac:dyDescent="0.25">
      <c r="G4606" s="89"/>
    </row>
    <row r="4607" spans="7:7" x14ac:dyDescent="0.25">
      <c r="G4607" s="89"/>
    </row>
    <row r="4608" spans="7:7" x14ac:dyDescent="0.25">
      <c r="G4608" s="89"/>
    </row>
    <row r="4609" spans="7:7" x14ac:dyDescent="0.25">
      <c r="G4609" s="89"/>
    </row>
    <row r="4610" spans="7:7" x14ac:dyDescent="0.25">
      <c r="G4610" s="89"/>
    </row>
    <row r="4611" spans="7:7" x14ac:dyDescent="0.25">
      <c r="G4611" s="89"/>
    </row>
    <row r="4612" spans="7:7" x14ac:dyDescent="0.25">
      <c r="G4612" s="89"/>
    </row>
    <row r="4613" spans="7:7" x14ac:dyDescent="0.25">
      <c r="G4613" s="89"/>
    </row>
    <row r="4614" spans="7:7" x14ac:dyDescent="0.25">
      <c r="G4614" s="89"/>
    </row>
    <row r="4615" spans="7:7" x14ac:dyDescent="0.25">
      <c r="G4615" s="89"/>
    </row>
    <row r="4616" spans="7:7" x14ac:dyDescent="0.25">
      <c r="G4616" s="89"/>
    </row>
    <row r="4617" spans="7:7" x14ac:dyDescent="0.25">
      <c r="G4617" s="89"/>
    </row>
    <row r="4618" spans="7:7" x14ac:dyDescent="0.25">
      <c r="G4618" s="89"/>
    </row>
    <row r="4619" spans="7:7" x14ac:dyDescent="0.25">
      <c r="G4619" s="89"/>
    </row>
    <row r="4620" spans="7:7" x14ac:dyDescent="0.25">
      <c r="G4620" s="89"/>
    </row>
    <row r="4621" spans="7:7" x14ac:dyDescent="0.25">
      <c r="G4621" s="89"/>
    </row>
    <row r="4622" spans="7:7" x14ac:dyDescent="0.25">
      <c r="G4622" s="89"/>
    </row>
    <row r="4623" spans="7:7" x14ac:dyDescent="0.25">
      <c r="G4623" s="89"/>
    </row>
    <row r="4624" spans="7:7" x14ac:dyDescent="0.25">
      <c r="G4624" s="89"/>
    </row>
    <row r="4625" spans="7:7" x14ac:dyDescent="0.25">
      <c r="G4625" s="89"/>
    </row>
    <row r="4626" spans="7:7" x14ac:dyDescent="0.25">
      <c r="G4626" s="89"/>
    </row>
    <row r="4627" spans="7:7" x14ac:dyDescent="0.25">
      <c r="G4627" s="89"/>
    </row>
    <row r="4628" spans="7:7" x14ac:dyDescent="0.25">
      <c r="G4628" s="89"/>
    </row>
    <row r="4629" spans="7:7" x14ac:dyDescent="0.25">
      <c r="G4629" s="89"/>
    </row>
    <row r="4630" spans="7:7" x14ac:dyDescent="0.25">
      <c r="G4630" s="89"/>
    </row>
    <row r="4631" spans="7:7" x14ac:dyDescent="0.25">
      <c r="G4631" s="89"/>
    </row>
    <row r="4632" spans="7:7" x14ac:dyDescent="0.25">
      <c r="G4632" s="89"/>
    </row>
    <row r="4633" spans="7:7" x14ac:dyDescent="0.25">
      <c r="G4633" s="89"/>
    </row>
    <row r="4634" spans="7:7" x14ac:dyDescent="0.25">
      <c r="G4634" s="89"/>
    </row>
    <row r="4635" spans="7:7" x14ac:dyDescent="0.25">
      <c r="G4635" s="89"/>
    </row>
    <row r="4636" spans="7:7" x14ac:dyDescent="0.25">
      <c r="G4636" s="89"/>
    </row>
    <row r="4637" spans="7:7" x14ac:dyDescent="0.25">
      <c r="G4637" s="89"/>
    </row>
    <row r="4638" spans="7:7" x14ac:dyDescent="0.25">
      <c r="G4638" s="89"/>
    </row>
    <row r="4639" spans="7:7" x14ac:dyDescent="0.25">
      <c r="G4639" s="89"/>
    </row>
    <row r="4640" spans="7:7" x14ac:dyDescent="0.25">
      <c r="G4640" s="89"/>
    </row>
    <row r="4641" spans="7:7" x14ac:dyDescent="0.25">
      <c r="G4641" s="89"/>
    </row>
    <row r="4642" spans="7:7" x14ac:dyDescent="0.25">
      <c r="G4642" s="89"/>
    </row>
    <row r="4643" spans="7:7" x14ac:dyDescent="0.25">
      <c r="G4643" s="89"/>
    </row>
    <row r="4644" spans="7:7" x14ac:dyDescent="0.25">
      <c r="G4644" s="89"/>
    </row>
    <row r="4645" spans="7:7" x14ac:dyDescent="0.25">
      <c r="G4645" s="89"/>
    </row>
    <row r="4646" spans="7:7" x14ac:dyDescent="0.25">
      <c r="G4646" s="89"/>
    </row>
    <row r="4647" spans="7:7" x14ac:dyDescent="0.25">
      <c r="G4647" s="89"/>
    </row>
    <row r="4648" spans="7:7" x14ac:dyDescent="0.25">
      <c r="G4648" s="89"/>
    </row>
    <row r="4649" spans="7:7" x14ac:dyDescent="0.25">
      <c r="G4649" s="89"/>
    </row>
    <row r="4650" spans="7:7" x14ac:dyDescent="0.25">
      <c r="G4650" s="89"/>
    </row>
    <row r="4651" spans="7:7" x14ac:dyDescent="0.25">
      <c r="G4651" s="89"/>
    </row>
    <row r="4652" spans="7:7" x14ac:dyDescent="0.25">
      <c r="G4652" s="89"/>
    </row>
    <row r="4653" spans="7:7" x14ac:dyDescent="0.25">
      <c r="G4653" s="89"/>
    </row>
    <row r="4654" spans="7:7" x14ac:dyDescent="0.25">
      <c r="G4654" s="89"/>
    </row>
    <row r="4655" spans="7:7" x14ac:dyDescent="0.25">
      <c r="G4655" s="89"/>
    </row>
    <row r="4656" spans="7:7" x14ac:dyDescent="0.25">
      <c r="G4656" s="89"/>
    </row>
    <row r="4657" spans="7:7" x14ac:dyDescent="0.25">
      <c r="G4657" s="89"/>
    </row>
    <row r="4658" spans="7:7" x14ac:dyDescent="0.25">
      <c r="G4658" s="89"/>
    </row>
    <row r="4659" spans="7:7" x14ac:dyDescent="0.25">
      <c r="G4659" s="89"/>
    </row>
    <row r="4660" spans="7:7" x14ac:dyDescent="0.25">
      <c r="G4660" s="89"/>
    </row>
    <row r="4661" spans="7:7" x14ac:dyDescent="0.25">
      <c r="G4661" s="89"/>
    </row>
    <row r="4662" spans="7:7" x14ac:dyDescent="0.25">
      <c r="G4662" s="89"/>
    </row>
    <row r="4663" spans="7:7" x14ac:dyDescent="0.25">
      <c r="G4663" s="89"/>
    </row>
    <row r="4664" spans="7:7" x14ac:dyDescent="0.25">
      <c r="G4664" s="89"/>
    </row>
    <row r="4665" spans="7:7" x14ac:dyDescent="0.25">
      <c r="G4665" s="89"/>
    </row>
    <row r="4666" spans="7:7" x14ac:dyDescent="0.25">
      <c r="G4666" s="89"/>
    </row>
    <row r="4667" spans="7:7" x14ac:dyDescent="0.25">
      <c r="G4667" s="89"/>
    </row>
    <row r="4668" spans="7:7" x14ac:dyDescent="0.25">
      <c r="G4668" s="89"/>
    </row>
    <row r="4669" spans="7:7" x14ac:dyDescent="0.25">
      <c r="G4669" s="89"/>
    </row>
    <row r="4670" spans="7:7" x14ac:dyDescent="0.25">
      <c r="G4670" s="89"/>
    </row>
    <row r="4671" spans="7:7" x14ac:dyDescent="0.25">
      <c r="G4671" s="89"/>
    </row>
    <row r="4672" spans="7:7" x14ac:dyDescent="0.25">
      <c r="G4672" s="89"/>
    </row>
    <row r="4673" spans="7:7" x14ac:dyDescent="0.25">
      <c r="G4673" s="89"/>
    </row>
    <row r="4674" spans="7:7" x14ac:dyDescent="0.25">
      <c r="G4674" s="89"/>
    </row>
    <row r="4675" spans="7:7" x14ac:dyDescent="0.25">
      <c r="G4675" s="89"/>
    </row>
    <row r="4676" spans="7:7" x14ac:dyDescent="0.25">
      <c r="G4676" s="89"/>
    </row>
    <row r="4677" spans="7:7" x14ac:dyDescent="0.25">
      <c r="G4677" s="89"/>
    </row>
    <row r="4678" spans="7:7" x14ac:dyDescent="0.25">
      <c r="G4678" s="89"/>
    </row>
    <row r="4679" spans="7:7" x14ac:dyDescent="0.25">
      <c r="G4679" s="89"/>
    </row>
    <row r="4680" spans="7:7" x14ac:dyDescent="0.25">
      <c r="G4680" s="89"/>
    </row>
    <row r="4681" spans="7:7" x14ac:dyDescent="0.25">
      <c r="G4681" s="89"/>
    </row>
    <row r="4682" spans="7:7" x14ac:dyDescent="0.25">
      <c r="G4682" s="89"/>
    </row>
    <row r="4683" spans="7:7" x14ac:dyDescent="0.25">
      <c r="G4683" s="89"/>
    </row>
    <row r="4684" spans="7:7" x14ac:dyDescent="0.25">
      <c r="G4684" s="89"/>
    </row>
    <row r="4685" spans="7:7" x14ac:dyDescent="0.25">
      <c r="G4685" s="89"/>
    </row>
    <row r="4686" spans="7:7" x14ac:dyDescent="0.25">
      <c r="G4686" s="89"/>
    </row>
    <row r="4687" spans="7:7" x14ac:dyDescent="0.25">
      <c r="G4687" s="89"/>
    </row>
    <row r="4688" spans="7:7" x14ac:dyDescent="0.25">
      <c r="G4688" s="89"/>
    </row>
    <row r="4689" spans="7:7" x14ac:dyDescent="0.25">
      <c r="G4689" s="89"/>
    </row>
    <row r="4690" spans="7:7" x14ac:dyDescent="0.25">
      <c r="G4690" s="89"/>
    </row>
    <row r="4691" spans="7:7" x14ac:dyDescent="0.25">
      <c r="G4691" s="89"/>
    </row>
    <row r="4692" spans="7:7" x14ac:dyDescent="0.25">
      <c r="G4692" s="89"/>
    </row>
    <row r="4693" spans="7:7" x14ac:dyDescent="0.25">
      <c r="G4693" s="89"/>
    </row>
    <row r="4694" spans="7:7" x14ac:dyDescent="0.25">
      <c r="G4694" s="89"/>
    </row>
    <row r="4695" spans="7:7" x14ac:dyDescent="0.25">
      <c r="G4695" s="89"/>
    </row>
    <row r="4696" spans="7:7" x14ac:dyDescent="0.25">
      <c r="G4696" s="89"/>
    </row>
    <row r="4697" spans="7:7" x14ac:dyDescent="0.25">
      <c r="G4697" s="89"/>
    </row>
    <row r="4698" spans="7:7" x14ac:dyDescent="0.25">
      <c r="G4698" s="89"/>
    </row>
    <row r="4699" spans="7:7" x14ac:dyDescent="0.25">
      <c r="G4699" s="89"/>
    </row>
    <row r="4700" spans="7:7" x14ac:dyDescent="0.25">
      <c r="G4700" s="89"/>
    </row>
    <row r="4701" spans="7:7" x14ac:dyDescent="0.25">
      <c r="G4701" s="89"/>
    </row>
    <row r="4702" spans="7:7" x14ac:dyDescent="0.25">
      <c r="G4702" s="89"/>
    </row>
    <row r="4703" spans="7:7" x14ac:dyDescent="0.25">
      <c r="G4703" s="89"/>
    </row>
    <row r="4704" spans="7:7" x14ac:dyDescent="0.25">
      <c r="G4704" s="89"/>
    </row>
    <row r="4705" spans="7:7" x14ac:dyDescent="0.25">
      <c r="G4705" s="89"/>
    </row>
    <row r="4706" spans="7:7" x14ac:dyDescent="0.25">
      <c r="G4706" s="89"/>
    </row>
    <row r="4707" spans="7:7" x14ac:dyDescent="0.25">
      <c r="G4707" s="89"/>
    </row>
    <row r="4708" spans="7:7" x14ac:dyDescent="0.25">
      <c r="G4708" s="89"/>
    </row>
    <row r="4709" spans="7:7" x14ac:dyDescent="0.25">
      <c r="G4709" s="89"/>
    </row>
    <row r="4710" spans="7:7" x14ac:dyDescent="0.25">
      <c r="G4710" s="89"/>
    </row>
    <row r="4711" spans="7:7" x14ac:dyDescent="0.25">
      <c r="G4711" s="89"/>
    </row>
    <row r="4712" spans="7:7" x14ac:dyDescent="0.25">
      <c r="G4712" s="89"/>
    </row>
    <row r="4713" spans="7:7" x14ac:dyDescent="0.25">
      <c r="G4713" s="89"/>
    </row>
    <row r="4714" spans="7:7" x14ac:dyDescent="0.25">
      <c r="G4714" s="89"/>
    </row>
    <row r="4715" spans="7:7" x14ac:dyDescent="0.25">
      <c r="G4715" s="89"/>
    </row>
    <row r="4716" spans="7:7" x14ac:dyDescent="0.25">
      <c r="G4716" s="89"/>
    </row>
    <row r="4717" spans="7:7" x14ac:dyDescent="0.25">
      <c r="G4717" s="89"/>
    </row>
    <row r="4718" spans="7:7" x14ac:dyDescent="0.25">
      <c r="G4718" s="89"/>
    </row>
    <row r="4719" spans="7:7" x14ac:dyDescent="0.25">
      <c r="G4719" s="89"/>
    </row>
    <row r="4720" spans="7:7" x14ac:dyDescent="0.25">
      <c r="G4720" s="89"/>
    </row>
    <row r="4721" spans="7:7" x14ac:dyDescent="0.25">
      <c r="G4721" s="89"/>
    </row>
    <row r="4722" spans="7:7" x14ac:dyDescent="0.25">
      <c r="G4722" s="89"/>
    </row>
    <row r="4723" spans="7:7" x14ac:dyDescent="0.25">
      <c r="G4723" s="89"/>
    </row>
    <row r="4724" spans="7:7" x14ac:dyDescent="0.25">
      <c r="G4724" s="89"/>
    </row>
    <row r="4725" spans="7:7" x14ac:dyDescent="0.25">
      <c r="G4725" s="89"/>
    </row>
    <row r="4726" spans="7:7" x14ac:dyDescent="0.25">
      <c r="G4726" s="89"/>
    </row>
    <row r="4727" spans="7:7" x14ac:dyDescent="0.25">
      <c r="G4727" s="89"/>
    </row>
    <row r="4728" spans="7:7" x14ac:dyDescent="0.25">
      <c r="G4728" s="89"/>
    </row>
    <row r="4729" spans="7:7" x14ac:dyDescent="0.25">
      <c r="G4729" s="89"/>
    </row>
    <row r="4730" spans="7:7" x14ac:dyDescent="0.25">
      <c r="G4730" s="89"/>
    </row>
    <row r="4731" spans="7:7" x14ac:dyDescent="0.25">
      <c r="G4731" s="89"/>
    </row>
    <row r="4732" spans="7:7" x14ac:dyDescent="0.25">
      <c r="G4732" s="89"/>
    </row>
    <row r="4733" spans="7:7" x14ac:dyDescent="0.25">
      <c r="G4733" s="89"/>
    </row>
    <row r="4734" spans="7:7" x14ac:dyDescent="0.25">
      <c r="G4734" s="89"/>
    </row>
    <row r="4735" spans="7:7" x14ac:dyDescent="0.25">
      <c r="G4735" s="89"/>
    </row>
    <row r="4736" spans="7:7" x14ac:dyDescent="0.25">
      <c r="G4736" s="89"/>
    </row>
    <row r="4737" spans="7:7" x14ac:dyDescent="0.25">
      <c r="G4737" s="89"/>
    </row>
    <row r="4738" spans="7:7" x14ac:dyDescent="0.25">
      <c r="G4738" s="89"/>
    </row>
    <row r="4739" spans="7:7" x14ac:dyDescent="0.25">
      <c r="G4739" s="89"/>
    </row>
    <row r="4740" spans="7:7" x14ac:dyDescent="0.25">
      <c r="G4740" s="89"/>
    </row>
    <row r="4741" spans="7:7" x14ac:dyDescent="0.25">
      <c r="G4741" s="89"/>
    </row>
    <row r="4742" spans="7:7" x14ac:dyDescent="0.25">
      <c r="G4742" s="89"/>
    </row>
    <row r="4743" spans="7:7" x14ac:dyDescent="0.25">
      <c r="G4743" s="89"/>
    </row>
    <row r="4744" spans="7:7" x14ac:dyDescent="0.25">
      <c r="G4744" s="89"/>
    </row>
    <row r="4745" spans="7:7" x14ac:dyDescent="0.25">
      <c r="G4745" s="89"/>
    </row>
    <row r="4746" spans="7:7" x14ac:dyDescent="0.25">
      <c r="G4746" s="89"/>
    </row>
    <row r="4747" spans="7:7" x14ac:dyDescent="0.25">
      <c r="G4747" s="89"/>
    </row>
    <row r="4748" spans="7:7" x14ac:dyDescent="0.25">
      <c r="G4748" s="89"/>
    </row>
    <row r="4749" spans="7:7" x14ac:dyDescent="0.25">
      <c r="G4749" s="89"/>
    </row>
    <row r="4750" spans="7:7" x14ac:dyDescent="0.25">
      <c r="G4750" s="89"/>
    </row>
    <row r="4751" spans="7:7" x14ac:dyDescent="0.25">
      <c r="G4751" s="89"/>
    </row>
    <row r="4752" spans="7:7" x14ac:dyDescent="0.25">
      <c r="G4752" s="89"/>
    </row>
    <row r="4753" spans="7:7" x14ac:dyDescent="0.25">
      <c r="G4753" s="89"/>
    </row>
    <row r="4754" spans="7:7" x14ac:dyDescent="0.25">
      <c r="G4754" s="89"/>
    </row>
    <row r="4755" spans="7:7" x14ac:dyDescent="0.25">
      <c r="G4755" s="89"/>
    </row>
    <row r="4756" spans="7:7" x14ac:dyDescent="0.25">
      <c r="G4756" s="89"/>
    </row>
    <row r="4757" spans="7:7" x14ac:dyDescent="0.25">
      <c r="G4757" s="89"/>
    </row>
    <row r="4758" spans="7:7" x14ac:dyDescent="0.25">
      <c r="G4758" s="89"/>
    </row>
    <row r="4759" spans="7:7" x14ac:dyDescent="0.25">
      <c r="G4759" s="89"/>
    </row>
    <row r="4760" spans="7:7" x14ac:dyDescent="0.25">
      <c r="G4760" s="89"/>
    </row>
    <row r="4761" spans="7:7" x14ac:dyDescent="0.25">
      <c r="G4761" s="89"/>
    </row>
    <row r="4762" spans="7:7" x14ac:dyDescent="0.25">
      <c r="G4762" s="89"/>
    </row>
    <row r="4763" spans="7:7" x14ac:dyDescent="0.25">
      <c r="G4763" s="89"/>
    </row>
    <row r="4764" spans="7:7" x14ac:dyDescent="0.25">
      <c r="G4764" s="89"/>
    </row>
    <row r="4765" spans="7:7" x14ac:dyDescent="0.25">
      <c r="G4765" s="89"/>
    </row>
    <row r="4766" spans="7:7" x14ac:dyDescent="0.25">
      <c r="G4766" s="89"/>
    </row>
    <row r="4767" spans="7:7" x14ac:dyDescent="0.25">
      <c r="G4767" s="89"/>
    </row>
    <row r="4768" spans="7:7" x14ac:dyDescent="0.25">
      <c r="G4768" s="89"/>
    </row>
    <row r="4769" spans="7:7" x14ac:dyDescent="0.25">
      <c r="G4769" s="89"/>
    </row>
    <row r="4770" spans="7:7" x14ac:dyDescent="0.25">
      <c r="G4770" s="89"/>
    </row>
    <row r="4771" spans="7:7" x14ac:dyDescent="0.25">
      <c r="G4771" s="89"/>
    </row>
    <row r="4772" spans="7:7" x14ac:dyDescent="0.25">
      <c r="G4772" s="89"/>
    </row>
    <row r="4773" spans="7:7" x14ac:dyDescent="0.25">
      <c r="G4773" s="89"/>
    </row>
    <row r="4774" spans="7:7" x14ac:dyDescent="0.25">
      <c r="G4774" s="89"/>
    </row>
    <row r="4775" spans="7:7" x14ac:dyDescent="0.25">
      <c r="G4775" s="89"/>
    </row>
    <row r="4776" spans="7:7" x14ac:dyDescent="0.25">
      <c r="G4776" s="89"/>
    </row>
    <row r="4777" spans="7:7" x14ac:dyDescent="0.25">
      <c r="G4777" s="89"/>
    </row>
    <row r="4778" spans="7:7" x14ac:dyDescent="0.25">
      <c r="G4778" s="89"/>
    </row>
    <row r="4779" spans="7:7" x14ac:dyDescent="0.25">
      <c r="G4779" s="89"/>
    </row>
    <row r="4780" spans="7:7" x14ac:dyDescent="0.25">
      <c r="G4780" s="89"/>
    </row>
    <row r="4781" spans="7:7" x14ac:dyDescent="0.25">
      <c r="G4781" s="89"/>
    </row>
    <row r="4782" spans="7:7" x14ac:dyDescent="0.25">
      <c r="G4782" s="89"/>
    </row>
    <row r="4783" spans="7:7" x14ac:dyDescent="0.25">
      <c r="G4783" s="89"/>
    </row>
    <row r="4784" spans="7:7" x14ac:dyDescent="0.25">
      <c r="G4784" s="89"/>
    </row>
    <row r="4785" spans="7:7" x14ac:dyDescent="0.25">
      <c r="G4785" s="89"/>
    </row>
    <row r="4786" spans="7:7" x14ac:dyDescent="0.25">
      <c r="G4786" s="89"/>
    </row>
    <row r="4787" spans="7:7" x14ac:dyDescent="0.25">
      <c r="G4787" s="89"/>
    </row>
    <row r="4788" spans="7:7" x14ac:dyDescent="0.25">
      <c r="G4788" s="89"/>
    </row>
    <row r="4789" spans="7:7" x14ac:dyDescent="0.25">
      <c r="G4789" s="89"/>
    </row>
    <row r="4790" spans="7:7" x14ac:dyDescent="0.25">
      <c r="G4790" s="89"/>
    </row>
    <row r="4791" spans="7:7" x14ac:dyDescent="0.25">
      <c r="G4791" s="89"/>
    </row>
    <row r="4792" spans="7:7" x14ac:dyDescent="0.25">
      <c r="G4792" s="89"/>
    </row>
    <row r="4793" spans="7:7" x14ac:dyDescent="0.25">
      <c r="G4793" s="89"/>
    </row>
    <row r="4794" spans="7:7" x14ac:dyDescent="0.25">
      <c r="G4794" s="89"/>
    </row>
    <row r="4795" spans="7:7" x14ac:dyDescent="0.25">
      <c r="G4795" s="89"/>
    </row>
    <row r="4796" spans="7:7" x14ac:dyDescent="0.25">
      <c r="G4796" s="89"/>
    </row>
    <row r="4797" spans="7:7" x14ac:dyDescent="0.25">
      <c r="G4797" s="89"/>
    </row>
    <row r="4798" spans="7:7" x14ac:dyDescent="0.25">
      <c r="G4798" s="89"/>
    </row>
    <row r="4799" spans="7:7" x14ac:dyDescent="0.25">
      <c r="G4799" s="89"/>
    </row>
    <row r="4800" spans="7:7" x14ac:dyDescent="0.25">
      <c r="G4800" s="89"/>
    </row>
    <row r="4801" spans="7:7" x14ac:dyDescent="0.25">
      <c r="G4801" s="89"/>
    </row>
    <row r="4802" spans="7:7" x14ac:dyDescent="0.25">
      <c r="G4802" s="89"/>
    </row>
    <row r="4803" spans="7:7" x14ac:dyDescent="0.25">
      <c r="G4803" s="89"/>
    </row>
    <row r="4804" spans="7:7" x14ac:dyDescent="0.25">
      <c r="G4804" s="89"/>
    </row>
    <row r="4805" spans="7:7" x14ac:dyDescent="0.25">
      <c r="G4805" s="89"/>
    </row>
    <row r="4806" spans="7:7" x14ac:dyDescent="0.25">
      <c r="G4806" s="89"/>
    </row>
    <row r="4807" spans="7:7" x14ac:dyDescent="0.25">
      <c r="G4807" s="89"/>
    </row>
    <row r="4808" spans="7:7" x14ac:dyDescent="0.25">
      <c r="G4808" s="89"/>
    </row>
    <row r="4809" spans="7:7" x14ac:dyDescent="0.25">
      <c r="G4809" s="89"/>
    </row>
    <row r="4810" spans="7:7" x14ac:dyDescent="0.25">
      <c r="G4810" s="89"/>
    </row>
    <row r="4811" spans="7:7" x14ac:dyDescent="0.25">
      <c r="G4811" s="89"/>
    </row>
    <row r="4812" spans="7:7" x14ac:dyDescent="0.25">
      <c r="G4812" s="89"/>
    </row>
    <row r="4813" spans="7:7" x14ac:dyDescent="0.25">
      <c r="G4813" s="89"/>
    </row>
    <row r="4814" spans="7:7" x14ac:dyDescent="0.25">
      <c r="G4814" s="89"/>
    </row>
    <row r="4815" spans="7:7" x14ac:dyDescent="0.25">
      <c r="G4815" s="89"/>
    </row>
    <row r="4816" spans="7:7" x14ac:dyDescent="0.25">
      <c r="G4816" s="89"/>
    </row>
    <row r="4817" spans="7:7" x14ac:dyDescent="0.25">
      <c r="G4817" s="89"/>
    </row>
    <row r="4818" spans="7:7" x14ac:dyDescent="0.25">
      <c r="G4818" s="89"/>
    </row>
    <row r="4819" spans="7:7" x14ac:dyDescent="0.25">
      <c r="G4819" s="89"/>
    </row>
    <row r="4820" spans="7:7" x14ac:dyDescent="0.25">
      <c r="G4820" s="89"/>
    </row>
    <row r="4821" spans="7:7" x14ac:dyDescent="0.25">
      <c r="G4821" s="89"/>
    </row>
    <row r="4822" spans="7:7" x14ac:dyDescent="0.25">
      <c r="G4822" s="89"/>
    </row>
    <row r="4823" spans="7:7" x14ac:dyDescent="0.25">
      <c r="G4823" s="89"/>
    </row>
    <row r="4824" spans="7:7" x14ac:dyDescent="0.25">
      <c r="G4824" s="89"/>
    </row>
    <row r="4825" spans="7:7" x14ac:dyDescent="0.25">
      <c r="G4825" s="89"/>
    </row>
    <row r="4826" spans="7:7" x14ac:dyDescent="0.25">
      <c r="G4826" s="89"/>
    </row>
    <row r="4827" spans="7:7" x14ac:dyDescent="0.25">
      <c r="G4827" s="89"/>
    </row>
    <row r="4828" spans="7:7" x14ac:dyDescent="0.25">
      <c r="G4828" s="89"/>
    </row>
    <row r="4829" spans="7:7" x14ac:dyDescent="0.25">
      <c r="G4829" s="89"/>
    </row>
    <row r="4830" spans="7:7" x14ac:dyDescent="0.25">
      <c r="G4830" s="89"/>
    </row>
    <row r="4831" spans="7:7" x14ac:dyDescent="0.25">
      <c r="G4831" s="89"/>
    </row>
    <row r="4832" spans="7:7" x14ac:dyDescent="0.25">
      <c r="G4832" s="89"/>
    </row>
    <row r="4833" spans="7:7" x14ac:dyDescent="0.25">
      <c r="G4833" s="89"/>
    </row>
    <row r="4834" spans="7:7" x14ac:dyDescent="0.25">
      <c r="G4834" s="89"/>
    </row>
    <row r="4835" spans="7:7" x14ac:dyDescent="0.25">
      <c r="G4835" s="89"/>
    </row>
    <row r="4836" spans="7:7" x14ac:dyDescent="0.25">
      <c r="G4836" s="89"/>
    </row>
    <row r="4837" spans="7:7" x14ac:dyDescent="0.25">
      <c r="G4837" s="89"/>
    </row>
    <row r="4838" spans="7:7" x14ac:dyDescent="0.25">
      <c r="G4838" s="89"/>
    </row>
    <row r="4839" spans="7:7" x14ac:dyDescent="0.25">
      <c r="G4839" s="89"/>
    </row>
    <row r="4840" spans="7:7" x14ac:dyDescent="0.25">
      <c r="G4840" s="89"/>
    </row>
    <row r="4841" spans="7:7" x14ac:dyDescent="0.25">
      <c r="G4841" s="89"/>
    </row>
    <row r="4842" spans="7:7" x14ac:dyDescent="0.25">
      <c r="G4842" s="89"/>
    </row>
    <row r="4843" spans="7:7" x14ac:dyDescent="0.25">
      <c r="G4843" s="89"/>
    </row>
    <row r="4844" spans="7:7" x14ac:dyDescent="0.25">
      <c r="G4844" s="89"/>
    </row>
    <row r="4845" spans="7:7" x14ac:dyDescent="0.25">
      <c r="G4845" s="89"/>
    </row>
    <row r="4846" spans="7:7" x14ac:dyDescent="0.25">
      <c r="G4846" s="89"/>
    </row>
    <row r="4847" spans="7:7" x14ac:dyDescent="0.25">
      <c r="G4847" s="89"/>
    </row>
    <row r="4848" spans="7:7" x14ac:dyDescent="0.25">
      <c r="G4848" s="89"/>
    </row>
    <row r="4849" spans="7:7" x14ac:dyDescent="0.25">
      <c r="G4849" s="89"/>
    </row>
    <row r="4850" spans="7:7" x14ac:dyDescent="0.25">
      <c r="G4850" s="89"/>
    </row>
    <row r="4851" spans="7:7" x14ac:dyDescent="0.25">
      <c r="G4851" s="89"/>
    </row>
    <row r="4852" spans="7:7" x14ac:dyDescent="0.25">
      <c r="G4852" s="89"/>
    </row>
    <row r="4853" spans="7:7" x14ac:dyDescent="0.25">
      <c r="G4853" s="89"/>
    </row>
    <row r="4854" spans="7:7" x14ac:dyDescent="0.25">
      <c r="G4854" s="89"/>
    </row>
    <row r="4855" spans="7:7" x14ac:dyDescent="0.25">
      <c r="G4855" s="89"/>
    </row>
    <row r="4856" spans="7:7" x14ac:dyDescent="0.25">
      <c r="G4856" s="89"/>
    </row>
    <row r="4857" spans="7:7" x14ac:dyDescent="0.25">
      <c r="G4857" s="89"/>
    </row>
    <row r="4858" spans="7:7" x14ac:dyDescent="0.25">
      <c r="G4858" s="89"/>
    </row>
    <row r="4859" spans="7:7" x14ac:dyDescent="0.25">
      <c r="G4859" s="89"/>
    </row>
    <row r="4860" spans="7:7" x14ac:dyDescent="0.25">
      <c r="G4860" s="89"/>
    </row>
    <row r="4861" spans="7:7" x14ac:dyDescent="0.25">
      <c r="G4861" s="89"/>
    </row>
    <row r="4862" spans="7:7" x14ac:dyDescent="0.25">
      <c r="G4862" s="89"/>
    </row>
    <row r="4863" spans="7:7" x14ac:dyDescent="0.25">
      <c r="G4863" s="89"/>
    </row>
    <row r="4864" spans="7:7" x14ac:dyDescent="0.25">
      <c r="G4864" s="89"/>
    </row>
    <row r="4865" spans="7:7" x14ac:dyDescent="0.25">
      <c r="G4865" s="89"/>
    </row>
    <row r="4866" spans="7:7" x14ac:dyDescent="0.25">
      <c r="G4866" s="89"/>
    </row>
    <row r="4867" spans="7:7" x14ac:dyDescent="0.25">
      <c r="G4867" s="89"/>
    </row>
    <row r="4868" spans="7:7" x14ac:dyDescent="0.25">
      <c r="G4868" s="89"/>
    </row>
    <row r="4869" spans="7:7" x14ac:dyDescent="0.25">
      <c r="G4869" s="89"/>
    </row>
    <row r="4870" spans="7:7" x14ac:dyDescent="0.25">
      <c r="G4870" s="89"/>
    </row>
    <row r="4871" spans="7:7" x14ac:dyDescent="0.25">
      <c r="G4871" s="89"/>
    </row>
    <row r="4872" spans="7:7" x14ac:dyDescent="0.25">
      <c r="G4872" s="89"/>
    </row>
    <row r="4873" spans="7:7" x14ac:dyDescent="0.25">
      <c r="G4873" s="89"/>
    </row>
    <row r="4874" spans="7:7" x14ac:dyDescent="0.25">
      <c r="G4874" s="89"/>
    </row>
    <row r="4875" spans="7:7" x14ac:dyDescent="0.25">
      <c r="G4875" s="89"/>
    </row>
    <row r="4876" spans="7:7" x14ac:dyDescent="0.25">
      <c r="G4876" s="89"/>
    </row>
    <row r="4877" spans="7:7" x14ac:dyDescent="0.25">
      <c r="G4877" s="89"/>
    </row>
    <row r="4878" spans="7:7" x14ac:dyDescent="0.25">
      <c r="G4878" s="89"/>
    </row>
    <row r="4879" spans="7:7" x14ac:dyDescent="0.25">
      <c r="G4879" s="89"/>
    </row>
    <row r="4880" spans="7:7" x14ac:dyDescent="0.25">
      <c r="G4880" s="89"/>
    </row>
    <row r="4881" spans="7:7" x14ac:dyDescent="0.25">
      <c r="G4881" s="89"/>
    </row>
    <row r="4882" spans="7:7" x14ac:dyDescent="0.25">
      <c r="G4882" s="89"/>
    </row>
    <row r="4883" spans="7:7" x14ac:dyDescent="0.25">
      <c r="G4883" s="89"/>
    </row>
    <row r="4884" spans="7:7" x14ac:dyDescent="0.25">
      <c r="G4884" s="89"/>
    </row>
    <row r="4885" spans="7:7" x14ac:dyDescent="0.25">
      <c r="G4885" s="89"/>
    </row>
    <row r="4886" spans="7:7" x14ac:dyDescent="0.25">
      <c r="G4886" s="89"/>
    </row>
    <row r="4887" spans="7:7" x14ac:dyDescent="0.25">
      <c r="G4887" s="89"/>
    </row>
    <row r="4888" spans="7:7" x14ac:dyDescent="0.25">
      <c r="G4888" s="89"/>
    </row>
    <row r="4889" spans="7:7" x14ac:dyDescent="0.25">
      <c r="G4889" s="89"/>
    </row>
    <row r="4890" spans="7:7" x14ac:dyDescent="0.25">
      <c r="G4890" s="89"/>
    </row>
    <row r="4891" spans="7:7" x14ac:dyDescent="0.25">
      <c r="G4891" s="89"/>
    </row>
    <row r="4892" spans="7:7" x14ac:dyDescent="0.25">
      <c r="G4892" s="89"/>
    </row>
    <row r="4893" spans="7:7" x14ac:dyDescent="0.25">
      <c r="G4893" s="89"/>
    </row>
    <row r="4894" spans="7:7" x14ac:dyDescent="0.25">
      <c r="G4894" s="89"/>
    </row>
    <row r="4895" spans="7:7" x14ac:dyDescent="0.25">
      <c r="G4895" s="89"/>
    </row>
    <row r="4896" spans="7:7" x14ac:dyDescent="0.25">
      <c r="G4896" s="89"/>
    </row>
    <row r="4897" spans="7:7" x14ac:dyDescent="0.25">
      <c r="G4897" s="89"/>
    </row>
    <row r="4898" spans="7:7" x14ac:dyDescent="0.25">
      <c r="G4898" s="89"/>
    </row>
    <row r="4899" spans="7:7" x14ac:dyDescent="0.25">
      <c r="G4899" s="89"/>
    </row>
    <row r="4900" spans="7:7" x14ac:dyDescent="0.25">
      <c r="G4900" s="89"/>
    </row>
    <row r="4901" spans="7:7" x14ac:dyDescent="0.25">
      <c r="G4901" s="89"/>
    </row>
    <row r="4902" spans="7:7" x14ac:dyDescent="0.25">
      <c r="G4902" s="89"/>
    </row>
    <row r="4903" spans="7:7" x14ac:dyDescent="0.25">
      <c r="G4903" s="89"/>
    </row>
    <row r="4904" spans="7:7" x14ac:dyDescent="0.25">
      <c r="G4904" s="89"/>
    </row>
    <row r="4905" spans="7:7" x14ac:dyDescent="0.25">
      <c r="G4905" s="89"/>
    </row>
    <row r="4906" spans="7:7" x14ac:dyDescent="0.25">
      <c r="G4906" s="89"/>
    </row>
    <row r="4907" spans="7:7" x14ac:dyDescent="0.25">
      <c r="G4907" s="89"/>
    </row>
    <row r="4908" spans="7:7" x14ac:dyDescent="0.25">
      <c r="G4908" s="89"/>
    </row>
    <row r="4909" spans="7:7" x14ac:dyDescent="0.25">
      <c r="G4909" s="89"/>
    </row>
    <row r="4910" spans="7:7" x14ac:dyDescent="0.25">
      <c r="G4910" s="89"/>
    </row>
    <row r="4911" spans="7:7" x14ac:dyDescent="0.25">
      <c r="G4911" s="89"/>
    </row>
    <row r="4912" spans="7:7" x14ac:dyDescent="0.25">
      <c r="G4912" s="89"/>
    </row>
    <row r="4913" spans="7:7" x14ac:dyDescent="0.25">
      <c r="G4913" s="89"/>
    </row>
    <row r="4914" spans="7:7" x14ac:dyDescent="0.25">
      <c r="G4914" s="89"/>
    </row>
    <row r="4915" spans="7:7" x14ac:dyDescent="0.25">
      <c r="G4915" s="89"/>
    </row>
    <row r="4916" spans="7:7" x14ac:dyDescent="0.25">
      <c r="G4916" s="89"/>
    </row>
    <row r="4917" spans="7:7" x14ac:dyDescent="0.25">
      <c r="G4917" s="89"/>
    </row>
    <row r="4918" spans="7:7" x14ac:dyDescent="0.25">
      <c r="G4918" s="89"/>
    </row>
    <row r="4919" spans="7:7" x14ac:dyDescent="0.25">
      <c r="G4919" s="89"/>
    </row>
    <row r="4920" spans="7:7" x14ac:dyDescent="0.25">
      <c r="G4920" s="89"/>
    </row>
    <row r="4921" spans="7:7" x14ac:dyDescent="0.25">
      <c r="G4921" s="89"/>
    </row>
    <row r="4922" spans="7:7" x14ac:dyDescent="0.25">
      <c r="G4922" s="89"/>
    </row>
    <row r="4923" spans="7:7" x14ac:dyDescent="0.25">
      <c r="G4923" s="89"/>
    </row>
    <row r="4924" spans="7:7" x14ac:dyDescent="0.25">
      <c r="G4924" s="89"/>
    </row>
    <row r="4925" spans="7:7" x14ac:dyDescent="0.25">
      <c r="G4925" s="89"/>
    </row>
    <row r="4926" spans="7:7" x14ac:dyDescent="0.25">
      <c r="G4926" s="89"/>
    </row>
    <row r="4927" spans="7:7" x14ac:dyDescent="0.25">
      <c r="G4927" s="89"/>
    </row>
    <row r="4928" spans="7:7" x14ac:dyDescent="0.25">
      <c r="G4928" s="89"/>
    </row>
    <row r="4929" spans="7:7" x14ac:dyDescent="0.25">
      <c r="G4929" s="89"/>
    </row>
    <row r="4930" spans="7:7" x14ac:dyDescent="0.25">
      <c r="G4930" s="89"/>
    </row>
    <row r="4931" spans="7:7" x14ac:dyDescent="0.25">
      <c r="G4931" s="89"/>
    </row>
    <row r="4932" spans="7:7" x14ac:dyDescent="0.25">
      <c r="G4932" s="89"/>
    </row>
    <row r="4933" spans="7:7" x14ac:dyDescent="0.25">
      <c r="G4933" s="89"/>
    </row>
    <row r="4934" spans="7:7" x14ac:dyDescent="0.25">
      <c r="G4934" s="89"/>
    </row>
    <row r="4935" spans="7:7" x14ac:dyDescent="0.25">
      <c r="G4935" s="89"/>
    </row>
    <row r="4936" spans="7:7" x14ac:dyDescent="0.25">
      <c r="G4936" s="89"/>
    </row>
    <row r="4937" spans="7:7" x14ac:dyDescent="0.25">
      <c r="G4937" s="89"/>
    </row>
    <row r="4938" spans="7:7" x14ac:dyDescent="0.25">
      <c r="G4938" s="89"/>
    </row>
    <row r="4939" spans="7:7" x14ac:dyDescent="0.25">
      <c r="G4939" s="89"/>
    </row>
    <row r="4940" spans="7:7" x14ac:dyDescent="0.25">
      <c r="G4940" s="89"/>
    </row>
    <row r="4941" spans="7:7" x14ac:dyDescent="0.25">
      <c r="G4941" s="89"/>
    </row>
    <row r="4942" spans="7:7" x14ac:dyDescent="0.25">
      <c r="G4942" s="89"/>
    </row>
    <row r="4943" spans="7:7" x14ac:dyDescent="0.25">
      <c r="G4943" s="89"/>
    </row>
    <row r="4944" spans="7:7" x14ac:dyDescent="0.25">
      <c r="G4944" s="89"/>
    </row>
    <row r="4945" spans="7:7" x14ac:dyDescent="0.25">
      <c r="G4945" s="89"/>
    </row>
    <row r="4946" spans="7:7" x14ac:dyDescent="0.25">
      <c r="G4946" s="89"/>
    </row>
    <row r="4947" spans="7:7" x14ac:dyDescent="0.25">
      <c r="G4947" s="89"/>
    </row>
    <row r="4948" spans="7:7" x14ac:dyDescent="0.25">
      <c r="G4948" s="89"/>
    </row>
    <row r="4949" spans="7:7" x14ac:dyDescent="0.25">
      <c r="G4949" s="89"/>
    </row>
    <row r="4950" spans="7:7" x14ac:dyDescent="0.25">
      <c r="G4950" s="89"/>
    </row>
    <row r="4951" spans="7:7" x14ac:dyDescent="0.25">
      <c r="G4951" s="89"/>
    </row>
    <row r="4952" spans="7:7" x14ac:dyDescent="0.25">
      <c r="G4952" s="89"/>
    </row>
    <row r="4953" spans="7:7" x14ac:dyDescent="0.25">
      <c r="G4953" s="89"/>
    </row>
    <row r="4954" spans="7:7" x14ac:dyDescent="0.25">
      <c r="G4954" s="89"/>
    </row>
    <row r="4955" spans="7:7" x14ac:dyDescent="0.25">
      <c r="G4955" s="89"/>
    </row>
    <row r="4956" spans="7:7" x14ac:dyDescent="0.25">
      <c r="G4956" s="89"/>
    </row>
    <row r="4957" spans="7:7" x14ac:dyDescent="0.25">
      <c r="G4957" s="89"/>
    </row>
    <row r="4958" spans="7:7" x14ac:dyDescent="0.25">
      <c r="G4958" s="89"/>
    </row>
    <row r="4959" spans="7:7" x14ac:dyDescent="0.25">
      <c r="G4959" s="89"/>
    </row>
    <row r="4960" spans="7:7" x14ac:dyDescent="0.25">
      <c r="G4960" s="89"/>
    </row>
    <row r="4961" spans="7:7" x14ac:dyDescent="0.25">
      <c r="G4961" s="89"/>
    </row>
    <row r="4962" spans="7:7" x14ac:dyDescent="0.25">
      <c r="G4962" s="89"/>
    </row>
    <row r="4963" spans="7:7" x14ac:dyDescent="0.25">
      <c r="G4963" s="89"/>
    </row>
    <row r="4964" spans="7:7" x14ac:dyDescent="0.25">
      <c r="G4964" s="89"/>
    </row>
    <row r="4965" spans="7:7" x14ac:dyDescent="0.25">
      <c r="G4965" s="89"/>
    </row>
    <row r="4966" spans="7:7" x14ac:dyDescent="0.25">
      <c r="G4966" s="89"/>
    </row>
    <row r="4967" spans="7:7" x14ac:dyDescent="0.25">
      <c r="G4967" s="89"/>
    </row>
    <row r="4968" spans="7:7" x14ac:dyDescent="0.25">
      <c r="G4968" s="89"/>
    </row>
    <row r="4969" spans="7:7" x14ac:dyDescent="0.25">
      <c r="G4969" s="89"/>
    </row>
    <row r="4970" spans="7:7" x14ac:dyDescent="0.25">
      <c r="G4970" s="89"/>
    </row>
    <row r="4971" spans="7:7" x14ac:dyDescent="0.25">
      <c r="G4971" s="89"/>
    </row>
    <row r="4972" spans="7:7" x14ac:dyDescent="0.25">
      <c r="G4972" s="89"/>
    </row>
    <row r="4973" spans="7:7" x14ac:dyDescent="0.25">
      <c r="G4973" s="89"/>
    </row>
    <row r="4974" spans="7:7" x14ac:dyDescent="0.25">
      <c r="G4974" s="89"/>
    </row>
    <row r="4975" spans="7:7" x14ac:dyDescent="0.25">
      <c r="G4975" s="89"/>
    </row>
    <row r="4976" spans="7:7" x14ac:dyDescent="0.25">
      <c r="G4976" s="89"/>
    </row>
    <row r="4977" spans="7:7" x14ac:dyDescent="0.25">
      <c r="G4977" s="89"/>
    </row>
    <row r="4978" spans="7:7" x14ac:dyDescent="0.25">
      <c r="G4978" s="89"/>
    </row>
    <row r="4979" spans="7:7" x14ac:dyDescent="0.25">
      <c r="G4979" s="89"/>
    </row>
    <row r="4980" spans="7:7" x14ac:dyDescent="0.25">
      <c r="G4980" s="89"/>
    </row>
    <row r="4981" spans="7:7" x14ac:dyDescent="0.25">
      <c r="G4981" s="89"/>
    </row>
    <row r="4982" spans="7:7" x14ac:dyDescent="0.25">
      <c r="G4982" s="89"/>
    </row>
    <row r="4983" spans="7:7" x14ac:dyDescent="0.25">
      <c r="G4983" s="89"/>
    </row>
    <row r="4984" spans="7:7" x14ac:dyDescent="0.25">
      <c r="G4984" s="89"/>
    </row>
    <row r="4985" spans="7:7" x14ac:dyDescent="0.25">
      <c r="G4985" s="89"/>
    </row>
    <row r="4986" spans="7:7" x14ac:dyDescent="0.25">
      <c r="G4986" s="89"/>
    </row>
    <row r="4987" spans="7:7" x14ac:dyDescent="0.25">
      <c r="G4987" s="89"/>
    </row>
    <row r="4988" spans="7:7" x14ac:dyDescent="0.25">
      <c r="G4988" s="89"/>
    </row>
    <row r="4989" spans="7:7" x14ac:dyDescent="0.25">
      <c r="G4989" s="89"/>
    </row>
    <row r="4990" spans="7:7" x14ac:dyDescent="0.25">
      <c r="G4990" s="89"/>
    </row>
    <row r="4991" spans="7:7" x14ac:dyDescent="0.25">
      <c r="G4991" s="89"/>
    </row>
    <row r="4992" spans="7:7" x14ac:dyDescent="0.25">
      <c r="G4992" s="89"/>
    </row>
    <row r="4993" spans="7:7" x14ac:dyDescent="0.25">
      <c r="G4993" s="89"/>
    </row>
    <row r="4994" spans="7:7" x14ac:dyDescent="0.25">
      <c r="G4994" s="89"/>
    </row>
    <row r="4995" spans="7:7" x14ac:dyDescent="0.25">
      <c r="G4995" s="89"/>
    </row>
    <row r="4996" spans="7:7" x14ac:dyDescent="0.25">
      <c r="G4996" s="89"/>
    </row>
    <row r="4997" spans="7:7" x14ac:dyDescent="0.25">
      <c r="G4997" s="89"/>
    </row>
    <row r="4998" spans="7:7" x14ac:dyDescent="0.25">
      <c r="G4998" s="89"/>
    </row>
    <row r="4999" spans="7:7" x14ac:dyDescent="0.25">
      <c r="G4999" s="89"/>
    </row>
    <row r="5000" spans="7:7" x14ac:dyDescent="0.25">
      <c r="G5000" s="89"/>
    </row>
    <row r="5001" spans="7:7" x14ac:dyDescent="0.25">
      <c r="G5001" s="89"/>
    </row>
    <row r="5002" spans="7:7" x14ac:dyDescent="0.25">
      <c r="G5002" s="89"/>
    </row>
    <row r="5003" spans="7:7" x14ac:dyDescent="0.25">
      <c r="G5003" s="89"/>
    </row>
    <row r="5004" spans="7:7" x14ac:dyDescent="0.25">
      <c r="G5004" s="89"/>
    </row>
    <row r="5005" spans="7:7" x14ac:dyDescent="0.25">
      <c r="G5005" s="89"/>
    </row>
    <row r="5006" spans="7:7" x14ac:dyDescent="0.25">
      <c r="G5006" s="89"/>
    </row>
    <row r="5007" spans="7:7" x14ac:dyDescent="0.25">
      <c r="G5007" s="89"/>
    </row>
    <row r="5008" spans="7:7" x14ac:dyDescent="0.25">
      <c r="G5008" s="89"/>
    </row>
    <row r="5009" spans="7:7" x14ac:dyDescent="0.25">
      <c r="G5009" s="89"/>
    </row>
    <row r="5010" spans="7:7" x14ac:dyDescent="0.25">
      <c r="G5010" s="89"/>
    </row>
    <row r="5011" spans="7:7" x14ac:dyDescent="0.25">
      <c r="G5011" s="89"/>
    </row>
    <row r="5012" spans="7:7" x14ac:dyDescent="0.25">
      <c r="G5012" s="89"/>
    </row>
    <row r="5013" spans="7:7" x14ac:dyDescent="0.25">
      <c r="G5013" s="89"/>
    </row>
    <row r="5014" spans="7:7" x14ac:dyDescent="0.25">
      <c r="G5014" s="89"/>
    </row>
    <row r="5015" spans="7:7" x14ac:dyDescent="0.25">
      <c r="G5015" s="89"/>
    </row>
    <row r="5016" spans="7:7" x14ac:dyDescent="0.25">
      <c r="G5016" s="89"/>
    </row>
    <row r="5017" spans="7:7" x14ac:dyDescent="0.25">
      <c r="G5017" s="89"/>
    </row>
    <row r="5018" spans="7:7" x14ac:dyDescent="0.25">
      <c r="G5018" s="89"/>
    </row>
    <row r="5019" spans="7:7" x14ac:dyDescent="0.25">
      <c r="G5019" s="89"/>
    </row>
    <row r="5020" spans="7:7" x14ac:dyDescent="0.25">
      <c r="G5020" s="89"/>
    </row>
    <row r="5021" spans="7:7" x14ac:dyDescent="0.25">
      <c r="G5021" s="89"/>
    </row>
    <row r="5022" spans="7:7" x14ac:dyDescent="0.25">
      <c r="G5022" s="89"/>
    </row>
    <row r="5023" spans="7:7" x14ac:dyDescent="0.25">
      <c r="G5023" s="89"/>
    </row>
    <row r="5024" spans="7:7" x14ac:dyDescent="0.25">
      <c r="G5024" s="89"/>
    </row>
    <row r="5025" spans="7:7" x14ac:dyDescent="0.25">
      <c r="G5025" s="89"/>
    </row>
    <row r="5026" spans="7:7" x14ac:dyDescent="0.25">
      <c r="G5026" s="89"/>
    </row>
    <row r="5027" spans="7:7" x14ac:dyDescent="0.25">
      <c r="G5027" s="89"/>
    </row>
    <row r="5028" spans="7:7" x14ac:dyDescent="0.25">
      <c r="G5028" s="89"/>
    </row>
    <row r="5029" spans="7:7" x14ac:dyDescent="0.25">
      <c r="G5029" s="89"/>
    </row>
    <row r="5030" spans="7:7" x14ac:dyDescent="0.25">
      <c r="G5030" s="89"/>
    </row>
    <row r="5031" spans="7:7" x14ac:dyDescent="0.25">
      <c r="G5031" s="89"/>
    </row>
    <row r="5032" spans="7:7" x14ac:dyDescent="0.25">
      <c r="G5032" s="89"/>
    </row>
    <row r="5033" spans="7:7" x14ac:dyDescent="0.25">
      <c r="G5033" s="89"/>
    </row>
    <row r="5034" spans="7:7" x14ac:dyDescent="0.25">
      <c r="G5034" s="89"/>
    </row>
    <row r="5035" spans="7:7" x14ac:dyDescent="0.25">
      <c r="G5035" s="89"/>
    </row>
    <row r="5036" spans="7:7" x14ac:dyDescent="0.25">
      <c r="G5036" s="89"/>
    </row>
    <row r="5037" spans="7:7" x14ac:dyDescent="0.25">
      <c r="G5037" s="89"/>
    </row>
    <row r="5038" spans="7:7" x14ac:dyDescent="0.25">
      <c r="G5038" s="89"/>
    </row>
    <row r="5039" spans="7:7" x14ac:dyDescent="0.25">
      <c r="G5039" s="89"/>
    </row>
    <row r="5040" spans="7:7" x14ac:dyDescent="0.25">
      <c r="G5040" s="89"/>
    </row>
    <row r="5041" spans="7:7" x14ac:dyDescent="0.25">
      <c r="G5041" s="89"/>
    </row>
    <row r="5042" spans="7:7" x14ac:dyDescent="0.25">
      <c r="G5042" s="89"/>
    </row>
    <row r="5043" spans="7:7" x14ac:dyDescent="0.25">
      <c r="G5043" s="89"/>
    </row>
    <row r="5044" spans="7:7" x14ac:dyDescent="0.25">
      <c r="G5044" s="89"/>
    </row>
    <row r="5045" spans="7:7" x14ac:dyDescent="0.25">
      <c r="G5045" s="89"/>
    </row>
    <row r="5046" spans="7:7" x14ac:dyDescent="0.25">
      <c r="G5046" s="89"/>
    </row>
    <row r="5047" spans="7:7" x14ac:dyDescent="0.25">
      <c r="G5047" s="89"/>
    </row>
    <row r="5048" spans="7:7" x14ac:dyDescent="0.25">
      <c r="G5048" s="89"/>
    </row>
    <row r="5049" spans="7:7" x14ac:dyDescent="0.25">
      <c r="G5049" s="89"/>
    </row>
    <row r="5050" spans="7:7" x14ac:dyDescent="0.25">
      <c r="G5050" s="89"/>
    </row>
    <row r="5051" spans="7:7" x14ac:dyDescent="0.25">
      <c r="G5051" s="89"/>
    </row>
    <row r="5052" spans="7:7" x14ac:dyDescent="0.25">
      <c r="G5052" s="89"/>
    </row>
    <row r="5053" spans="7:7" x14ac:dyDescent="0.25">
      <c r="G5053" s="89"/>
    </row>
    <row r="5054" spans="7:7" x14ac:dyDescent="0.25">
      <c r="G5054" s="89"/>
    </row>
    <row r="5055" spans="7:7" x14ac:dyDescent="0.25">
      <c r="G5055" s="89"/>
    </row>
    <row r="5056" spans="7:7" x14ac:dyDescent="0.25">
      <c r="G5056" s="89"/>
    </row>
    <row r="5057" spans="7:7" x14ac:dyDescent="0.25">
      <c r="G5057" s="89"/>
    </row>
    <row r="5058" spans="7:7" x14ac:dyDescent="0.25">
      <c r="G5058" s="89"/>
    </row>
    <row r="5059" spans="7:7" x14ac:dyDescent="0.25">
      <c r="G5059" s="89"/>
    </row>
    <row r="5060" spans="7:7" x14ac:dyDescent="0.25">
      <c r="G5060" s="89"/>
    </row>
    <row r="5061" spans="7:7" x14ac:dyDescent="0.25">
      <c r="G5061" s="89"/>
    </row>
    <row r="5062" spans="7:7" x14ac:dyDescent="0.25">
      <c r="G5062" s="89"/>
    </row>
    <row r="5063" spans="7:7" x14ac:dyDescent="0.25">
      <c r="G5063" s="89"/>
    </row>
    <row r="5064" spans="7:7" x14ac:dyDescent="0.25">
      <c r="G5064" s="89"/>
    </row>
    <row r="5065" spans="7:7" x14ac:dyDescent="0.25">
      <c r="G5065" s="89"/>
    </row>
    <row r="5066" spans="7:7" x14ac:dyDescent="0.25">
      <c r="G5066" s="89"/>
    </row>
    <row r="5067" spans="7:7" x14ac:dyDescent="0.25">
      <c r="G5067" s="89"/>
    </row>
    <row r="5068" spans="7:7" x14ac:dyDescent="0.25">
      <c r="G5068" s="89"/>
    </row>
    <row r="5069" spans="7:7" x14ac:dyDescent="0.25">
      <c r="G5069" s="89"/>
    </row>
    <row r="5070" spans="7:7" x14ac:dyDescent="0.25">
      <c r="G5070" s="89"/>
    </row>
    <row r="5071" spans="7:7" x14ac:dyDescent="0.25">
      <c r="G5071" s="89"/>
    </row>
    <row r="5072" spans="7:7" x14ac:dyDescent="0.25">
      <c r="G5072" s="89"/>
    </row>
    <row r="5073" spans="7:7" x14ac:dyDescent="0.25">
      <c r="G5073" s="89"/>
    </row>
    <row r="5074" spans="7:7" x14ac:dyDescent="0.25">
      <c r="G5074" s="89"/>
    </row>
    <row r="5075" spans="7:7" x14ac:dyDescent="0.25">
      <c r="G5075" s="89"/>
    </row>
    <row r="5076" spans="7:7" x14ac:dyDescent="0.25">
      <c r="G5076" s="89"/>
    </row>
    <row r="5077" spans="7:7" x14ac:dyDescent="0.25">
      <c r="G5077" s="89"/>
    </row>
    <row r="5078" spans="7:7" x14ac:dyDescent="0.25">
      <c r="G5078" s="89"/>
    </row>
    <row r="5079" spans="7:7" x14ac:dyDescent="0.25">
      <c r="G5079" s="89"/>
    </row>
    <row r="5080" spans="7:7" x14ac:dyDescent="0.25">
      <c r="G5080" s="89"/>
    </row>
    <row r="5081" spans="7:7" x14ac:dyDescent="0.25">
      <c r="G5081" s="89"/>
    </row>
    <row r="5082" spans="7:7" x14ac:dyDescent="0.25">
      <c r="G5082" s="89"/>
    </row>
    <row r="5083" spans="7:7" x14ac:dyDescent="0.25">
      <c r="G5083" s="89"/>
    </row>
    <row r="5084" spans="7:7" x14ac:dyDescent="0.25">
      <c r="G5084" s="89"/>
    </row>
    <row r="5085" spans="7:7" x14ac:dyDescent="0.25">
      <c r="G5085" s="89"/>
    </row>
    <row r="5086" spans="7:7" x14ac:dyDescent="0.25">
      <c r="G5086" s="89"/>
    </row>
    <row r="5087" spans="7:7" x14ac:dyDescent="0.25">
      <c r="G5087" s="89"/>
    </row>
    <row r="5088" spans="7:7" x14ac:dyDescent="0.25">
      <c r="G5088" s="89"/>
    </row>
    <row r="5089" spans="7:7" x14ac:dyDescent="0.25">
      <c r="G5089" s="89"/>
    </row>
    <row r="5090" spans="7:7" x14ac:dyDescent="0.25">
      <c r="G5090" s="89"/>
    </row>
    <row r="5091" spans="7:7" x14ac:dyDescent="0.25">
      <c r="G5091" s="89"/>
    </row>
    <row r="5092" spans="7:7" x14ac:dyDescent="0.25">
      <c r="G5092" s="89"/>
    </row>
    <row r="5093" spans="7:7" x14ac:dyDescent="0.25">
      <c r="G5093" s="89"/>
    </row>
    <row r="5094" spans="7:7" x14ac:dyDescent="0.25">
      <c r="G5094" s="89"/>
    </row>
    <row r="5095" spans="7:7" x14ac:dyDescent="0.25">
      <c r="G5095" s="89"/>
    </row>
    <row r="5096" spans="7:7" x14ac:dyDescent="0.25">
      <c r="G5096" s="89"/>
    </row>
    <row r="5097" spans="7:7" x14ac:dyDescent="0.25">
      <c r="G5097" s="89"/>
    </row>
    <row r="5098" spans="7:7" x14ac:dyDescent="0.25">
      <c r="G5098" s="89"/>
    </row>
    <row r="5099" spans="7:7" x14ac:dyDescent="0.25">
      <c r="G5099" s="89"/>
    </row>
    <row r="5100" spans="7:7" x14ac:dyDescent="0.25">
      <c r="G5100" s="89"/>
    </row>
    <row r="5101" spans="7:7" x14ac:dyDescent="0.25">
      <c r="G5101" s="89"/>
    </row>
    <row r="5102" spans="7:7" x14ac:dyDescent="0.25">
      <c r="G5102" s="89"/>
    </row>
    <row r="5103" spans="7:7" x14ac:dyDescent="0.25">
      <c r="G5103" s="89"/>
    </row>
    <row r="5104" spans="7:7" x14ac:dyDescent="0.25">
      <c r="G5104" s="89"/>
    </row>
    <row r="5105" spans="7:7" x14ac:dyDescent="0.25">
      <c r="G5105" s="89"/>
    </row>
    <row r="5106" spans="7:7" x14ac:dyDescent="0.25">
      <c r="G5106" s="89"/>
    </row>
    <row r="5107" spans="7:7" x14ac:dyDescent="0.25">
      <c r="G5107" s="89"/>
    </row>
    <row r="5108" spans="7:7" x14ac:dyDescent="0.25">
      <c r="G5108" s="89"/>
    </row>
    <row r="5109" spans="7:7" x14ac:dyDescent="0.25">
      <c r="G5109" s="89"/>
    </row>
    <row r="5110" spans="7:7" x14ac:dyDescent="0.25">
      <c r="G5110" s="89"/>
    </row>
    <row r="5111" spans="7:7" x14ac:dyDescent="0.25">
      <c r="G5111" s="89"/>
    </row>
    <row r="5112" spans="7:7" x14ac:dyDescent="0.25">
      <c r="G5112" s="89"/>
    </row>
    <row r="5113" spans="7:7" x14ac:dyDescent="0.25">
      <c r="G5113" s="89"/>
    </row>
    <row r="5114" spans="7:7" x14ac:dyDescent="0.25">
      <c r="G5114" s="89"/>
    </row>
    <row r="5115" spans="7:7" x14ac:dyDescent="0.25">
      <c r="G5115" s="89"/>
    </row>
    <row r="5116" spans="7:7" x14ac:dyDescent="0.25">
      <c r="G5116" s="89"/>
    </row>
    <row r="5117" spans="7:7" x14ac:dyDescent="0.25">
      <c r="G5117" s="89"/>
    </row>
    <row r="5118" spans="7:7" x14ac:dyDescent="0.25">
      <c r="G5118" s="89"/>
    </row>
    <row r="5119" spans="7:7" x14ac:dyDescent="0.25">
      <c r="G5119" s="89"/>
    </row>
    <row r="5120" spans="7:7" x14ac:dyDescent="0.25">
      <c r="G5120" s="89"/>
    </row>
    <row r="5121" spans="7:7" x14ac:dyDescent="0.25">
      <c r="G5121" s="89"/>
    </row>
    <row r="5122" spans="7:7" x14ac:dyDescent="0.25">
      <c r="G5122" s="89"/>
    </row>
    <row r="5123" spans="7:7" x14ac:dyDescent="0.25">
      <c r="G5123" s="89"/>
    </row>
    <row r="5124" spans="7:7" x14ac:dyDescent="0.25">
      <c r="G5124" s="89"/>
    </row>
    <row r="5125" spans="7:7" x14ac:dyDescent="0.25">
      <c r="G5125" s="89"/>
    </row>
    <row r="5126" spans="7:7" x14ac:dyDescent="0.25">
      <c r="G5126" s="89"/>
    </row>
    <row r="5127" spans="7:7" x14ac:dyDescent="0.25">
      <c r="G5127" s="89"/>
    </row>
    <row r="5128" spans="7:7" x14ac:dyDescent="0.25">
      <c r="G5128" s="89"/>
    </row>
    <row r="5129" spans="7:7" x14ac:dyDescent="0.25">
      <c r="G5129" s="89"/>
    </row>
    <row r="5130" spans="7:7" x14ac:dyDescent="0.25">
      <c r="G5130" s="89"/>
    </row>
    <row r="5131" spans="7:7" x14ac:dyDescent="0.25">
      <c r="G5131" s="89"/>
    </row>
    <row r="5132" spans="7:7" x14ac:dyDescent="0.25">
      <c r="G5132" s="89"/>
    </row>
    <row r="5133" spans="7:7" x14ac:dyDescent="0.25">
      <c r="G5133" s="89"/>
    </row>
    <row r="5134" spans="7:7" x14ac:dyDescent="0.25">
      <c r="G5134" s="89"/>
    </row>
    <row r="5135" spans="7:7" x14ac:dyDescent="0.25">
      <c r="G5135" s="89"/>
    </row>
    <row r="5136" spans="7:7" x14ac:dyDescent="0.25">
      <c r="G5136" s="89"/>
    </row>
    <row r="5137" spans="7:7" x14ac:dyDescent="0.25">
      <c r="G5137" s="89"/>
    </row>
    <row r="5138" spans="7:7" x14ac:dyDescent="0.25">
      <c r="G5138" s="89"/>
    </row>
    <row r="5139" spans="7:7" x14ac:dyDescent="0.25">
      <c r="G5139" s="89"/>
    </row>
    <row r="5140" spans="7:7" x14ac:dyDescent="0.25">
      <c r="G5140" s="89"/>
    </row>
    <row r="5141" spans="7:7" x14ac:dyDescent="0.25">
      <c r="G5141" s="89"/>
    </row>
    <row r="5142" spans="7:7" x14ac:dyDescent="0.25">
      <c r="G5142" s="89"/>
    </row>
    <row r="5143" spans="7:7" x14ac:dyDescent="0.25">
      <c r="G5143" s="89"/>
    </row>
    <row r="5144" spans="7:7" x14ac:dyDescent="0.25">
      <c r="G5144" s="89"/>
    </row>
    <row r="5145" spans="7:7" x14ac:dyDescent="0.25">
      <c r="G5145" s="89"/>
    </row>
    <row r="5146" spans="7:7" x14ac:dyDescent="0.25">
      <c r="G5146" s="89"/>
    </row>
    <row r="5147" spans="7:7" x14ac:dyDescent="0.25">
      <c r="G5147" s="89"/>
    </row>
    <row r="5148" spans="7:7" x14ac:dyDescent="0.25">
      <c r="G5148" s="89"/>
    </row>
    <row r="5149" spans="7:7" x14ac:dyDescent="0.25">
      <c r="G5149" s="89"/>
    </row>
    <row r="5150" spans="7:7" x14ac:dyDescent="0.25">
      <c r="G5150" s="89"/>
    </row>
    <row r="5151" spans="7:7" x14ac:dyDescent="0.25">
      <c r="G5151" s="89"/>
    </row>
    <row r="5152" spans="7:7" x14ac:dyDescent="0.25">
      <c r="G5152" s="89"/>
    </row>
    <row r="5153" spans="7:7" x14ac:dyDescent="0.25">
      <c r="G5153" s="89"/>
    </row>
    <row r="5154" spans="7:7" x14ac:dyDescent="0.25">
      <c r="G5154" s="89"/>
    </row>
    <row r="5155" spans="7:7" x14ac:dyDescent="0.25">
      <c r="G5155" s="89"/>
    </row>
    <row r="5156" spans="7:7" x14ac:dyDescent="0.25">
      <c r="G5156" s="89"/>
    </row>
    <row r="5157" spans="7:7" x14ac:dyDescent="0.25">
      <c r="G5157" s="89"/>
    </row>
    <row r="5158" spans="7:7" x14ac:dyDescent="0.25">
      <c r="G5158" s="89"/>
    </row>
    <row r="5159" spans="7:7" x14ac:dyDescent="0.25">
      <c r="G5159" s="89"/>
    </row>
    <row r="5160" spans="7:7" x14ac:dyDescent="0.25">
      <c r="G5160" s="89"/>
    </row>
    <row r="5161" spans="7:7" x14ac:dyDescent="0.25">
      <c r="G5161" s="89"/>
    </row>
    <row r="5162" spans="7:7" x14ac:dyDescent="0.25">
      <c r="G5162" s="89"/>
    </row>
    <row r="5163" spans="7:7" x14ac:dyDescent="0.25">
      <c r="G5163" s="89"/>
    </row>
    <row r="5164" spans="7:7" x14ac:dyDescent="0.25">
      <c r="G5164" s="89"/>
    </row>
    <row r="5165" spans="7:7" x14ac:dyDescent="0.25">
      <c r="G5165" s="89"/>
    </row>
    <row r="5166" spans="7:7" x14ac:dyDescent="0.25">
      <c r="G5166" s="89"/>
    </row>
    <row r="5167" spans="7:7" x14ac:dyDescent="0.25">
      <c r="G5167" s="89"/>
    </row>
    <row r="5168" spans="7:7" x14ac:dyDescent="0.25">
      <c r="G5168" s="89"/>
    </row>
    <row r="5169" spans="7:7" x14ac:dyDescent="0.25">
      <c r="G5169" s="89"/>
    </row>
    <row r="5170" spans="7:7" x14ac:dyDescent="0.25">
      <c r="G5170" s="89"/>
    </row>
    <row r="5171" spans="7:7" x14ac:dyDescent="0.25">
      <c r="G5171" s="89"/>
    </row>
    <row r="5172" spans="7:7" x14ac:dyDescent="0.25">
      <c r="G5172" s="89"/>
    </row>
    <row r="5173" spans="7:7" x14ac:dyDescent="0.25">
      <c r="G5173" s="89"/>
    </row>
    <row r="5174" spans="7:7" x14ac:dyDescent="0.25">
      <c r="G5174" s="89"/>
    </row>
    <row r="5175" spans="7:7" x14ac:dyDescent="0.25">
      <c r="G5175" s="89"/>
    </row>
    <row r="5176" spans="7:7" x14ac:dyDescent="0.25">
      <c r="G5176" s="89"/>
    </row>
    <row r="5177" spans="7:7" x14ac:dyDescent="0.25">
      <c r="G5177" s="89"/>
    </row>
    <row r="5178" spans="7:7" x14ac:dyDescent="0.25">
      <c r="G5178" s="89"/>
    </row>
    <row r="5179" spans="7:7" x14ac:dyDescent="0.25">
      <c r="G5179" s="89"/>
    </row>
    <row r="5180" spans="7:7" x14ac:dyDescent="0.25">
      <c r="G5180" s="89"/>
    </row>
    <row r="5181" spans="7:7" x14ac:dyDescent="0.25">
      <c r="G5181" s="89"/>
    </row>
    <row r="5182" spans="7:7" x14ac:dyDescent="0.25">
      <c r="G5182" s="89"/>
    </row>
    <row r="5183" spans="7:7" x14ac:dyDescent="0.25">
      <c r="G5183" s="89"/>
    </row>
    <row r="5184" spans="7:7" x14ac:dyDescent="0.25">
      <c r="G5184" s="89"/>
    </row>
    <row r="5185" spans="7:7" x14ac:dyDescent="0.25">
      <c r="G5185" s="89"/>
    </row>
    <row r="5186" spans="7:7" x14ac:dyDescent="0.25">
      <c r="G5186" s="89"/>
    </row>
    <row r="5187" spans="7:7" x14ac:dyDescent="0.25">
      <c r="G5187" s="89"/>
    </row>
    <row r="5188" spans="7:7" x14ac:dyDescent="0.25">
      <c r="G5188" s="89"/>
    </row>
    <row r="5189" spans="7:7" x14ac:dyDescent="0.25">
      <c r="G5189" s="89"/>
    </row>
    <row r="5190" spans="7:7" x14ac:dyDescent="0.25">
      <c r="G5190" s="89"/>
    </row>
    <row r="5191" spans="7:7" x14ac:dyDescent="0.25">
      <c r="G5191" s="89"/>
    </row>
    <row r="5192" spans="7:7" x14ac:dyDescent="0.25">
      <c r="G5192" s="89"/>
    </row>
    <row r="5193" spans="7:7" x14ac:dyDescent="0.25">
      <c r="G5193" s="89"/>
    </row>
    <row r="5194" spans="7:7" x14ac:dyDescent="0.25">
      <c r="G5194" s="89"/>
    </row>
    <row r="5195" spans="7:7" x14ac:dyDescent="0.25">
      <c r="G5195" s="89"/>
    </row>
    <row r="5196" spans="7:7" x14ac:dyDescent="0.25">
      <c r="G5196" s="89"/>
    </row>
    <row r="5197" spans="7:7" x14ac:dyDescent="0.25">
      <c r="G5197" s="89"/>
    </row>
    <row r="5198" spans="7:7" x14ac:dyDescent="0.25">
      <c r="G5198" s="89"/>
    </row>
    <row r="5199" spans="7:7" x14ac:dyDescent="0.25">
      <c r="G5199" s="89"/>
    </row>
    <row r="5200" spans="7:7" x14ac:dyDescent="0.25">
      <c r="G5200" s="89"/>
    </row>
    <row r="5201" spans="7:7" x14ac:dyDescent="0.25">
      <c r="G5201" s="89"/>
    </row>
    <row r="5202" spans="7:7" x14ac:dyDescent="0.25">
      <c r="G5202" s="89"/>
    </row>
    <row r="5203" spans="7:7" x14ac:dyDescent="0.25">
      <c r="G5203" s="89"/>
    </row>
    <row r="5204" spans="7:7" x14ac:dyDescent="0.25">
      <c r="G5204" s="89"/>
    </row>
    <row r="5205" spans="7:7" x14ac:dyDescent="0.25">
      <c r="G5205" s="89"/>
    </row>
    <row r="5206" spans="7:7" x14ac:dyDescent="0.25">
      <c r="G5206" s="89"/>
    </row>
    <row r="5207" spans="7:7" x14ac:dyDescent="0.25">
      <c r="G5207" s="89"/>
    </row>
    <row r="5208" spans="7:7" x14ac:dyDescent="0.25">
      <c r="G5208" s="89"/>
    </row>
    <row r="5209" spans="7:7" x14ac:dyDescent="0.25">
      <c r="G5209" s="89"/>
    </row>
    <row r="5210" spans="7:7" x14ac:dyDescent="0.25">
      <c r="G5210" s="89"/>
    </row>
    <row r="5211" spans="7:7" x14ac:dyDescent="0.25">
      <c r="G5211" s="89"/>
    </row>
    <row r="5212" spans="7:7" x14ac:dyDescent="0.25">
      <c r="G5212" s="89"/>
    </row>
    <row r="5213" spans="7:7" x14ac:dyDescent="0.25">
      <c r="G5213" s="89"/>
    </row>
    <row r="5214" spans="7:7" x14ac:dyDescent="0.25">
      <c r="G5214" s="89"/>
    </row>
    <row r="5215" spans="7:7" x14ac:dyDescent="0.25">
      <c r="G5215" s="89"/>
    </row>
    <row r="5216" spans="7:7" x14ac:dyDescent="0.25">
      <c r="G5216" s="89"/>
    </row>
    <row r="5217" spans="7:7" x14ac:dyDescent="0.25">
      <c r="G5217" s="89"/>
    </row>
    <row r="5218" spans="7:7" x14ac:dyDescent="0.25">
      <c r="G5218" s="89"/>
    </row>
    <row r="5219" spans="7:7" x14ac:dyDescent="0.25">
      <c r="G5219" s="89"/>
    </row>
    <row r="5220" spans="7:7" x14ac:dyDescent="0.25">
      <c r="G5220" s="89"/>
    </row>
    <row r="5221" spans="7:7" x14ac:dyDescent="0.25">
      <c r="G5221" s="89"/>
    </row>
    <row r="5222" spans="7:7" x14ac:dyDescent="0.25">
      <c r="G5222" s="89"/>
    </row>
    <row r="5223" spans="7:7" x14ac:dyDescent="0.25">
      <c r="G5223" s="89"/>
    </row>
    <row r="5224" spans="7:7" x14ac:dyDescent="0.25">
      <c r="G5224" s="89"/>
    </row>
    <row r="5225" spans="7:7" x14ac:dyDescent="0.25">
      <c r="G5225" s="89"/>
    </row>
    <row r="5226" spans="7:7" x14ac:dyDescent="0.25">
      <c r="G5226" s="89"/>
    </row>
    <row r="5227" spans="7:7" x14ac:dyDescent="0.25">
      <c r="G5227" s="89"/>
    </row>
    <row r="5228" spans="7:7" x14ac:dyDescent="0.25">
      <c r="G5228" s="89"/>
    </row>
    <row r="5229" spans="7:7" x14ac:dyDescent="0.25">
      <c r="G5229" s="89"/>
    </row>
    <row r="5230" spans="7:7" x14ac:dyDescent="0.25">
      <c r="G5230" s="89"/>
    </row>
    <row r="5231" spans="7:7" x14ac:dyDescent="0.25">
      <c r="G5231" s="89"/>
    </row>
    <row r="5232" spans="7:7" x14ac:dyDescent="0.25">
      <c r="G5232" s="89"/>
    </row>
    <row r="5233" spans="7:7" x14ac:dyDescent="0.25">
      <c r="G5233" s="89"/>
    </row>
    <row r="5234" spans="7:7" x14ac:dyDescent="0.25">
      <c r="G5234" s="89"/>
    </row>
    <row r="5235" spans="7:7" x14ac:dyDescent="0.25">
      <c r="G5235" s="89"/>
    </row>
    <row r="5236" spans="7:7" x14ac:dyDescent="0.25">
      <c r="G5236" s="89"/>
    </row>
    <row r="5237" spans="7:7" x14ac:dyDescent="0.25">
      <c r="G5237" s="89"/>
    </row>
    <row r="5238" spans="7:7" x14ac:dyDescent="0.25">
      <c r="G5238" s="89"/>
    </row>
    <row r="5239" spans="7:7" x14ac:dyDescent="0.25">
      <c r="G5239" s="89"/>
    </row>
    <row r="5240" spans="7:7" x14ac:dyDescent="0.25">
      <c r="G5240" s="89"/>
    </row>
    <row r="5241" spans="7:7" x14ac:dyDescent="0.25">
      <c r="G5241" s="89"/>
    </row>
    <row r="5242" spans="7:7" x14ac:dyDescent="0.25">
      <c r="G5242" s="89"/>
    </row>
    <row r="5243" spans="7:7" x14ac:dyDescent="0.25">
      <c r="G5243" s="89"/>
    </row>
    <row r="5244" spans="7:7" x14ac:dyDescent="0.25">
      <c r="G5244" s="89"/>
    </row>
    <row r="5245" spans="7:7" x14ac:dyDescent="0.25">
      <c r="G5245" s="89"/>
    </row>
    <row r="5246" spans="7:7" x14ac:dyDescent="0.25">
      <c r="G5246" s="89"/>
    </row>
    <row r="5247" spans="7:7" x14ac:dyDescent="0.25">
      <c r="G5247" s="89"/>
    </row>
    <row r="5248" spans="7:7" x14ac:dyDescent="0.25">
      <c r="G5248" s="89"/>
    </row>
    <row r="5249" spans="7:7" x14ac:dyDescent="0.25">
      <c r="G5249" s="89"/>
    </row>
    <row r="5250" spans="7:7" x14ac:dyDescent="0.25">
      <c r="G5250" s="89"/>
    </row>
    <row r="5251" spans="7:7" x14ac:dyDescent="0.25">
      <c r="G5251" s="89"/>
    </row>
    <row r="5252" spans="7:7" x14ac:dyDescent="0.25">
      <c r="G5252" s="89"/>
    </row>
    <row r="5253" spans="7:7" x14ac:dyDescent="0.25">
      <c r="G5253" s="89"/>
    </row>
    <row r="5254" spans="7:7" x14ac:dyDescent="0.25">
      <c r="G5254" s="89"/>
    </row>
    <row r="5255" spans="7:7" x14ac:dyDescent="0.25">
      <c r="G5255" s="89"/>
    </row>
    <row r="5256" spans="7:7" x14ac:dyDescent="0.25">
      <c r="G5256" s="89"/>
    </row>
    <row r="5257" spans="7:7" x14ac:dyDescent="0.25">
      <c r="G5257" s="89"/>
    </row>
    <row r="5258" spans="7:7" x14ac:dyDescent="0.25">
      <c r="G5258" s="89"/>
    </row>
    <row r="5259" spans="7:7" x14ac:dyDescent="0.25">
      <c r="G5259" s="89"/>
    </row>
    <row r="5260" spans="7:7" x14ac:dyDescent="0.25">
      <c r="G5260" s="89"/>
    </row>
    <row r="5261" spans="7:7" x14ac:dyDescent="0.25">
      <c r="G5261" s="89"/>
    </row>
    <row r="5262" spans="7:7" x14ac:dyDescent="0.25">
      <c r="G5262" s="89"/>
    </row>
    <row r="5263" spans="7:7" x14ac:dyDescent="0.25">
      <c r="G5263" s="89"/>
    </row>
    <row r="5264" spans="7:7" x14ac:dyDescent="0.25">
      <c r="G5264" s="89"/>
    </row>
    <row r="5265" spans="7:7" x14ac:dyDescent="0.25">
      <c r="G5265" s="89"/>
    </row>
    <row r="5266" spans="7:7" x14ac:dyDescent="0.25">
      <c r="G5266" s="89"/>
    </row>
    <row r="5267" spans="7:7" x14ac:dyDescent="0.25">
      <c r="G5267" s="89"/>
    </row>
    <row r="5268" spans="7:7" x14ac:dyDescent="0.25">
      <c r="G5268" s="89"/>
    </row>
    <row r="5269" spans="7:7" x14ac:dyDescent="0.25">
      <c r="G5269" s="89"/>
    </row>
    <row r="5270" spans="7:7" x14ac:dyDescent="0.25">
      <c r="G5270" s="89"/>
    </row>
    <row r="5271" spans="7:7" x14ac:dyDescent="0.25">
      <c r="G5271" s="89"/>
    </row>
    <row r="5272" spans="7:7" x14ac:dyDescent="0.25">
      <c r="G5272" s="89"/>
    </row>
    <row r="5273" spans="7:7" x14ac:dyDescent="0.25">
      <c r="G5273" s="89"/>
    </row>
    <row r="5274" spans="7:7" x14ac:dyDescent="0.25">
      <c r="G5274" s="89"/>
    </row>
    <row r="5275" spans="7:7" x14ac:dyDescent="0.25">
      <c r="G5275" s="89"/>
    </row>
    <row r="5276" spans="7:7" x14ac:dyDescent="0.25">
      <c r="G5276" s="89"/>
    </row>
    <row r="5277" spans="7:7" x14ac:dyDescent="0.25">
      <c r="G5277" s="89"/>
    </row>
    <row r="5278" spans="7:7" x14ac:dyDescent="0.25">
      <c r="G5278" s="89"/>
    </row>
    <row r="5279" spans="7:7" x14ac:dyDescent="0.25">
      <c r="G5279" s="89"/>
    </row>
    <row r="5280" spans="7:7" x14ac:dyDescent="0.25">
      <c r="G5280" s="89"/>
    </row>
    <row r="5281" spans="7:7" x14ac:dyDescent="0.25">
      <c r="G5281" s="89"/>
    </row>
    <row r="5282" spans="7:7" x14ac:dyDescent="0.25">
      <c r="G5282" s="89"/>
    </row>
    <row r="5283" spans="7:7" x14ac:dyDescent="0.25">
      <c r="G5283" s="89"/>
    </row>
    <row r="5284" spans="7:7" x14ac:dyDescent="0.25">
      <c r="G5284" s="89"/>
    </row>
    <row r="5285" spans="7:7" x14ac:dyDescent="0.25">
      <c r="G5285" s="89"/>
    </row>
    <row r="5286" spans="7:7" x14ac:dyDescent="0.25">
      <c r="G5286" s="89"/>
    </row>
    <row r="5287" spans="7:7" x14ac:dyDescent="0.25">
      <c r="G5287" s="89"/>
    </row>
    <row r="5288" spans="7:7" x14ac:dyDescent="0.25">
      <c r="G5288" s="89"/>
    </row>
    <row r="5289" spans="7:7" x14ac:dyDescent="0.25">
      <c r="G5289" s="89"/>
    </row>
    <row r="5290" spans="7:7" x14ac:dyDescent="0.25">
      <c r="G5290" s="89"/>
    </row>
    <row r="5291" spans="7:7" x14ac:dyDescent="0.25">
      <c r="G5291" s="89"/>
    </row>
    <row r="5292" spans="7:7" x14ac:dyDescent="0.25">
      <c r="G5292" s="89"/>
    </row>
    <row r="5293" spans="7:7" x14ac:dyDescent="0.25">
      <c r="G5293" s="89"/>
    </row>
    <row r="5294" spans="7:7" x14ac:dyDescent="0.25">
      <c r="G5294" s="89"/>
    </row>
    <row r="5295" spans="7:7" x14ac:dyDescent="0.25">
      <c r="G5295" s="89"/>
    </row>
    <row r="5296" spans="7:7" x14ac:dyDescent="0.25">
      <c r="G5296" s="89"/>
    </row>
    <row r="5297" spans="7:7" x14ac:dyDescent="0.25">
      <c r="G5297" s="89"/>
    </row>
    <row r="5298" spans="7:7" x14ac:dyDescent="0.25">
      <c r="G5298" s="89"/>
    </row>
    <row r="5299" spans="7:7" x14ac:dyDescent="0.25">
      <c r="G5299" s="89"/>
    </row>
    <row r="5300" spans="7:7" x14ac:dyDescent="0.25">
      <c r="G5300" s="89"/>
    </row>
    <row r="5301" spans="7:7" x14ac:dyDescent="0.25">
      <c r="G5301" s="89"/>
    </row>
    <row r="5302" spans="7:7" x14ac:dyDescent="0.25">
      <c r="G5302" s="89"/>
    </row>
    <row r="5303" spans="7:7" x14ac:dyDescent="0.25">
      <c r="G5303" s="89"/>
    </row>
    <row r="5304" spans="7:7" x14ac:dyDescent="0.25">
      <c r="G5304" s="89"/>
    </row>
    <row r="5305" spans="7:7" x14ac:dyDescent="0.25">
      <c r="G5305" s="89"/>
    </row>
    <row r="5306" spans="7:7" x14ac:dyDescent="0.25">
      <c r="G5306" s="89"/>
    </row>
    <row r="5307" spans="7:7" x14ac:dyDescent="0.25">
      <c r="G5307" s="89"/>
    </row>
    <row r="5308" spans="7:7" x14ac:dyDescent="0.25">
      <c r="G5308" s="89"/>
    </row>
    <row r="5309" spans="7:7" x14ac:dyDescent="0.25">
      <c r="G5309" s="89"/>
    </row>
    <row r="5310" spans="7:7" x14ac:dyDescent="0.25">
      <c r="G5310" s="89"/>
    </row>
    <row r="5311" spans="7:7" x14ac:dyDescent="0.25">
      <c r="G5311" s="89"/>
    </row>
    <row r="5312" spans="7:7" x14ac:dyDescent="0.25">
      <c r="G5312" s="89"/>
    </row>
    <row r="5313" spans="7:7" x14ac:dyDescent="0.25">
      <c r="G5313" s="89"/>
    </row>
    <row r="5314" spans="7:7" x14ac:dyDescent="0.25">
      <c r="G5314" s="89"/>
    </row>
    <row r="5315" spans="7:7" x14ac:dyDescent="0.25">
      <c r="G5315" s="89"/>
    </row>
    <row r="5316" spans="7:7" x14ac:dyDescent="0.25">
      <c r="G5316" s="89"/>
    </row>
    <row r="5317" spans="7:7" x14ac:dyDescent="0.25">
      <c r="G5317" s="89"/>
    </row>
    <row r="5318" spans="7:7" x14ac:dyDescent="0.25">
      <c r="G5318" s="89"/>
    </row>
    <row r="5319" spans="7:7" x14ac:dyDescent="0.25">
      <c r="G5319" s="89"/>
    </row>
    <row r="5320" spans="7:7" x14ac:dyDescent="0.25">
      <c r="G5320" s="89"/>
    </row>
    <row r="5321" spans="7:7" x14ac:dyDescent="0.25">
      <c r="G5321" s="89"/>
    </row>
    <row r="5322" spans="7:7" x14ac:dyDescent="0.25">
      <c r="G5322" s="89"/>
    </row>
    <row r="5323" spans="7:7" x14ac:dyDescent="0.25">
      <c r="G5323" s="89"/>
    </row>
    <row r="5324" spans="7:7" x14ac:dyDescent="0.25">
      <c r="G5324" s="89"/>
    </row>
    <row r="5325" spans="7:7" x14ac:dyDescent="0.25">
      <c r="G5325" s="89"/>
    </row>
    <row r="5326" spans="7:7" x14ac:dyDescent="0.25">
      <c r="G5326" s="89"/>
    </row>
    <row r="5327" spans="7:7" x14ac:dyDescent="0.25">
      <c r="G5327" s="89"/>
    </row>
    <row r="5328" spans="7:7" x14ac:dyDescent="0.25">
      <c r="G5328" s="89"/>
    </row>
    <row r="5329" spans="7:7" x14ac:dyDescent="0.25">
      <c r="G5329" s="89"/>
    </row>
    <row r="5330" spans="7:7" x14ac:dyDescent="0.25">
      <c r="G5330" s="89"/>
    </row>
    <row r="5331" spans="7:7" x14ac:dyDescent="0.25">
      <c r="G5331" s="89"/>
    </row>
    <row r="5332" spans="7:7" x14ac:dyDescent="0.25">
      <c r="G5332" s="89"/>
    </row>
    <row r="5333" spans="7:7" x14ac:dyDescent="0.25">
      <c r="G5333" s="89"/>
    </row>
    <row r="5334" spans="7:7" x14ac:dyDescent="0.25">
      <c r="G5334" s="89"/>
    </row>
    <row r="5335" spans="7:7" x14ac:dyDescent="0.25">
      <c r="G5335" s="89"/>
    </row>
    <row r="5336" spans="7:7" x14ac:dyDescent="0.25">
      <c r="G5336" s="89"/>
    </row>
    <row r="5337" spans="7:7" x14ac:dyDescent="0.25">
      <c r="G5337" s="89"/>
    </row>
    <row r="5338" spans="7:7" x14ac:dyDescent="0.25">
      <c r="G5338" s="89"/>
    </row>
    <row r="5339" spans="7:7" x14ac:dyDescent="0.25">
      <c r="G5339" s="89"/>
    </row>
    <row r="5340" spans="7:7" x14ac:dyDescent="0.25">
      <c r="G5340" s="89"/>
    </row>
    <row r="5341" spans="7:7" x14ac:dyDescent="0.25">
      <c r="G5341" s="89"/>
    </row>
    <row r="5342" spans="7:7" x14ac:dyDescent="0.25">
      <c r="G5342" s="89"/>
    </row>
    <row r="5343" spans="7:7" x14ac:dyDescent="0.25">
      <c r="G5343" s="89"/>
    </row>
    <row r="5344" spans="7:7" x14ac:dyDescent="0.25">
      <c r="G5344" s="89"/>
    </row>
    <row r="5345" spans="7:7" x14ac:dyDescent="0.25">
      <c r="G5345" s="89"/>
    </row>
    <row r="5346" spans="7:7" x14ac:dyDescent="0.25">
      <c r="G5346" s="89"/>
    </row>
    <row r="5347" spans="7:7" x14ac:dyDescent="0.25">
      <c r="G5347" s="89"/>
    </row>
    <row r="5348" spans="7:7" x14ac:dyDescent="0.25">
      <c r="G5348" s="89"/>
    </row>
    <row r="5349" spans="7:7" x14ac:dyDescent="0.25">
      <c r="G5349" s="89"/>
    </row>
    <row r="5350" spans="7:7" x14ac:dyDescent="0.25">
      <c r="G5350" s="89"/>
    </row>
    <row r="5351" spans="7:7" x14ac:dyDescent="0.25">
      <c r="G5351" s="89"/>
    </row>
    <row r="5352" spans="7:7" x14ac:dyDescent="0.25">
      <c r="G5352" s="89"/>
    </row>
    <row r="5353" spans="7:7" x14ac:dyDescent="0.25">
      <c r="G5353" s="89"/>
    </row>
    <row r="5354" spans="7:7" x14ac:dyDescent="0.25">
      <c r="G5354" s="89"/>
    </row>
    <row r="5355" spans="7:7" x14ac:dyDescent="0.25">
      <c r="G5355" s="89"/>
    </row>
    <row r="5356" spans="7:7" x14ac:dyDescent="0.25">
      <c r="G5356" s="89"/>
    </row>
    <row r="5357" spans="7:7" x14ac:dyDescent="0.25">
      <c r="G5357" s="89"/>
    </row>
    <row r="5358" spans="7:7" x14ac:dyDescent="0.25">
      <c r="G5358" s="89"/>
    </row>
    <row r="5359" spans="7:7" x14ac:dyDescent="0.25">
      <c r="G5359" s="89"/>
    </row>
    <row r="5360" spans="7:7" x14ac:dyDescent="0.25">
      <c r="G5360" s="89"/>
    </row>
    <row r="5361" spans="7:7" x14ac:dyDescent="0.25">
      <c r="G5361" s="89"/>
    </row>
    <row r="5362" spans="7:7" x14ac:dyDescent="0.25">
      <c r="G5362" s="89"/>
    </row>
    <row r="5363" spans="7:7" x14ac:dyDescent="0.25">
      <c r="G5363" s="89"/>
    </row>
    <row r="5364" spans="7:7" x14ac:dyDescent="0.25">
      <c r="G5364" s="89"/>
    </row>
    <row r="5365" spans="7:7" x14ac:dyDescent="0.25">
      <c r="G5365" s="89"/>
    </row>
    <row r="5366" spans="7:7" x14ac:dyDescent="0.25">
      <c r="G5366" s="89"/>
    </row>
    <row r="5367" spans="7:7" x14ac:dyDescent="0.25">
      <c r="G5367" s="89"/>
    </row>
    <row r="5368" spans="7:7" x14ac:dyDescent="0.25">
      <c r="G5368" s="89"/>
    </row>
    <row r="5369" spans="7:7" x14ac:dyDescent="0.25">
      <c r="G5369" s="89"/>
    </row>
    <row r="5370" spans="7:7" x14ac:dyDescent="0.25">
      <c r="G5370" s="89"/>
    </row>
    <row r="5371" spans="7:7" x14ac:dyDescent="0.25">
      <c r="G5371" s="89"/>
    </row>
    <row r="5372" spans="7:7" x14ac:dyDescent="0.25">
      <c r="G5372" s="89"/>
    </row>
    <row r="5373" spans="7:7" x14ac:dyDescent="0.25">
      <c r="G5373" s="89"/>
    </row>
    <row r="5374" spans="7:7" x14ac:dyDescent="0.25">
      <c r="G5374" s="89"/>
    </row>
    <row r="5375" spans="7:7" x14ac:dyDescent="0.25">
      <c r="G5375" s="89"/>
    </row>
    <row r="5376" spans="7:7" x14ac:dyDescent="0.25">
      <c r="G5376" s="89"/>
    </row>
    <row r="5377" spans="7:7" x14ac:dyDescent="0.25">
      <c r="G5377" s="89"/>
    </row>
    <row r="5378" spans="7:7" x14ac:dyDescent="0.25">
      <c r="G5378" s="89"/>
    </row>
    <row r="5379" spans="7:7" x14ac:dyDescent="0.25">
      <c r="G5379" s="89"/>
    </row>
    <row r="5380" spans="7:7" x14ac:dyDescent="0.25">
      <c r="G5380" s="89"/>
    </row>
    <row r="5381" spans="7:7" x14ac:dyDescent="0.25">
      <c r="G5381" s="89"/>
    </row>
    <row r="5382" spans="7:7" x14ac:dyDescent="0.25">
      <c r="G5382" s="89"/>
    </row>
    <row r="5383" spans="7:7" x14ac:dyDescent="0.25">
      <c r="G5383" s="89"/>
    </row>
    <row r="5384" spans="7:7" x14ac:dyDescent="0.25">
      <c r="G5384" s="89"/>
    </row>
    <row r="5385" spans="7:7" x14ac:dyDescent="0.25">
      <c r="G5385" s="89"/>
    </row>
    <row r="5386" spans="7:7" x14ac:dyDescent="0.25">
      <c r="G5386" s="89"/>
    </row>
    <row r="5387" spans="7:7" x14ac:dyDescent="0.25">
      <c r="G5387" s="89"/>
    </row>
    <row r="5388" spans="7:7" x14ac:dyDescent="0.25">
      <c r="G5388" s="89"/>
    </row>
    <row r="5389" spans="7:7" x14ac:dyDescent="0.25">
      <c r="G5389" s="89"/>
    </row>
    <row r="5390" spans="7:7" x14ac:dyDescent="0.25">
      <c r="G5390" s="89"/>
    </row>
    <row r="5391" spans="7:7" x14ac:dyDescent="0.25">
      <c r="G5391" s="89"/>
    </row>
    <row r="5392" spans="7:7" x14ac:dyDescent="0.25">
      <c r="G5392" s="89"/>
    </row>
    <row r="5393" spans="7:7" x14ac:dyDescent="0.25">
      <c r="G5393" s="89"/>
    </row>
    <row r="5394" spans="7:7" x14ac:dyDescent="0.25">
      <c r="G5394" s="89"/>
    </row>
    <row r="5395" spans="7:7" x14ac:dyDescent="0.25">
      <c r="G5395" s="89"/>
    </row>
    <row r="5396" spans="7:7" x14ac:dyDescent="0.25">
      <c r="G5396" s="89"/>
    </row>
    <row r="5397" spans="7:7" x14ac:dyDescent="0.25">
      <c r="G5397" s="89"/>
    </row>
    <row r="5398" spans="7:7" x14ac:dyDescent="0.25">
      <c r="G5398" s="89"/>
    </row>
    <row r="5399" spans="7:7" x14ac:dyDescent="0.25">
      <c r="G5399" s="89"/>
    </row>
    <row r="5400" spans="7:7" x14ac:dyDescent="0.25">
      <c r="G5400" s="89"/>
    </row>
    <row r="5401" spans="7:7" x14ac:dyDescent="0.25">
      <c r="G5401" s="89"/>
    </row>
    <row r="5402" spans="7:7" x14ac:dyDescent="0.25">
      <c r="G5402" s="89"/>
    </row>
    <row r="5403" spans="7:7" x14ac:dyDescent="0.25">
      <c r="G5403" s="89"/>
    </row>
    <row r="5404" spans="7:7" x14ac:dyDescent="0.25">
      <c r="G5404" s="89"/>
    </row>
    <row r="5405" spans="7:7" x14ac:dyDescent="0.25">
      <c r="G5405" s="89"/>
    </row>
    <row r="5406" spans="7:7" x14ac:dyDescent="0.25">
      <c r="G5406" s="89"/>
    </row>
    <row r="5407" spans="7:7" x14ac:dyDescent="0.25">
      <c r="G5407" s="89"/>
    </row>
    <row r="5408" spans="7:7" x14ac:dyDescent="0.25">
      <c r="G5408" s="89"/>
    </row>
    <row r="5409" spans="7:7" x14ac:dyDescent="0.25">
      <c r="G5409" s="89"/>
    </row>
    <row r="5410" spans="7:7" x14ac:dyDescent="0.25">
      <c r="G5410" s="89"/>
    </row>
    <row r="5411" spans="7:7" x14ac:dyDescent="0.25">
      <c r="G5411" s="89"/>
    </row>
    <row r="5412" spans="7:7" x14ac:dyDescent="0.25">
      <c r="G5412" s="89"/>
    </row>
    <row r="5413" spans="7:7" x14ac:dyDescent="0.25">
      <c r="G5413" s="89"/>
    </row>
    <row r="5414" spans="7:7" x14ac:dyDescent="0.25">
      <c r="G5414" s="89"/>
    </row>
    <row r="5415" spans="7:7" x14ac:dyDescent="0.25">
      <c r="G5415" s="89"/>
    </row>
    <row r="5416" spans="7:7" x14ac:dyDescent="0.25">
      <c r="G5416" s="89"/>
    </row>
    <row r="5417" spans="7:7" x14ac:dyDescent="0.25">
      <c r="G5417" s="89"/>
    </row>
    <row r="5418" spans="7:7" x14ac:dyDescent="0.25">
      <c r="G5418" s="89"/>
    </row>
    <row r="5419" spans="7:7" x14ac:dyDescent="0.25">
      <c r="G5419" s="89"/>
    </row>
    <row r="5420" spans="7:7" x14ac:dyDescent="0.25">
      <c r="G5420" s="89"/>
    </row>
    <row r="5421" spans="7:7" x14ac:dyDescent="0.25">
      <c r="G5421" s="89"/>
    </row>
    <row r="5422" spans="7:7" x14ac:dyDescent="0.25">
      <c r="G5422" s="89"/>
    </row>
    <row r="5423" spans="7:7" x14ac:dyDescent="0.25">
      <c r="G5423" s="89"/>
    </row>
    <row r="5424" spans="7:7" x14ac:dyDescent="0.25">
      <c r="G5424" s="89"/>
    </row>
    <row r="5425" spans="7:7" x14ac:dyDescent="0.25">
      <c r="G5425" s="89"/>
    </row>
    <row r="5426" spans="7:7" x14ac:dyDescent="0.25">
      <c r="G5426" s="89"/>
    </row>
    <row r="5427" spans="7:7" x14ac:dyDescent="0.25">
      <c r="G5427" s="89"/>
    </row>
    <row r="5428" spans="7:7" x14ac:dyDescent="0.25">
      <c r="G5428" s="89"/>
    </row>
    <row r="5429" spans="7:7" x14ac:dyDescent="0.25">
      <c r="G5429" s="89"/>
    </row>
    <row r="5430" spans="7:7" x14ac:dyDescent="0.25">
      <c r="G5430" s="89"/>
    </row>
    <row r="5431" spans="7:7" x14ac:dyDescent="0.25">
      <c r="G5431" s="89"/>
    </row>
    <row r="5432" spans="7:7" x14ac:dyDescent="0.25">
      <c r="G5432" s="89"/>
    </row>
    <row r="5433" spans="7:7" x14ac:dyDescent="0.25">
      <c r="G5433" s="89"/>
    </row>
    <row r="5434" spans="7:7" x14ac:dyDescent="0.25">
      <c r="G5434" s="89"/>
    </row>
    <row r="5435" spans="7:7" x14ac:dyDescent="0.25">
      <c r="G5435" s="89"/>
    </row>
    <row r="5436" spans="7:7" x14ac:dyDescent="0.25">
      <c r="G5436" s="89"/>
    </row>
    <row r="5437" spans="7:7" x14ac:dyDescent="0.25">
      <c r="G5437" s="89"/>
    </row>
    <row r="5438" spans="7:7" x14ac:dyDescent="0.25">
      <c r="G5438" s="89"/>
    </row>
    <row r="5439" spans="7:7" x14ac:dyDescent="0.25">
      <c r="G5439" s="89"/>
    </row>
    <row r="5440" spans="7:7" x14ac:dyDescent="0.25">
      <c r="G5440" s="89"/>
    </row>
    <row r="5441" spans="7:7" x14ac:dyDescent="0.25">
      <c r="G5441" s="89"/>
    </row>
    <row r="5442" spans="7:7" x14ac:dyDescent="0.25">
      <c r="G5442" s="89"/>
    </row>
    <row r="5443" spans="7:7" x14ac:dyDescent="0.25">
      <c r="G5443" s="89"/>
    </row>
    <row r="5444" spans="7:7" x14ac:dyDescent="0.25">
      <c r="G5444" s="89"/>
    </row>
    <row r="5445" spans="7:7" x14ac:dyDescent="0.25">
      <c r="G5445" s="89"/>
    </row>
    <row r="5446" spans="7:7" x14ac:dyDescent="0.25">
      <c r="G5446" s="89"/>
    </row>
    <row r="5447" spans="7:7" x14ac:dyDescent="0.25">
      <c r="G5447" s="89"/>
    </row>
    <row r="5448" spans="7:7" x14ac:dyDescent="0.25">
      <c r="G5448" s="89"/>
    </row>
    <row r="5449" spans="7:7" x14ac:dyDescent="0.25">
      <c r="G5449" s="89"/>
    </row>
    <row r="5450" spans="7:7" x14ac:dyDescent="0.25">
      <c r="G5450" s="89"/>
    </row>
    <row r="5451" spans="7:7" x14ac:dyDescent="0.25">
      <c r="G5451" s="89"/>
    </row>
    <row r="5452" spans="7:7" x14ac:dyDescent="0.25">
      <c r="G5452" s="89"/>
    </row>
    <row r="5453" spans="7:7" x14ac:dyDescent="0.25">
      <c r="G5453" s="89"/>
    </row>
    <row r="5454" spans="7:7" x14ac:dyDescent="0.25">
      <c r="G5454" s="89"/>
    </row>
    <row r="5455" spans="7:7" x14ac:dyDescent="0.25">
      <c r="G5455" s="89"/>
    </row>
    <row r="5456" spans="7:7" x14ac:dyDescent="0.25">
      <c r="G5456" s="89"/>
    </row>
    <row r="5457" spans="7:7" x14ac:dyDescent="0.25">
      <c r="G5457" s="89"/>
    </row>
    <row r="5458" spans="7:7" x14ac:dyDescent="0.25">
      <c r="G5458" s="89"/>
    </row>
    <row r="5459" spans="7:7" x14ac:dyDescent="0.25">
      <c r="G5459" s="89"/>
    </row>
    <row r="5460" spans="7:7" x14ac:dyDescent="0.25">
      <c r="G5460" s="89"/>
    </row>
    <row r="5461" spans="7:7" x14ac:dyDescent="0.25">
      <c r="G5461" s="89"/>
    </row>
    <row r="5462" spans="7:7" x14ac:dyDescent="0.25">
      <c r="G5462" s="89"/>
    </row>
    <row r="5463" spans="7:7" x14ac:dyDescent="0.25">
      <c r="G5463" s="89"/>
    </row>
    <row r="5464" spans="7:7" x14ac:dyDescent="0.25">
      <c r="G5464" s="89"/>
    </row>
    <row r="5465" spans="7:7" x14ac:dyDescent="0.25">
      <c r="G5465" s="89"/>
    </row>
    <row r="5466" spans="7:7" x14ac:dyDescent="0.25">
      <c r="G5466" s="89"/>
    </row>
    <row r="5467" spans="7:7" x14ac:dyDescent="0.25">
      <c r="G5467" s="89"/>
    </row>
    <row r="5468" spans="7:7" x14ac:dyDescent="0.25">
      <c r="G5468" s="89"/>
    </row>
    <row r="5469" spans="7:7" x14ac:dyDescent="0.25">
      <c r="G5469" s="89"/>
    </row>
    <row r="5470" spans="7:7" x14ac:dyDescent="0.25">
      <c r="G5470" s="89"/>
    </row>
    <row r="5471" spans="7:7" x14ac:dyDescent="0.25">
      <c r="G5471" s="89"/>
    </row>
    <row r="5472" spans="7:7" x14ac:dyDescent="0.25">
      <c r="G5472" s="89"/>
    </row>
    <row r="5473" spans="7:7" x14ac:dyDescent="0.25">
      <c r="G5473" s="89"/>
    </row>
    <row r="5474" spans="7:7" x14ac:dyDescent="0.25">
      <c r="G5474" s="89"/>
    </row>
    <row r="5475" spans="7:7" x14ac:dyDescent="0.25">
      <c r="G5475" s="89"/>
    </row>
    <row r="5476" spans="7:7" x14ac:dyDescent="0.25">
      <c r="G5476" s="89"/>
    </row>
    <row r="5477" spans="7:7" x14ac:dyDescent="0.25">
      <c r="G5477" s="89"/>
    </row>
    <row r="5478" spans="7:7" x14ac:dyDescent="0.25">
      <c r="G5478" s="89"/>
    </row>
    <row r="5479" spans="7:7" x14ac:dyDescent="0.25">
      <c r="G5479" s="89"/>
    </row>
    <row r="5480" spans="7:7" x14ac:dyDescent="0.25">
      <c r="G5480" s="89"/>
    </row>
    <row r="5481" spans="7:7" x14ac:dyDescent="0.25">
      <c r="G5481" s="89"/>
    </row>
    <row r="5482" spans="7:7" x14ac:dyDescent="0.25">
      <c r="G5482" s="89"/>
    </row>
    <row r="5483" spans="7:7" x14ac:dyDescent="0.25">
      <c r="G5483" s="89"/>
    </row>
    <row r="5484" spans="7:7" x14ac:dyDescent="0.25">
      <c r="G5484" s="89"/>
    </row>
    <row r="5485" spans="7:7" x14ac:dyDescent="0.25">
      <c r="G5485" s="89"/>
    </row>
    <row r="5486" spans="7:7" x14ac:dyDescent="0.25">
      <c r="G5486" s="89"/>
    </row>
    <row r="5487" spans="7:7" x14ac:dyDescent="0.25">
      <c r="G5487" s="89"/>
    </row>
    <row r="5488" spans="7:7" x14ac:dyDescent="0.25">
      <c r="G5488" s="89"/>
    </row>
    <row r="5489" spans="7:7" x14ac:dyDescent="0.25">
      <c r="G5489" s="89"/>
    </row>
    <row r="5490" spans="7:7" x14ac:dyDescent="0.25">
      <c r="G5490" s="89"/>
    </row>
    <row r="5491" spans="7:7" x14ac:dyDescent="0.25">
      <c r="G5491" s="89"/>
    </row>
    <row r="5492" spans="7:7" x14ac:dyDescent="0.25">
      <c r="G5492" s="89"/>
    </row>
    <row r="5493" spans="7:7" x14ac:dyDescent="0.25">
      <c r="G5493" s="89"/>
    </row>
    <row r="5494" spans="7:7" x14ac:dyDescent="0.25">
      <c r="G5494" s="89"/>
    </row>
    <row r="5495" spans="7:7" x14ac:dyDescent="0.25">
      <c r="G5495" s="89"/>
    </row>
    <row r="5496" spans="7:7" x14ac:dyDescent="0.25">
      <c r="G5496" s="89"/>
    </row>
    <row r="5497" spans="7:7" x14ac:dyDescent="0.25">
      <c r="G5497" s="89"/>
    </row>
    <row r="5498" spans="7:7" x14ac:dyDescent="0.25">
      <c r="G5498" s="89"/>
    </row>
    <row r="5499" spans="7:7" x14ac:dyDescent="0.25">
      <c r="G5499" s="89"/>
    </row>
    <row r="5500" spans="7:7" x14ac:dyDescent="0.25">
      <c r="G5500" s="89"/>
    </row>
    <row r="5501" spans="7:7" x14ac:dyDescent="0.25">
      <c r="G5501" s="89"/>
    </row>
    <row r="5502" spans="7:7" x14ac:dyDescent="0.25">
      <c r="G5502" s="89"/>
    </row>
    <row r="5503" spans="7:7" x14ac:dyDescent="0.25">
      <c r="G5503" s="89"/>
    </row>
    <row r="5504" spans="7:7" x14ac:dyDescent="0.25">
      <c r="G5504" s="89"/>
    </row>
    <row r="5505" spans="7:7" x14ac:dyDescent="0.25">
      <c r="G5505" s="89"/>
    </row>
    <row r="5506" spans="7:7" x14ac:dyDescent="0.25">
      <c r="G5506" s="89"/>
    </row>
    <row r="5507" spans="7:7" x14ac:dyDescent="0.25">
      <c r="G5507" s="89"/>
    </row>
    <row r="5508" spans="7:7" x14ac:dyDescent="0.25">
      <c r="G5508" s="89"/>
    </row>
    <row r="5509" spans="7:7" x14ac:dyDescent="0.25">
      <c r="G5509" s="89"/>
    </row>
    <row r="5510" spans="7:7" x14ac:dyDescent="0.25">
      <c r="G5510" s="89"/>
    </row>
    <row r="5511" spans="7:7" x14ac:dyDescent="0.25">
      <c r="G5511" s="89"/>
    </row>
    <row r="5512" spans="7:7" x14ac:dyDescent="0.25">
      <c r="G5512" s="89"/>
    </row>
    <row r="5513" spans="7:7" x14ac:dyDescent="0.25">
      <c r="G5513" s="89"/>
    </row>
    <row r="5514" spans="7:7" x14ac:dyDescent="0.25">
      <c r="G5514" s="89"/>
    </row>
    <row r="5515" spans="7:7" x14ac:dyDescent="0.25">
      <c r="G5515" s="89"/>
    </row>
    <row r="5516" spans="7:7" x14ac:dyDescent="0.25">
      <c r="G5516" s="89"/>
    </row>
    <row r="5517" spans="7:7" x14ac:dyDescent="0.25">
      <c r="G5517" s="89"/>
    </row>
    <row r="5518" spans="7:7" x14ac:dyDescent="0.25">
      <c r="G5518" s="89"/>
    </row>
    <row r="5519" spans="7:7" x14ac:dyDescent="0.25">
      <c r="G5519" s="89"/>
    </row>
    <row r="5520" spans="7:7" x14ac:dyDescent="0.25">
      <c r="G5520" s="89"/>
    </row>
    <row r="5521" spans="7:7" x14ac:dyDescent="0.25">
      <c r="G5521" s="89"/>
    </row>
    <row r="5522" spans="7:7" x14ac:dyDescent="0.25">
      <c r="G5522" s="89"/>
    </row>
    <row r="5523" spans="7:7" x14ac:dyDescent="0.25">
      <c r="G5523" s="89"/>
    </row>
    <row r="5524" spans="7:7" x14ac:dyDescent="0.25">
      <c r="G5524" s="89"/>
    </row>
    <row r="5525" spans="7:7" x14ac:dyDescent="0.25">
      <c r="G5525" s="89"/>
    </row>
    <row r="5526" spans="7:7" x14ac:dyDescent="0.25">
      <c r="G5526" s="89"/>
    </row>
    <row r="5527" spans="7:7" x14ac:dyDescent="0.25">
      <c r="G5527" s="89"/>
    </row>
    <row r="5528" spans="7:7" x14ac:dyDescent="0.25">
      <c r="G5528" s="89"/>
    </row>
    <row r="5529" spans="7:7" x14ac:dyDescent="0.25">
      <c r="G5529" s="89"/>
    </row>
    <row r="5530" spans="7:7" x14ac:dyDescent="0.25">
      <c r="G5530" s="89"/>
    </row>
    <row r="5531" spans="7:7" x14ac:dyDescent="0.25">
      <c r="G5531" s="89"/>
    </row>
    <row r="5532" spans="7:7" x14ac:dyDescent="0.25">
      <c r="G5532" s="89"/>
    </row>
    <row r="5533" spans="7:7" x14ac:dyDescent="0.25">
      <c r="G5533" s="89"/>
    </row>
    <row r="5534" spans="7:7" x14ac:dyDescent="0.25">
      <c r="G5534" s="89"/>
    </row>
    <row r="5535" spans="7:7" x14ac:dyDescent="0.25">
      <c r="G5535" s="89"/>
    </row>
    <row r="5536" spans="7:7" x14ac:dyDescent="0.25">
      <c r="G5536" s="89"/>
    </row>
    <row r="5537" spans="7:7" x14ac:dyDescent="0.25">
      <c r="G5537" s="89"/>
    </row>
    <row r="5538" spans="7:7" x14ac:dyDescent="0.25">
      <c r="G5538" s="89"/>
    </row>
    <row r="5539" spans="7:7" x14ac:dyDescent="0.25">
      <c r="G5539" s="89"/>
    </row>
    <row r="5540" spans="7:7" x14ac:dyDescent="0.25">
      <c r="G5540" s="89"/>
    </row>
    <row r="5541" spans="7:7" x14ac:dyDescent="0.25">
      <c r="G5541" s="89"/>
    </row>
    <row r="5542" spans="7:7" x14ac:dyDescent="0.25">
      <c r="G5542" s="89"/>
    </row>
    <row r="5543" spans="7:7" x14ac:dyDescent="0.25">
      <c r="G5543" s="89"/>
    </row>
    <row r="5544" spans="7:7" x14ac:dyDescent="0.25">
      <c r="G5544" s="89"/>
    </row>
    <row r="5545" spans="7:7" x14ac:dyDescent="0.25">
      <c r="G5545" s="89"/>
    </row>
    <row r="5546" spans="7:7" x14ac:dyDescent="0.25">
      <c r="G5546" s="89"/>
    </row>
    <row r="5547" spans="7:7" x14ac:dyDescent="0.25">
      <c r="G5547" s="89"/>
    </row>
    <row r="5548" spans="7:7" x14ac:dyDescent="0.25">
      <c r="G5548" s="89"/>
    </row>
    <row r="5549" spans="7:7" x14ac:dyDescent="0.25">
      <c r="G5549" s="89"/>
    </row>
    <row r="5550" spans="7:7" x14ac:dyDescent="0.25">
      <c r="G5550" s="89"/>
    </row>
    <row r="5551" spans="7:7" x14ac:dyDescent="0.25">
      <c r="G5551" s="89"/>
    </row>
    <row r="5552" spans="7:7" x14ac:dyDescent="0.25">
      <c r="G5552" s="89"/>
    </row>
    <row r="5553" spans="7:7" x14ac:dyDescent="0.25">
      <c r="G5553" s="89"/>
    </row>
    <row r="5554" spans="7:7" x14ac:dyDescent="0.25">
      <c r="G5554" s="89"/>
    </row>
    <row r="5555" spans="7:7" x14ac:dyDescent="0.25">
      <c r="G5555" s="89"/>
    </row>
    <row r="5556" spans="7:7" x14ac:dyDescent="0.25">
      <c r="G5556" s="89"/>
    </row>
    <row r="5557" spans="7:7" x14ac:dyDescent="0.25">
      <c r="G5557" s="89"/>
    </row>
    <row r="5558" spans="7:7" x14ac:dyDescent="0.25">
      <c r="G5558" s="89"/>
    </row>
    <row r="5559" spans="7:7" x14ac:dyDescent="0.25">
      <c r="G5559" s="89"/>
    </row>
    <row r="5560" spans="7:7" x14ac:dyDescent="0.25">
      <c r="G5560" s="89"/>
    </row>
    <row r="5561" spans="7:7" x14ac:dyDescent="0.25">
      <c r="G5561" s="89"/>
    </row>
    <row r="5562" spans="7:7" x14ac:dyDescent="0.25">
      <c r="G5562" s="89"/>
    </row>
    <row r="5563" spans="7:7" x14ac:dyDescent="0.25">
      <c r="G5563" s="89"/>
    </row>
    <row r="5564" spans="7:7" x14ac:dyDescent="0.25">
      <c r="G5564" s="89"/>
    </row>
    <row r="5565" spans="7:7" x14ac:dyDescent="0.25">
      <c r="G5565" s="89"/>
    </row>
    <row r="5566" spans="7:7" x14ac:dyDescent="0.25">
      <c r="G5566" s="89"/>
    </row>
    <row r="5567" spans="7:7" x14ac:dyDescent="0.25">
      <c r="G5567" s="89"/>
    </row>
    <row r="5568" spans="7:7" x14ac:dyDescent="0.25">
      <c r="G5568" s="89"/>
    </row>
    <row r="5569" spans="7:7" x14ac:dyDescent="0.25">
      <c r="G5569" s="89"/>
    </row>
    <row r="5570" spans="7:7" x14ac:dyDescent="0.25">
      <c r="G5570" s="89"/>
    </row>
    <row r="5571" spans="7:7" x14ac:dyDescent="0.25">
      <c r="G5571" s="89"/>
    </row>
    <row r="5572" spans="7:7" x14ac:dyDescent="0.25">
      <c r="G5572" s="89"/>
    </row>
    <row r="5573" spans="7:7" x14ac:dyDescent="0.25">
      <c r="G5573" s="89"/>
    </row>
    <row r="5574" spans="7:7" x14ac:dyDescent="0.25">
      <c r="G5574" s="89"/>
    </row>
    <row r="5575" spans="7:7" x14ac:dyDescent="0.25">
      <c r="G5575" s="89"/>
    </row>
    <row r="5576" spans="7:7" x14ac:dyDescent="0.25">
      <c r="G5576" s="89"/>
    </row>
    <row r="5577" spans="7:7" x14ac:dyDescent="0.25">
      <c r="G5577" s="89"/>
    </row>
    <row r="5578" spans="7:7" x14ac:dyDescent="0.25">
      <c r="G5578" s="89"/>
    </row>
    <row r="5579" spans="7:7" x14ac:dyDescent="0.25">
      <c r="G5579" s="89"/>
    </row>
    <row r="5580" spans="7:7" x14ac:dyDescent="0.25">
      <c r="G5580" s="89"/>
    </row>
    <row r="5581" spans="7:7" x14ac:dyDescent="0.25">
      <c r="G5581" s="89"/>
    </row>
    <row r="5582" spans="7:7" x14ac:dyDescent="0.25">
      <c r="G5582" s="89"/>
    </row>
    <row r="5583" spans="7:7" x14ac:dyDescent="0.25">
      <c r="G5583" s="89"/>
    </row>
    <row r="5584" spans="7:7" x14ac:dyDescent="0.25">
      <c r="G5584" s="89"/>
    </row>
    <row r="5585" spans="7:7" x14ac:dyDescent="0.25">
      <c r="G5585" s="89"/>
    </row>
    <row r="5586" spans="7:7" x14ac:dyDescent="0.25">
      <c r="G5586" s="89"/>
    </row>
    <row r="5587" spans="7:7" x14ac:dyDescent="0.25">
      <c r="G5587" s="89"/>
    </row>
    <row r="5588" spans="7:7" x14ac:dyDescent="0.25">
      <c r="G5588" s="89"/>
    </row>
    <row r="5589" spans="7:7" x14ac:dyDescent="0.25">
      <c r="G5589" s="89"/>
    </row>
    <row r="5590" spans="7:7" x14ac:dyDescent="0.25">
      <c r="G5590" s="89"/>
    </row>
    <row r="5591" spans="7:7" x14ac:dyDescent="0.25">
      <c r="G5591" s="89"/>
    </row>
    <row r="5592" spans="7:7" x14ac:dyDescent="0.25">
      <c r="G5592" s="89"/>
    </row>
    <row r="5593" spans="7:7" x14ac:dyDescent="0.25">
      <c r="G5593" s="89"/>
    </row>
    <row r="5594" spans="7:7" x14ac:dyDescent="0.25">
      <c r="G5594" s="89"/>
    </row>
    <row r="5595" spans="7:7" x14ac:dyDescent="0.25">
      <c r="G5595" s="89"/>
    </row>
    <row r="5596" spans="7:7" x14ac:dyDescent="0.25">
      <c r="G5596" s="89"/>
    </row>
    <row r="5597" spans="7:7" x14ac:dyDescent="0.25">
      <c r="G5597" s="89"/>
    </row>
    <row r="5598" spans="7:7" x14ac:dyDescent="0.25">
      <c r="G5598" s="89"/>
    </row>
    <row r="5599" spans="7:7" x14ac:dyDescent="0.25">
      <c r="G5599" s="89"/>
    </row>
    <row r="5600" spans="7:7" x14ac:dyDescent="0.25">
      <c r="G5600" s="89"/>
    </row>
    <row r="5601" spans="7:7" x14ac:dyDescent="0.25">
      <c r="G5601" s="89"/>
    </row>
    <row r="5602" spans="7:7" x14ac:dyDescent="0.25">
      <c r="G5602" s="89"/>
    </row>
    <row r="5603" spans="7:7" x14ac:dyDescent="0.25">
      <c r="G5603" s="89"/>
    </row>
    <row r="5604" spans="7:7" x14ac:dyDescent="0.25">
      <c r="G5604" s="89"/>
    </row>
    <row r="5605" spans="7:7" x14ac:dyDescent="0.25">
      <c r="G5605" s="89"/>
    </row>
    <row r="5606" spans="7:7" x14ac:dyDescent="0.25">
      <c r="G5606" s="89"/>
    </row>
    <row r="5607" spans="7:7" x14ac:dyDescent="0.25">
      <c r="G5607" s="89"/>
    </row>
    <row r="5608" spans="7:7" x14ac:dyDescent="0.25">
      <c r="G5608" s="89"/>
    </row>
    <row r="5609" spans="7:7" x14ac:dyDescent="0.25">
      <c r="G5609" s="89"/>
    </row>
    <row r="5610" spans="7:7" x14ac:dyDescent="0.25">
      <c r="G5610" s="89"/>
    </row>
    <row r="5611" spans="7:7" x14ac:dyDescent="0.25">
      <c r="G5611" s="89"/>
    </row>
    <row r="5612" spans="7:7" x14ac:dyDescent="0.25">
      <c r="G5612" s="89"/>
    </row>
    <row r="5613" spans="7:7" x14ac:dyDescent="0.25">
      <c r="G5613" s="89"/>
    </row>
    <row r="5614" spans="7:7" x14ac:dyDescent="0.25">
      <c r="G5614" s="89"/>
    </row>
    <row r="5615" spans="7:7" x14ac:dyDescent="0.25">
      <c r="G5615" s="89"/>
    </row>
    <row r="5616" spans="7:7" x14ac:dyDescent="0.25">
      <c r="G5616" s="89"/>
    </row>
    <row r="5617" spans="7:7" x14ac:dyDescent="0.25">
      <c r="G5617" s="89"/>
    </row>
    <row r="5618" spans="7:7" x14ac:dyDescent="0.25">
      <c r="G5618" s="89"/>
    </row>
    <row r="5619" spans="7:7" x14ac:dyDescent="0.25">
      <c r="G5619" s="89"/>
    </row>
    <row r="5620" spans="7:7" x14ac:dyDescent="0.25">
      <c r="G5620" s="89"/>
    </row>
    <row r="5621" spans="7:7" x14ac:dyDescent="0.25">
      <c r="G5621" s="89"/>
    </row>
    <row r="5622" spans="7:7" x14ac:dyDescent="0.25">
      <c r="G5622" s="89"/>
    </row>
    <row r="5623" spans="7:7" x14ac:dyDescent="0.25">
      <c r="G5623" s="89"/>
    </row>
    <row r="5624" spans="7:7" x14ac:dyDescent="0.25">
      <c r="G5624" s="89"/>
    </row>
    <row r="5625" spans="7:7" x14ac:dyDescent="0.25">
      <c r="G5625" s="89"/>
    </row>
    <row r="5626" spans="7:7" x14ac:dyDescent="0.25">
      <c r="G5626" s="89"/>
    </row>
    <row r="5627" spans="7:7" x14ac:dyDescent="0.25">
      <c r="G5627" s="89"/>
    </row>
    <row r="5628" spans="7:7" x14ac:dyDescent="0.25">
      <c r="G5628" s="89"/>
    </row>
    <row r="5629" spans="7:7" x14ac:dyDescent="0.25">
      <c r="G5629" s="89"/>
    </row>
    <row r="5630" spans="7:7" x14ac:dyDescent="0.25">
      <c r="G5630" s="89"/>
    </row>
    <row r="5631" spans="7:7" x14ac:dyDescent="0.25">
      <c r="G5631" s="89"/>
    </row>
    <row r="5632" spans="7:7" x14ac:dyDescent="0.25">
      <c r="G5632" s="89"/>
    </row>
    <row r="5633" spans="7:7" x14ac:dyDescent="0.25">
      <c r="G5633" s="89"/>
    </row>
    <row r="5634" spans="7:7" x14ac:dyDescent="0.25">
      <c r="G5634" s="89"/>
    </row>
    <row r="5635" spans="7:7" x14ac:dyDescent="0.25">
      <c r="G5635" s="89"/>
    </row>
    <row r="5636" spans="7:7" x14ac:dyDescent="0.25">
      <c r="G5636" s="89"/>
    </row>
    <row r="5637" spans="7:7" x14ac:dyDescent="0.25">
      <c r="G5637" s="89"/>
    </row>
    <row r="5638" spans="7:7" x14ac:dyDescent="0.25">
      <c r="G5638" s="89"/>
    </row>
    <row r="5639" spans="7:7" x14ac:dyDescent="0.25">
      <c r="G5639" s="89"/>
    </row>
    <row r="5640" spans="7:7" x14ac:dyDescent="0.25">
      <c r="G5640" s="89"/>
    </row>
    <row r="5641" spans="7:7" x14ac:dyDescent="0.25">
      <c r="G5641" s="89"/>
    </row>
    <row r="5642" spans="7:7" x14ac:dyDescent="0.25">
      <c r="G5642" s="89"/>
    </row>
    <row r="5643" spans="7:7" x14ac:dyDescent="0.25">
      <c r="G5643" s="89"/>
    </row>
    <row r="5644" spans="7:7" x14ac:dyDescent="0.25">
      <c r="G5644" s="89"/>
    </row>
    <row r="5645" spans="7:7" x14ac:dyDescent="0.25">
      <c r="G5645" s="89"/>
    </row>
    <row r="5646" spans="7:7" x14ac:dyDescent="0.25">
      <c r="G5646" s="89"/>
    </row>
    <row r="5647" spans="7:7" x14ac:dyDescent="0.25">
      <c r="G5647" s="89"/>
    </row>
    <row r="5648" spans="7:7" x14ac:dyDescent="0.25">
      <c r="G5648" s="89"/>
    </row>
    <row r="5649" spans="7:7" x14ac:dyDescent="0.25">
      <c r="G5649" s="89"/>
    </row>
    <row r="5650" spans="7:7" x14ac:dyDescent="0.25">
      <c r="G5650" s="89"/>
    </row>
    <row r="5651" spans="7:7" x14ac:dyDescent="0.25">
      <c r="G5651" s="89"/>
    </row>
    <row r="5652" spans="7:7" x14ac:dyDescent="0.25">
      <c r="G5652" s="89"/>
    </row>
    <row r="5653" spans="7:7" x14ac:dyDescent="0.25">
      <c r="G5653" s="89"/>
    </row>
    <row r="5654" spans="7:7" x14ac:dyDescent="0.25">
      <c r="G5654" s="89"/>
    </row>
    <row r="5655" spans="7:7" x14ac:dyDescent="0.25">
      <c r="G5655" s="89"/>
    </row>
    <row r="5656" spans="7:7" x14ac:dyDescent="0.25">
      <c r="G5656" s="89"/>
    </row>
    <row r="5657" spans="7:7" x14ac:dyDescent="0.25">
      <c r="G5657" s="89"/>
    </row>
    <row r="5658" spans="7:7" x14ac:dyDescent="0.25">
      <c r="G5658" s="89"/>
    </row>
    <row r="5659" spans="7:7" x14ac:dyDescent="0.25">
      <c r="G5659" s="89"/>
    </row>
    <row r="5660" spans="7:7" x14ac:dyDescent="0.25">
      <c r="G5660" s="89"/>
    </row>
    <row r="5661" spans="7:7" x14ac:dyDescent="0.25">
      <c r="G5661" s="89"/>
    </row>
    <row r="5662" spans="7:7" x14ac:dyDescent="0.25">
      <c r="G5662" s="89"/>
    </row>
    <row r="5663" spans="7:7" x14ac:dyDescent="0.25">
      <c r="G5663" s="89"/>
    </row>
    <row r="5664" spans="7:7" x14ac:dyDescent="0.25">
      <c r="G5664" s="89"/>
    </row>
    <row r="5665" spans="7:7" x14ac:dyDescent="0.25">
      <c r="G5665" s="89"/>
    </row>
    <row r="5666" spans="7:7" x14ac:dyDescent="0.25">
      <c r="G5666" s="89"/>
    </row>
    <row r="5667" spans="7:7" x14ac:dyDescent="0.25">
      <c r="G5667" s="89"/>
    </row>
    <row r="5668" spans="7:7" x14ac:dyDescent="0.25">
      <c r="G5668" s="89"/>
    </row>
    <row r="5669" spans="7:7" x14ac:dyDescent="0.25">
      <c r="G5669" s="89"/>
    </row>
    <row r="5670" spans="7:7" x14ac:dyDescent="0.25">
      <c r="G5670" s="89"/>
    </row>
    <row r="5671" spans="7:7" x14ac:dyDescent="0.25">
      <c r="G5671" s="89"/>
    </row>
    <row r="5672" spans="7:7" x14ac:dyDescent="0.25">
      <c r="G5672" s="89"/>
    </row>
    <row r="5673" spans="7:7" x14ac:dyDescent="0.25">
      <c r="G5673" s="89"/>
    </row>
    <row r="5674" spans="7:7" x14ac:dyDescent="0.25">
      <c r="G5674" s="89"/>
    </row>
    <row r="5675" spans="7:7" x14ac:dyDescent="0.25">
      <c r="G5675" s="89"/>
    </row>
    <row r="5676" spans="7:7" x14ac:dyDescent="0.25">
      <c r="G5676" s="89"/>
    </row>
    <row r="5677" spans="7:7" x14ac:dyDescent="0.25">
      <c r="G5677" s="89"/>
    </row>
    <row r="5678" spans="7:7" x14ac:dyDescent="0.25">
      <c r="G5678" s="89"/>
    </row>
    <row r="5679" spans="7:7" x14ac:dyDescent="0.25">
      <c r="G5679" s="89"/>
    </row>
    <row r="5680" spans="7:7" x14ac:dyDescent="0.25">
      <c r="G5680" s="89"/>
    </row>
    <row r="5681" spans="7:7" x14ac:dyDescent="0.25">
      <c r="G5681" s="89"/>
    </row>
    <row r="5682" spans="7:7" x14ac:dyDescent="0.25">
      <c r="G5682" s="89"/>
    </row>
    <row r="5683" spans="7:7" x14ac:dyDescent="0.25">
      <c r="G5683" s="89"/>
    </row>
    <row r="5684" spans="7:7" x14ac:dyDescent="0.25">
      <c r="G5684" s="89"/>
    </row>
    <row r="5685" spans="7:7" x14ac:dyDescent="0.25">
      <c r="G5685" s="89"/>
    </row>
    <row r="5686" spans="7:7" x14ac:dyDescent="0.25">
      <c r="G5686" s="89"/>
    </row>
    <row r="5687" spans="7:7" x14ac:dyDescent="0.25">
      <c r="G5687" s="89"/>
    </row>
    <row r="5688" spans="7:7" x14ac:dyDescent="0.25">
      <c r="G5688" s="89"/>
    </row>
    <row r="5689" spans="7:7" x14ac:dyDescent="0.25">
      <c r="G5689" s="89"/>
    </row>
    <row r="5690" spans="7:7" x14ac:dyDescent="0.25">
      <c r="G5690" s="89"/>
    </row>
    <row r="5691" spans="7:7" x14ac:dyDescent="0.25">
      <c r="G5691" s="89"/>
    </row>
    <row r="5692" spans="7:7" x14ac:dyDescent="0.25">
      <c r="G5692" s="89"/>
    </row>
    <row r="5693" spans="7:7" x14ac:dyDescent="0.25">
      <c r="G5693" s="89"/>
    </row>
    <row r="5694" spans="7:7" x14ac:dyDescent="0.25">
      <c r="G5694" s="89"/>
    </row>
    <row r="5695" spans="7:7" x14ac:dyDescent="0.25">
      <c r="G5695" s="89"/>
    </row>
    <row r="5696" spans="7:7" x14ac:dyDescent="0.25">
      <c r="G5696" s="89"/>
    </row>
    <row r="5697" spans="7:7" x14ac:dyDescent="0.25">
      <c r="G5697" s="89"/>
    </row>
    <row r="5698" spans="7:7" x14ac:dyDescent="0.25">
      <c r="G5698" s="89"/>
    </row>
    <row r="5699" spans="7:7" x14ac:dyDescent="0.25">
      <c r="G5699" s="89"/>
    </row>
    <row r="5700" spans="7:7" x14ac:dyDescent="0.25">
      <c r="G5700" s="89"/>
    </row>
    <row r="5701" spans="7:7" x14ac:dyDescent="0.25">
      <c r="G5701" s="89"/>
    </row>
    <row r="5702" spans="7:7" x14ac:dyDescent="0.25">
      <c r="G5702" s="89"/>
    </row>
    <row r="5703" spans="7:7" x14ac:dyDescent="0.25">
      <c r="G5703" s="89"/>
    </row>
    <row r="5704" spans="7:7" x14ac:dyDescent="0.25">
      <c r="G5704" s="89"/>
    </row>
    <row r="5705" spans="7:7" x14ac:dyDescent="0.25">
      <c r="G5705" s="89"/>
    </row>
    <row r="5706" spans="7:7" x14ac:dyDescent="0.25">
      <c r="G5706" s="89"/>
    </row>
    <row r="5707" spans="7:7" x14ac:dyDescent="0.25">
      <c r="G5707" s="89"/>
    </row>
    <row r="5708" spans="7:7" x14ac:dyDescent="0.25">
      <c r="G5708" s="89"/>
    </row>
    <row r="5709" spans="7:7" x14ac:dyDescent="0.25">
      <c r="G5709" s="89"/>
    </row>
    <row r="5710" spans="7:7" x14ac:dyDescent="0.25">
      <c r="G5710" s="89"/>
    </row>
    <row r="5711" spans="7:7" x14ac:dyDescent="0.25">
      <c r="G5711" s="89"/>
    </row>
    <row r="5712" spans="7:7" x14ac:dyDescent="0.25">
      <c r="G5712" s="89"/>
    </row>
    <row r="5713" spans="7:7" x14ac:dyDescent="0.25">
      <c r="G5713" s="89"/>
    </row>
    <row r="5714" spans="7:7" x14ac:dyDescent="0.25">
      <c r="G5714" s="89"/>
    </row>
    <row r="5715" spans="7:7" x14ac:dyDescent="0.25">
      <c r="G5715" s="89"/>
    </row>
    <row r="5716" spans="7:7" x14ac:dyDescent="0.25">
      <c r="G5716" s="89"/>
    </row>
    <row r="5717" spans="7:7" x14ac:dyDescent="0.25">
      <c r="G5717" s="89"/>
    </row>
    <row r="5718" spans="7:7" x14ac:dyDescent="0.25">
      <c r="G5718" s="89"/>
    </row>
    <row r="5719" spans="7:7" x14ac:dyDescent="0.25">
      <c r="G5719" s="89"/>
    </row>
    <row r="5720" spans="7:7" x14ac:dyDescent="0.25">
      <c r="G5720" s="89"/>
    </row>
    <row r="5721" spans="7:7" x14ac:dyDescent="0.25">
      <c r="G5721" s="89"/>
    </row>
    <row r="5722" spans="7:7" x14ac:dyDescent="0.25">
      <c r="G5722" s="89"/>
    </row>
    <row r="5723" spans="7:7" x14ac:dyDescent="0.25">
      <c r="G5723" s="89"/>
    </row>
    <row r="5724" spans="7:7" x14ac:dyDescent="0.25">
      <c r="G5724" s="89"/>
    </row>
    <row r="5725" spans="7:7" x14ac:dyDescent="0.25">
      <c r="G5725" s="89"/>
    </row>
    <row r="5726" spans="7:7" x14ac:dyDescent="0.25">
      <c r="G5726" s="89"/>
    </row>
    <row r="5727" spans="7:7" x14ac:dyDescent="0.25">
      <c r="G5727" s="89"/>
    </row>
    <row r="5728" spans="7:7" x14ac:dyDescent="0.25">
      <c r="G5728" s="89"/>
    </row>
    <row r="5729" spans="7:7" x14ac:dyDescent="0.25">
      <c r="G5729" s="89"/>
    </row>
    <row r="5730" spans="7:7" x14ac:dyDescent="0.25">
      <c r="G5730" s="89"/>
    </row>
    <row r="5731" spans="7:7" x14ac:dyDescent="0.25">
      <c r="G5731" s="89"/>
    </row>
    <row r="5732" spans="7:7" x14ac:dyDescent="0.25">
      <c r="G5732" s="89"/>
    </row>
    <row r="5733" spans="7:7" x14ac:dyDescent="0.25">
      <c r="G5733" s="89"/>
    </row>
    <row r="5734" spans="7:7" x14ac:dyDescent="0.25">
      <c r="G5734" s="89"/>
    </row>
    <row r="5735" spans="7:7" x14ac:dyDescent="0.25">
      <c r="G5735" s="89"/>
    </row>
    <row r="5736" spans="7:7" x14ac:dyDescent="0.25">
      <c r="G5736" s="89"/>
    </row>
    <row r="5737" spans="7:7" x14ac:dyDescent="0.25">
      <c r="G5737" s="89"/>
    </row>
    <row r="5738" spans="7:7" x14ac:dyDescent="0.25">
      <c r="G5738" s="89"/>
    </row>
    <row r="5739" spans="7:7" x14ac:dyDescent="0.25">
      <c r="G5739" s="89"/>
    </row>
    <row r="5740" spans="7:7" x14ac:dyDescent="0.25">
      <c r="G5740" s="89"/>
    </row>
    <row r="5741" spans="7:7" x14ac:dyDescent="0.25">
      <c r="G5741" s="89"/>
    </row>
    <row r="5742" spans="7:7" x14ac:dyDescent="0.25">
      <c r="G5742" s="89"/>
    </row>
    <row r="5743" spans="7:7" x14ac:dyDescent="0.25">
      <c r="G5743" s="89"/>
    </row>
    <row r="5744" spans="7:7" x14ac:dyDescent="0.25">
      <c r="G5744" s="89"/>
    </row>
    <row r="5745" spans="7:7" x14ac:dyDescent="0.25">
      <c r="G5745" s="89"/>
    </row>
    <row r="5746" spans="7:7" x14ac:dyDescent="0.25">
      <c r="G5746" s="89"/>
    </row>
    <row r="5747" spans="7:7" x14ac:dyDescent="0.25">
      <c r="G5747" s="89"/>
    </row>
    <row r="5748" spans="7:7" x14ac:dyDescent="0.25">
      <c r="G5748" s="89"/>
    </row>
    <row r="5749" spans="7:7" x14ac:dyDescent="0.25">
      <c r="G5749" s="89"/>
    </row>
    <row r="5750" spans="7:7" x14ac:dyDescent="0.25">
      <c r="G5750" s="89"/>
    </row>
    <row r="5751" spans="7:7" x14ac:dyDescent="0.25">
      <c r="G5751" s="89"/>
    </row>
    <row r="5752" spans="7:7" x14ac:dyDescent="0.25">
      <c r="G5752" s="89"/>
    </row>
    <row r="5753" spans="7:7" x14ac:dyDescent="0.25">
      <c r="G5753" s="89"/>
    </row>
    <row r="5754" spans="7:7" x14ac:dyDescent="0.25">
      <c r="G5754" s="89"/>
    </row>
    <row r="5755" spans="7:7" x14ac:dyDescent="0.25">
      <c r="G5755" s="89"/>
    </row>
    <row r="5756" spans="7:7" x14ac:dyDescent="0.25">
      <c r="G5756" s="89"/>
    </row>
    <row r="5757" spans="7:7" x14ac:dyDescent="0.25">
      <c r="G5757" s="89"/>
    </row>
    <row r="5758" spans="7:7" x14ac:dyDescent="0.25">
      <c r="G5758" s="89"/>
    </row>
    <row r="5759" spans="7:7" x14ac:dyDescent="0.25">
      <c r="G5759" s="89"/>
    </row>
    <row r="5760" spans="7:7" x14ac:dyDescent="0.25">
      <c r="G5760" s="89"/>
    </row>
    <row r="5761" spans="7:7" x14ac:dyDescent="0.25">
      <c r="G5761" s="89"/>
    </row>
    <row r="5762" spans="7:7" x14ac:dyDescent="0.25">
      <c r="G5762" s="89"/>
    </row>
    <row r="5763" spans="7:7" x14ac:dyDescent="0.25">
      <c r="G5763" s="89"/>
    </row>
    <row r="5764" spans="7:7" x14ac:dyDescent="0.25">
      <c r="G5764" s="89"/>
    </row>
    <row r="5765" spans="7:7" x14ac:dyDescent="0.25">
      <c r="G5765" s="89"/>
    </row>
    <row r="5766" spans="7:7" x14ac:dyDescent="0.25">
      <c r="G5766" s="89"/>
    </row>
    <row r="5767" spans="7:7" x14ac:dyDescent="0.25">
      <c r="G5767" s="89"/>
    </row>
    <row r="5768" spans="7:7" x14ac:dyDescent="0.25">
      <c r="G5768" s="89"/>
    </row>
    <row r="5769" spans="7:7" x14ac:dyDescent="0.25">
      <c r="G5769" s="89"/>
    </row>
    <row r="5770" spans="7:7" x14ac:dyDescent="0.25">
      <c r="G5770" s="89"/>
    </row>
    <row r="5771" spans="7:7" x14ac:dyDescent="0.25">
      <c r="G5771" s="89"/>
    </row>
    <row r="5772" spans="7:7" x14ac:dyDescent="0.25">
      <c r="G5772" s="89"/>
    </row>
    <row r="5773" spans="7:7" x14ac:dyDescent="0.25">
      <c r="G5773" s="89"/>
    </row>
    <row r="5774" spans="7:7" x14ac:dyDescent="0.25">
      <c r="G5774" s="89"/>
    </row>
    <row r="5775" spans="7:7" x14ac:dyDescent="0.25">
      <c r="G5775" s="89"/>
    </row>
    <row r="5776" spans="7:7" x14ac:dyDescent="0.25">
      <c r="G5776" s="89"/>
    </row>
    <row r="5777" spans="7:7" x14ac:dyDescent="0.25">
      <c r="G5777" s="89"/>
    </row>
    <row r="5778" spans="7:7" x14ac:dyDescent="0.25">
      <c r="G5778" s="89"/>
    </row>
    <row r="5779" spans="7:7" x14ac:dyDescent="0.25">
      <c r="G5779" s="89"/>
    </row>
    <row r="5780" spans="7:7" x14ac:dyDescent="0.25">
      <c r="G5780" s="89"/>
    </row>
    <row r="5781" spans="7:7" x14ac:dyDescent="0.25">
      <c r="G5781" s="89"/>
    </row>
    <row r="5782" spans="7:7" x14ac:dyDescent="0.25">
      <c r="G5782" s="89"/>
    </row>
    <row r="5783" spans="7:7" x14ac:dyDescent="0.25">
      <c r="G5783" s="89"/>
    </row>
    <row r="5784" spans="7:7" x14ac:dyDescent="0.25">
      <c r="G5784" s="89"/>
    </row>
    <row r="5785" spans="7:7" x14ac:dyDescent="0.25">
      <c r="G5785" s="89"/>
    </row>
    <row r="5786" spans="7:7" x14ac:dyDescent="0.25">
      <c r="G5786" s="89"/>
    </row>
    <row r="5787" spans="7:7" x14ac:dyDescent="0.25">
      <c r="G5787" s="89"/>
    </row>
    <row r="5788" spans="7:7" x14ac:dyDescent="0.25">
      <c r="G5788" s="89"/>
    </row>
    <row r="5789" spans="7:7" x14ac:dyDescent="0.25">
      <c r="G5789" s="89"/>
    </row>
    <row r="5790" spans="7:7" x14ac:dyDescent="0.25">
      <c r="G5790" s="89"/>
    </row>
    <row r="5791" spans="7:7" x14ac:dyDescent="0.25">
      <c r="G5791" s="89"/>
    </row>
    <row r="5792" spans="7:7" x14ac:dyDescent="0.25">
      <c r="G5792" s="89"/>
    </row>
    <row r="5793" spans="7:7" x14ac:dyDescent="0.25">
      <c r="G5793" s="89"/>
    </row>
    <row r="5794" spans="7:7" x14ac:dyDescent="0.25">
      <c r="G5794" s="89"/>
    </row>
    <row r="5795" spans="7:7" x14ac:dyDescent="0.25">
      <c r="G5795" s="89"/>
    </row>
    <row r="5796" spans="7:7" x14ac:dyDescent="0.25">
      <c r="G5796" s="89"/>
    </row>
    <row r="5797" spans="7:7" x14ac:dyDescent="0.25">
      <c r="G5797" s="89"/>
    </row>
    <row r="5798" spans="7:7" x14ac:dyDescent="0.25">
      <c r="G5798" s="89"/>
    </row>
    <row r="5799" spans="7:7" x14ac:dyDescent="0.25">
      <c r="G5799" s="89"/>
    </row>
    <row r="5800" spans="7:7" x14ac:dyDescent="0.25">
      <c r="G5800" s="89"/>
    </row>
    <row r="5801" spans="7:7" x14ac:dyDescent="0.25">
      <c r="G5801" s="89"/>
    </row>
    <row r="5802" spans="7:7" x14ac:dyDescent="0.25">
      <c r="G5802" s="89"/>
    </row>
    <row r="5803" spans="7:7" x14ac:dyDescent="0.25">
      <c r="G5803" s="89"/>
    </row>
    <row r="5804" spans="7:7" x14ac:dyDescent="0.25">
      <c r="G5804" s="89"/>
    </row>
    <row r="5805" spans="7:7" x14ac:dyDescent="0.25">
      <c r="G5805" s="89"/>
    </row>
    <row r="5806" spans="7:7" x14ac:dyDescent="0.25">
      <c r="G5806" s="89"/>
    </row>
    <row r="5807" spans="7:7" x14ac:dyDescent="0.25">
      <c r="G5807" s="89"/>
    </row>
    <row r="5808" spans="7:7" x14ac:dyDescent="0.25">
      <c r="G5808" s="89"/>
    </row>
    <row r="5809" spans="7:7" x14ac:dyDescent="0.25">
      <c r="G5809" s="89"/>
    </row>
    <row r="5810" spans="7:7" x14ac:dyDescent="0.25">
      <c r="G5810" s="89"/>
    </row>
    <row r="5811" spans="7:7" x14ac:dyDescent="0.25">
      <c r="G5811" s="89"/>
    </row>
    <row r="5812" spans="7:7" x14ac:dyDescent="0.25">
      <c r="G5812" s="89"/>
    </row>
    <row r="5813" spans="7:7" x14ac:dyDescent="0.25">
      <c r="G5813" s="89"/>
    </row>
    <row r="5814" spans="7:7" x14ac:dyDescent="0.25">
      <c r="G5814" s="89"/>
    </row>
    <row r="5815" spans="7:7" x14ac:dyDescent="0.25">
      <c r="G5815" s="89"/>
    </row>
    <row r="5816" spans="7:7" x14ac:dyDescent="0.25">
      <c r="G5816" s="89"/>
    </row>
    <row r="5817" spans="7:7" x14ac:dyDescent="0.25">
      <c r="G5817" s="89"/>
    </row>
    <row r="5818" spans="7:7" x14ac:dyDescent="0.25">
      <c r="G5818" s="89"/>
    </row>
    <row r="5819" spans="7:7" x14ac:dyDescent="0.25">
      <c r="G5819" s="89"/>
    </row>
    <row r="5820" spans="7:7" x14ac:dyDescent="0.25">
      <c r="G5820" s="89"/>
    </row>
    <row r="5821" spans="7:7" x14ac:dyDescent="0.25">
      <c r="G5821" s="89"/>
    </row>
    <row r="5822" spans="7:7" x14ac:dyDescent="0.25">
      <c r="G5822" s="89"/>
    </row>
    <row r="5823" spans="7:7" x14ac:dyDescent="0.25">
      <c r="G5823" s="89"/>
    </row>
    <row r="5824" spans="7:7" x14ac:dyDescent="0.25">
      <c r="G5824" s="89"/>
    </row>
    <row r="5825" spans="7:7" x14ac:dyDescent="0.25">
      <c r="G5825" s="89"/>
    </row>
    <row r="5826" spans="7:7" x14ac:dyDescent="0.25">
      <c r="G5826" s="89"/>
    </row>
    <row r="5827" spans="7:7" x14ac:dyDescent="0.25">
      <c r="G5827" s="89"/>
    </row>
    <row r="5828" spans="7:7" x14ac:dyDescent="0.25">
      <c r="G5828" s="89"/>
    </row>
    <row r="5829" spans="7:7" x14ac:dyDescent="0.25">
      <c r="G5829" s="89"/>
    </row>
    <row r="5830" spans="7:7" x14ac:dyDescent="0.25">
      <c r="G5830" s="89"/>
    </row>
    <row r="5831" spans="7:7" x14ac:dyDescent="0.25">
      <c r="G5831" s="89"/>
    </row>
    <row r="5832" spans="7:7" x14ac:dyDescent="0.25">
      <c r="G5832" s="89"/>
    </row>
    <row r="5833" spans="7:7" x14ac:dyDescent="0.25">
      <c r="G5833" s="89"/>
    </row>
    <row r="5834" spans="7:7" x14ac:dyDescent="0.25">
      <c r="G5834" s="89"/>
    </row>
    <row r="5835" spans="7:7" x14ac:dyDescent="0.25">
      <c r="G5835" s="89"/>
    </row>
    <row r="5836" spans="7:7" x14ac:dyDescent="0.25">
      <c r="G5836" s="89"/>
    </row>
    <row r="5837" spans="7:7" x14ac:dyDescent="0.25">
      <c r="G5837" s="89"/>
    </row>
    <row r="5838" spans="7:7" x14ac:dyDescent="0.25">
      <c r="G5838" s="89"/>
    </row>
    <row r="5839" spans="7:7" x14ac:dyDescent="0.25">
      <c r="G5839" s="89"/>
    </row>
    <row r="5840" spans="7:7" x14ac:dyDescent="0.25">
      <c r="G5840" s="89"/>
    </row>
    <row r="5841" spans="7:7" x14ac:dyDescent="0.25">
      <c r="G5841" s="89"/>
    </row>
    <row r="5842" spans="7:7" x14ac:dyDescent="0.25">
      <c r="G5842" s="89"/>
    </row>
    <row r="5843" spans="7:7" x14ac:dyDescent="0.25">
      <c r="G5843" s="89"/>
    </row>
    <row r="5844" spans="7:7" x14ac:dyDescent="0.25">
      <c r="G5844" s="89"/>
    </row>
    <row r="5845" spans="7:7" x14ac:dyDescent="0.25">
      <c r="G5845" s="89"/>
    </row>
    <row r="5846" spans="7:7" x14ac:dyDescent="0.25">
      <c r="G5846" s="89"/>
    </row>
    <row r="5847" spans="7:7" x14ac:dyDescent="0.25">
      <c r="G5847" s="89"/>
    </row>
    <row r="5848" spans="7:7" x14ac:dyDescent="0.25">
      <c r="G5848" s="89"/>
    </row>
    <row r="5849" spans="7:7" x14ac:dyDescent="0.25">
      <c r="G5849" s="89"/>
    </row>
    <row r="5850" spans="7:7" x14ac:dyDescent="0.25">
      <c r="G5850" s="89"/>
    </row>
    <row r="5851" spans="7:7" x14ac:dyDescent="0.25">
      <c r="G5851" s="89"/>
    </row>
    <row r="5852" spans="7:7" x14ac:dyDescent="0.25">
      <c r="G5852" s="89"/>
    </row>
    <row r="5853" spans="7:7" x14ac:dyDescent="0.25">
      <c r="G5853" s="89"/>
    </row>
    <row r="5854" spans="7:7" x14ac:dyDescent="0.25">
      <c r="G5854" s="89"/>
    </row>
    <row r="5855" spans="7:7" x14ac:dyDescent="0.25">
      <c r="G5855" s="89"/>
    </row>
    <row r="5856" spans="7:7" x14ac:dyDescent="0.25">
      <c r="G5856" s="89"/>
    </row>
    <row r="5857" spans="7:7" x14ac:dyDescent="0.25">
      <c r="G5857" s="89"/>
    </row>
    <row r="5858" spans="7:7" x14ac:dyDescent="0.25">
      <c r="G5858" s="89"/>
    </row>
    <row r="5859" spans="7:7" x14ac:dyDescent="0.25">
      <c r="G5859" s="89"/>
    </row>
    <row r="5860" spans="7:7" x14ac:dyDescent="0.25">
      <c r="G5860" s="89"/>
    </row>
    <row r="5861" spans="7:7" x14ac:dyDescent="0.25">
      <c r="G5861" s="89"/>
    </row>
    <row r="5862" spans="7:7" x14ac:dyDescent="0.25">
      <c r="G5862" s="89"/>
    </row>
    <row r="5863" spans="7:7" x14ac:dyDescent="0.25">
      <c r="G5863" s="89"/>
    </row>
    <row r="5864" spans="7:7" x14ac:dyDescent="0.25">
      <c r="G5864" s="89"/>
    </row>
    <row r="5865" spans="7:7" x14ac:dyDescent="0.25">
      <c r="G5865" s="89"/>
    </row>
    <row r="5866" spans="7:7" x14ac:dyDescent="0.25">
      <c r="G5866" s="89"/>
    </row>
    <row r="5867" spans="7:7" x14ac:dyDescent="0.25">
      <c r="G5867" s="89"/>
    </row>
    <row r="5868" spans="7:7" x14ac:dyDescent="0.25">
      <c r="G5868" s="89"/>
    </row>
    <row r="5869" spans="7:7" x14ac:dyDescent="0.25">
      <c r="G5869" s="89"/>
    </row>
    <row r="5870" spans="7:7" x14ac:dyDescent="0.25">
      <c r="G5870" s="89"/>
    </row>
    <row r="5871" spans="7:7" x14ac:dyDescent="0.25">
      <c r="G5871" s="89"/>
    </row>
    <row r="5872" spans="7:7" x14ac:dyDescent="0.25">
      <c r="G5872" s="89"/>
    </row>
    <row r="5873" spans="7:7" x14ac:dyDescent="0.25">
      <c r="G5873" s="89"/>
    </row>
    <row r="5874" spans="7:7" x14ac:dyDescent="0.25">
      <c r="G5874" s="89"/>
    </row>
    <row r="5875" spans="7:7" x14ac:dyDescent="0.25">
      <c r="G5875" s="89"/>
    </row>
    <row r="5876" spans="7:7" x14ac:dyDescent="0.25">
      <c r="G5876" s="89"/>
    </row>
    <row r="5877" spans="7:7" x14ac:dyDescent="0.25">
      <c r="G5877" s="89"/>
    </row>
    <row r="5878" spans="7:7" x14ac:dyDescent="0.25">
      <c r="G5878" s="89"/>
    </row>
    <row r="5879" spans="7:7" x14ac:dyDescent="0.25">
      <c r="G5879" s="89"/>
    </row>
    <row r="5880" spans="7:7" x14ac:dyDescent="0.25">
      <c r="G5880" s="89"/>
    </row>
    <row r="5881" spans="7:7" x14ac:dyDescent="0.25">
      <c r="G5881" s="89"/>
    </row>
    <row r="5882" spans="7:7" x14ac:dyDescent="0.25">
      <c r="G5882" s="89"/>
    </row>
    <row r="5883" spans="7:7" x14ac:dyDescent="0.25">
      <c r="G5883" s="89"/>
    </row>
    <row r="5884" spans="7:7" x14ac:dyDescent="0.25">
      <c r="G5884" s="89"/>
    </row>
    <row r="5885" spans="7:7" x14ac:dyDescent="0.25">
      <c r="G5885" s="89"/>
    </row>
    <row r="5886" spans="7:7" x14ac:dyDescent="0.25">
      <c r="G5886" s="89"/>
    </row>
    <row r="5887" spans="7:7" x14ac:dyDescent="0.25">
      <c r="G5887" s="89"/>
    </row>
    <row r="5888" spans="7:7" x14ac:dyDescent="0.25">
      <c r="G5888" s="89"/>
    </row>
    <row r="5889" spans="7:7" x14ac:dyDescent="0.25">
      <c r="G5889" s="89"/>
    </row>
    <row r="5890" spans="7:7" x14ac:dyDescent="0.25">
      <c r="G5890" s="89"/>
    </row>
    <row r="5891" spans="7:7" x14ac:dyDescent="0.25">
      <c r="G5891" s="89"/>
    </row>
    <row r="5892" spans="7:7" x14ac:dyDescent="0.25">
      <c r="G5892" s="89"/>
    </row>
    <row r="5893" spans="7:7" x14ac:dyDescent="0.25">
      <c r="G5893" s="89"/>
    </row>
    <row r="5894" spans="7:7" x14ac:dyDescent="0.25">
      <c r="G5894" s="89"/>
    </row>
    <row r="5895" spans="7:7" x14ac:dyDescent="0.25">
      <c r="G5895" s="89"/>
    </row>
    <row r="5896" spans="7:7" x14ac:dyDescent="0.25">
      <c r="G5896" s="89"/>
    </row>
    <row r="5897" spans="7:7" x14ac:dyDescent="0.25">
      <c r="G5897" s="89"/>
    </row>
    <row r="5898" spans="7:7" x14ac:dyDescent="0.25">
      <c r="G5898" s="89"/>
    </row>
    <row r="5899" spans="7:7" x14ac:dyDescent="0.25">
      <c r="G5899" s="89"/>
    </row>
    <row r="5900" spans="7:7" x14ac:dyDescent="0.25">
      <c r="G5900" s="89"/>
    </row>
    <row r="5901" spans="7:7" x14ac:dyDescent="0.25">
      <c r="G5901" s="89"/>
    </row>
    <row r="5902" spans="7:7" x14ac:dyDescent="0.25">
      <c r="G5902" s="89"/>
    </row>
    <row r="5903" spans="7:7" x14ac:dyDescent="0.25">
      <c r="G5903" s="89"/>
    </row>
    <row r="5904" spans="7:7" x14ac:dyDescent="0.25">
      <c r="G5904" s="89"/>
    </row>
    <row r="5905" spans="7:7" x14ac:dyDescent="0.25">
      <c r="G5905" s="89"/>
    </row>
    <row r="5906" spans="7:7" x14ac:dyDescent="0.25">
      <c r="G5906" s="89"/>
    </row>
    <row r="5907" spans="7:7" x14ac:dyDescent="0.25">
      <c r="G5907" s="89"/>
    </row>
    <row r="5908" spans="7:7" x14ac:dyDescent="0.25">
      <c r="G5908" s="89"/>
    </row>
    <row r="5909" spans="7:7" x14ac:dyDescent="0.25">
      <c r="G5909" s="89"/>
    </row>
    <row r="5910" spans="7:7" x14ac:dyDescent="0.25">
      <c r="G5910" s="89"/>
    </row>
    <row r="5911" spans="7:7" x14ac:dyDescent="0.25">
      <c r="G5911" s="89"/>
    </row>
    <row r="5912" spans="7:7" x14ac:dyDescent="0.25">
      <c r="G5912" s="89"/>
    </row>
    <row r="5913" spans="7:7" x14ac:dyDescent="0.25">
      <c r="G5913" s="89"/>
    </row>
    <row r="5914" spans="7:7" x14ac:dyDescent="0.25">
      <c r="G5914" s="89"/>
    </row>
    <row r="5915" spans="7:7" x14ac:dyDescent="0.25">
      <c r="G5915" s="89"/>
    </row>
    <row r="5916" spans="7:7" x14ac:dyDescent="0.25">
      <c r="G5916" s="89"/>
    </row>
    <row r="5917" spans="7:7" x14ac:dyDescent="0.25">
      <c r="G5917" s="89"/>
    </row>
    <row r="5918" spans="7:7" x14ac:dyDescent="0.25">
      <c r="G5918" s="89"/>
    </row>
    <row r="5919" spans="7:7" x14ac:dyDescent="0.25">
      <c r="G5919" s="89"/>
    </row>
    <row r="5920" spans="7:7" x14ac:dyDescent="0.25">
      <c r="G5920" s="89"/>
    </row>
    <row r="5921" spans="7:7" x14ac:dyDescent="0.25">
      <c r="G5921" s="89"/>
    </row>
    <row r="5922" spans="7:7" x14ac:dyDescent="0.25">
      <c r="G5922" s="89"/>
    </row>
    <row r="5923" spans="7:7" x14ac:dyDescent="0.25">
      <c r="G5923" s="89"/>
    </row>
    <row r="5924" spans="7:7" x14ac:dyDescent="0.25">
      <c r="G5924" s="89"/>
    </row>
    <row r="5925" spans="7:7" x14ac:dyDescent="0.25">
      <c r="G5925" s="89"/>
    </row>
    <row r="5926" spans="7:7" x14ac:dyDescent="0.25">
      <c r="G5926" s="89"/>
    </row>
    <row r="5927" spans="7:7" x14ac:dyDescent="0.25">
      <c r="G5927" s="89"/>
    </row>
    <row r="5928" spans="7:7" x14ac:dyDescent="0.25">
      <c r="G5928" s="89"/>
    </row>
    <row r="5929" spans="7:7" x14ac:dyDescent="0.25">
      <c r="G5929" s="89"/>
    </row>
    <row r="5930" spans="7:7" x14ac:dyDescent="0.25">
      <c r="G5930" s="89"/>
    </row>
    <row r="5931" spans="7:7" x14ac:dyDescent="0.25">
      <c r="G5931" s="89"/>
    </row>
    <row r="5932" spans="7:7" x14ac:dyDescent="0.25">
      <c r="G5932" s="89"/>
    </row>
    <row r="5933" spans="7:7" x14ac:dyDescent="0.25">
      <c r="G5933" s="89"/>
    </row>
    <row r="5934" spans="7:7" x14ac:dyDescent="0.25">
      <c r="G5934" s="89"/>
    </row>
    <row r="5935" spans="7:7" x14ac:dyDescent="0.25">
      <c r="G5935" s="89"/>
    </row>
    <row r="5936" spans="7:7" x14ac:dyDescent="0.25">
      <c r="G5936" s="89"/>
    </row>
    <row r="5937" spans="7:7" x14ac:dyDescent="0.25">
      <c r="G5937" s="89"/>
    </row>
    <row r="5938" spans="7:7" x14ac:dyDescent="0.25">
      <c r="G5938" s="89"/>
    </row>
    <row r="5939" spans="7:7" x14ac:dyDescent="0.25">
      <c r="G5939" s="89"/>
    </row>
    <row r="5940" spans="7:7" x14ac:dyDescent="0.25">
      <c r="G5940" s="89"/>
    </row>
    <row r="5941" spans="7:7" x14ac:dyDescent="0.25">
      <c r="G5941" s="89"/>
    </row>
    <row r="5942" spans="7:7" x14ac:dyDescent="0.25">
      <c r="G5942" s="89"/>
    </row>
    <row r="5943" spans="7:7" x14ac:dyDescent="0.25">
      <c r="G5943" s="89"/>
    </row>
    <row r="5944" spans="7:7" x14ac:dyDescent="0.25">
      <c r="G5944" s="89"/>
    </row>
    <row r="5945" spans="7:7" x14ac:dyDescent="0.25">
      <c r="G5945" s="89"/>
    </row>
    <row r="5946" spans="7:7" x14ac:dyDescent="0.25">
      <c r="G5946" s="89"/>
    </row>
    <row r="5947" spans="7:7" x14ac:dyDescent="0.25">
      <c r="G5947" s="89"/>
    </row>
    <row r="5948" spans="7:7" x14ac:dyDescent="0.25">
      <c r="G5948" s="89"/>
    </row>
    <row r="5949" spans="7:7" x14ac:dyDescent="0.25">
      <c r="G5949" s="89"/>
    </row>
    <row r="5950" spans="7:7" x14ac:dyDescent="0.25">
      <c r="G5950" s="89"/>
    </row>
    <row r="5951" spans="7:7" x14ac:dyDescent="0.25">
      <c r="G5951" s="89"/>
    </row>
    <row r="5952" spans="7:7" x14ac:dyDescent="0.25">
      <c r="G5952" s="89"/>
    </row>
    <row r="5953" spans="7:7" x14ac:dyDescent="0.25">
      <c r="G5953" s="89"/>
    </row>
    <row r="5954" spans="7:7" x14ac:dyDescent="0.25">
      <c r="G5954" s="89"/>
    </row>
    <row r="5955" spans="7:7" x14ac:dyDescent="0.25">
      <c r="G5955" s="89"/>
    </row>
    <row r="5956" spans="7:7" x14ac:dyDescent="0.25">
      <c r="G5956" s="89"/>
    </row>
    <row r="5957" spans="7:7" x14ac:dyDescent="0.25">
      <c r="G5957" s="89"/>
    </row>
    <row r="5958" spans="7:7" x14ac:dyDescent="0.25">
      <c r="G5958" s="89"/>
    </row>
    <row r="5959" spans="7:7" x14ac:dyDescent="0.25">
      <c r="G5959" s="89"/>
    </row>
    <row r="5960" spans="7:7" x14ac:dyDescent="0.25">
      <c r="G5960" s="89"/>
    </row>
    <row r="5961" spans="7:7" x14ac:dyDescent="0.25">
      <c r="G5961" s="89"/>
    </row>
    <row r="5962" spans="7:7" x14ac:dyDescent="0.25">
      <c r="G5962" s="89"/>
    </row>
    <row r="5963" spans="7:7" x14ac:dyDescent="0.25">
      <c r="G5963" s="89"/>
    </row>
    <row r="5964" spans="7:7" x14ac:dyDescent="0.25">
      <c r="G5964" s="89"/>
    </row>
    <row r="5965" spans="7:7" x14ac:dyDescent="0.25">
      <c r="G5965" s="89"/>
    </row>
    <row r="5966" spans="7:7" x14ac:dyDescent="0.25">
      <c r="G5966" s="89"/>
    </row>
    <row r="5967" spans="7:7" x14ac:dyDescent="0.25">
      <c r="G5967" s="89"/>
    </row>
    <row r="5968" spans="7:7" x14ac:dyDescent="0.25">
      <c r="G5968" s="89"/>
    </row>
    <row r="5969" spans="7:7" x14ac:dyDescent="0.25">
      <c r="G5969" s="89"/>
    </row>
    <row r="5970" spans="7:7" x14ac:dyDescent="0.25">
      <c r="G5970" s="89"/>
    </row>
    <row r="5971" spans="7:7" x14ac:dyDescent="0.25">
      <c r="G5971" s="89"/>
    </row>
    <row r="5972" spans="7:7" x14ac:dyDescent="0.25">
      <c r="G5972" s="89"/>
    </row>
    <row r="5973" spans="7:7" x14ac:dyDescent="0.25">
      <c r="G5973" s="89"/>
    </row>
    <row r="5974" spans="7:7" x14ac:dyDescent="0.25">
      <c r="G5974" s="89"/>
    </row>
    <row r="5975" spans="7:7" x14ac:dyDescent="0.25">
      <c r="G5975" s="89"/>
    </row>
    <row r="5976" spans="7:7" x14ac:dyDescent="0.25">
      <c r="G5976" s="89"/>
    </row>
    <row r="5977" spans="7:7" x14ac:dyDescent="0.25">
      <c r="G5977" s="89"/>
    </row>
    <row r="5978" spans="7:7" x14ac:dyDescent="0.25">
      <c r="G5978" s="89"/>
    </row>
    <row r="5979" spans="7:7" x14ac:dyDescent="0.25">
      <c r="G5979" s="89"/>
    </row>
    <row r="5980" spans="7:7" x14ac:dyDescent="0.25">
      <c r="G5980" s="89"/>
    </row>
    <row r="5981" spans="7:7" x14ac:dyDescent="0.25">
      <c r="G5981" s="89"/>
    </row>
    <row r="5982" spans="7:7" x14ac:dyDescent="0.25">
      <c r="G5982" s="89"/>
    </row>
    <row r="5983" spans="7:7" x14ac:dyDescent="0.25">
      <c r="G5983" s="89"/>
    </row>
    <row r="5984" spans="7:7" x14ac:dyDescent="0.25">
      <c r="G5984" s="89"/>
    </row>
    <row r="5985" spans="7:7" x14ac:dyDescent="0.25">
      <c r="G5985" s="89"/>
    </row>
    <row r="5986" spans="7:7" x14ac:dyDescent="0.25">
      <c r="G5986" s="89"/>
    </row>
    <row r="5987" spans="7:7" x14ac:dyDescent="0.25">
      <c r="G5987" s="89"/>
    </row>
    <row r="5988" spans="7:7" x14ac:dyDescent="0.25">
      <c r="G5988" s="89"/>
    </row>
    <row r="5989" spans="7:7" x14ac:dyDescent="0.25">
      <c r="G5989" s="89"/>
    </row>
    <row r="5990" spans="7:7" x14ac:dyDescent="0.25">
      <c r="G5990" s="89"/>
    </row>
    <row r="5991" spans="7:7" x14ac:dyDescent="0.25">
      <c r="G5991" s="89"/>
    </row>
    <row r="5992" spans="7:7" x14ac:dyDescent="0.25">
      <c r="G5992" s="89"/>
    </row>
    <row r="5993" spans="7:7" x14ac:dyDescent="0.25">
      <c r="G5993" s="89"/>
    </row>
    <row r="5994" spans="7:7" x14ac:dyDescent="0.25">
      <c r="G5994" s="89"/>
    </row>
    <row r="5995" spans="7:7" x14ac:dyDescent="0.25">
      <c r="G5995" s="89"/>
    </row>
    <row r="5996" spans="7:7" x14ac:dyDescent="0.25">
      <c r="G5996" s="89"/>
    </row>
    <row r="5997" spans="7:7" x14ac:dyDescent="0.25">
      <c r="G5997" s="89"/>
    </row>
    <row r="5998" spans="7:7" x14ac:dyDescent="0.25">
      <c r="G5998" s="89"/>
    </row>
    <row r="5999" spans="7:7" x14ac:dyDescent="0.25">
      <c r="G5999" s="89"/>
    </row>
    <row r="6000" spans="7:7" x14ac:dyDescent="0.25">
      <c r="G6000" s="89"/>
    </row>
    <row r="6001" spans="7:7" x14ac:dyDescent="0.25">
      <c r="G6001" s="89"/>
    </row>
    <row r="6002" spans="7:7" x14ac:dyDescent="0.25">
      <c r="G6002" s="89"/>
    </row>
    <row r="6003" spans="7:7" x14ac:dyDescent="0.25">
      <c r="G6003" s="89"/>
    </row>
    <row r="6004" spans="7:7" x14ac:dyDescent="0.25">
      <c r="G6004" s="89"/>
    </row>
    <row r="6005" spans="7:7" x14ac:dyDescent="0.25">
      <c r="G6005" s="89"/>
    </row>
    <row r="6006" spans="7:7" x14ac:dyDescent="0.25">
      <c r="G6006" s="89"/>
    </row>
    <row r="6007" spans="7:7" x14ac:dyDescent="0.25">
      <c r="G6007" s="89"/>
    </row>
    <row r="6008" spans="7:7" x14ac:dyDescent="0.25">
      <c r="G6008" s="89"/>
    </row>
    <row r="6009" spans="7:7" x14ac:dyDescent="0.25">
      <c r="G6009" s="89"/>
    </row>
    <row r="6010" spans="7:7" x14ac:dyDescent="0.25">
      <c r="G6010" s="89"/>
    </row>
    <row r="6011" spans="7:7" x14ac:dyDescent="0.25">
      <c r="G6011" s="89"/>
    </row>
    <row r="6012" spans="7:7" x14ac:dyDescent="0.25">
      <c r="G6012" s="89"/>
    </row>
    <row r="6013" spans="7:7" x14ac:dyDescent="0.25">
      <c r="G6013" s="89"/>
    </row>
    <row r="6014" spans="7:7" x14ac:dyDescent="0.25">
      <c r="G6014" s="89"/>
    </row>
    <row r="6015" spans="7:7" x14ac:dyDescent="0.25">
      <c r="G6015" s="89"/>
    </row>
    <row r="6016" spans="7:7" x14ac:dyDescent="0.25">
      <c r="G6016" s="89"/>
    </row>
    <row r="6017" spans="7:7" x14ac:dyDescent="0.25">
      <c r="G6017" s="89"/>
    </row>
    <row r="6018" spans="7:7" x14ac:dyDescent="0.25">
      <c r="G6018" s="89"/>
    </row>
    <row r="6019" spans="7:7" x14ac:dyDescent="0.25">
      <c r="G6019" s="89"/>
    </row>
    <row r="6020" spans="7:7" x14ac:dyDescent="0.25">
      <c r="G6020" s="89"/>
    </row>
    <row r="6021" spans="7:7" x14ac:dyDescent="0.25">
      <c r="G6021" s="89"/>
    </row>
    <row r="6022" spans="7:7" x14ac:dyDescent="0.25">
      <c r="G6022" s="89"/>
    </row>
    <row r="6023" spans="7:7" x14ac:dyDescent="0.25">
      <c r="G6023" s="89"/>
    </row>
    <row r="6024" spans="7:7" x14ac:dyDescent="0.25">
      <c r="G6024" s="89"/>
    </row>
    <row r="6025" spans="7:7" x14ac:dyDescent="0.25">
      <c r="G6025" s="89"/>
    </row>
    <row r="6026" spans="7:7" x14ac:dyDescent="0.25">
      <c r="G6026" s="89"/>
    </row>
    <row r="6027" spans="7:7" x14ac:dyDescent="0.25">
      <c r="G6027" s="89"/>
    </row>
    <row r="6028" spans="7:7" x14ac:dyDescent="0.25">
      <c r="G6028" s="89"/>
    </row>
    <row r="6029" spans="7:7" x14ac:dyDescent="0.25">
      <c r="G6029" s="89"/>
    </row>
    <row r="6030" spans="7:7" x14ac:dyDescent="0.25">
      <c r="G6030" s="89"/>
    </row>
    <row r="6031" spans="7:7" x14ac:dyDescent="0.25">
      <c r="G6031" s="89"/>
    </row>
    <row r="6032" spans="7:7" x14ac:dyDescent="0.25">
      <c r="G6032" s="89"/>
    </row>
    <row r="6033" spans="7:7" x14ac:dyDescent="0.25">
      <c r="G6033" s="89"/>
    </row>
    <row r="6034" spans="7:7" x14ac:dyDescent="0.25">
      <c r="G6034" s="89"/>
    </row>
    <row r="6035" spans="7:7" x14ac:dyDescent="0.25">
      <c r="G6035" s="89"/>
    </row>
    <row r="6036" spans="7:7" x14ac:dyDescent="0.25">
      <c r="G6036" s="89"/>
    </row>
    <row r="6037" spans="7:7" x14ac:dyDescent="0.25">
      <c r="G6037" s="89"/>
    </row>
    <row r="6038" spans="7:7" x14ac:dyDescent="0.25">
      <c r="G6038" s="89"/>
    </row>
    <row r="6039" spans="7:7" x14ac:dyDescent="0.25">
      <c r="G6039" s="89"/>
    </row>
    <row r="6040" spans="7:7" x14ac:dyDescent="0.25">
      <c r="G6040" s="89"/>
    </row>
    <row r="6041" spans="7:7" x14ac:dyDescent="0.25">
      <c r="G6041" s="89"/>
    </row>
    <row r="6042" spans="7:7" x14ac:dyDescent="0.25">
      <c r="G6042" s="89"/>
    </row>
    <row r="6043" spans="7:7" x14ac:dyDescent="0.25">
      <c r="G6043" s="89"/>
    </row>
    <row r="6044" spans="7:7" x14ac:dyDescent="0.25">
      <c r="G6044" s="89"/>
    </row>
    <row r="6045" spans="7:7" x14ac:dyDescent="0.25">
      <c r="G6045" s="89"/>
    </row>
    <row r="6046" spans="7:7" x14ac:dyDescent="0.25">
      <c r="G6046" s="89"/>
    </row>
    <row r="6047" spans="7:7" x14ac:dyDescent="0.25">
      <c r="G6047" s="89"/>
    </row>
    <row r="6048" spans="7:7" x14ac:dyDescent="0.25">
      <c r="G6048" s="89"/>
    </row>
    <row r="6049" spans="7:7" x14ac:dyDescent="0.25">
      <c r="G6049" s="89"/>
    </row>
    <row r="6050" spans="7:7" x14ac:dyDescent="0.25">
      <c r="G6050" s="89"/>
    </row>
    <row r="6051" spans="7:7" x14ac:dyDescent="0.25">
      <c r="G6051" s="89"/>
    </row>
    <row r="6052" spans="7:7" x14ac:dyDescent="0.25">
      <c r="G6052" s="89"/>
    </row>
    <row r="6053" spans="7:7" x14ac:dyDescent="0.25">
      <c r="G6053" s="89"/>
    </row>
    <row r="6054" spans="7:7" x14ac:dyDescent="0.25">
      <c r="G6054" s="89"/>
    </row>
    <row r="6055" spans="7:7" x14ac:dyDescent="0.25">
      <c r="G6055" s="89"/>
    </row>
    <row r="6056" spans="7:7" x14ac:dyDescent="0.25">
      <c r="G6056" s="89"/>
    </row>
    <row r="6057" spans="7:7" x14ac:dyDescent="0.25">
      <c r="G6057" s="89"/>
    </row>
    <row r="6058" spans="7:7" x14ac:dyDescent="0.25">
      <c r="G6058" s="89"/>
    </row>
    <row r="6059" spans="7:7" x14ac:dyDescent="0.25">
      <c r="G6059" s="89"/>
    </row>
    <row r="6060" spans="7:7" x14ac:dyDescent="0.25">
      <c r="G6060" s="89"/>
    </row>
    <row r="6061" spans="7:7" x14ac:dyDescent="0.25">
      <c r="G6061" s="89"/>
    </row>
    <row r="6062" spans="7:7" x14ac:dyDescent="0.25">
      <c r="G6062" s="89"/>
    </row>
    <row r="6063" spans="7:7" x14ac:dyDescent="0.25">
      <c r="G6063" s="89"/>
    </row>
    <row r="6064" spans="7:7" x14ac:dyDescent="0.25">
      <c r="G6064" s="89"/>
    </row>
    <row r="6065" spans="7:7" x14ac:dyDescent="0.25">
      <c r="G6065" s="89"/>
    </row>
    <row r="6066" spans="7:7" x14ac:dyDescent="0.25">
      <c r="G6066" s="89"/>
    </row>
    <row r="6067" spans="7:7" x14ac:dyDescent="0.25">
      <c r="G6067" s="89"/>
    </row>
    <row r="6068" spans="7:7" x14ac:dyDescent="0.25">
      <c r="G6068" s="89"/>
    </row>
    <row r="6069" spans="7:7" x14ac:dyDescent="0.25">
      <c r="G6069" s="89"/>
    </row>
    <row r="6070" spans="7:7" x14ac:dyDescent="0.25">
      <c r="G6070" s="89"/>
    </row>
    <row r="6071" spans="7:7" x14ac:dyDescent="0.25">
      <c r="G6071" s="89"/>
    </row>
    <row r="6072" spans="7:7" x14ac:dyDescent="0.25">
      <c r="G6072" s="89"/>
    </row>
    <row r="6073" spans="7:7" x14ac:dyDescent="0.25">
      <c r="G6073" s="89"/>
    </row>
    <row r="6074" spans="7:7" x14ac:dyDescent="0.25">
      <c r="G6074" s="89"/>
    </row>
    <row r="6075" spans="7:7" x14ac:dyDescent="0.25">
      <c r="G6075" s="89"/>
    </row>
    <row r="6076" spans="7:7" x14ac:dyDescent="0.25">
      <c r="G6076" s="89"/>
    </row>
    <row r="6077" spans="7:7" x14ac:dyDescent="0.25">
      <c r="G6077" s="89"/>
    </row>
    <row r="6078" spans="7:7" x14ac:dyDescent="0.25">
      <c r="G6078" s="89"/>
    </row>
    <row r="6079" spans="7:7" x14ac:dyDescent="0.25">
      <c r="G6079" s="89"/>
    </row>
    <row r="6080" spans="7:7" x14ac:dyDescent="0.25">
      <c r="G6080" s="89"/>
    </row>
    <row r="6081" spans="7:7" x14ac:dyDescent="0.25">
      <c r="G6081" s="89"/>
    </row>
    <row r="6082" spans="7:7" x14ac:dyDescent="0.25">
      <c r="G6082" s="89"/>
    </row>
    <row r="6083" spans="7:7" x14ac:dyDescent="0.25">
      <c r="G6083" s="89"/>
    </row>
    <row r="6084" spans="7:7" x14ac:dyDescent="0.25">
      <c r="G6084" s="89"/>
    </row>
    <row r="6085" spans="7:7" x14ac:dyDescent="0.25">
      <c r="G6085" s="89"/>
    </row>
    <row r="6086" spans="7:7" x14ac:dyDescent="0.25">
      <c r="G6086" s="89"/>
    </row>
    <row r="6087" spans="7:7" x14ac:dyDescent="0.25">
      <c r="G6087" s="89"/>
    </row>
    <row r="6088" spans="7:7" x14ac:dyDescent="0.25">
      <c r="G6088" s="89"/>
    </row>
    <row r="6089" spans="7:7" x14ac:dyDescent="0.25">
      <c r="G6089" s="89"/>
    </row>
    <row r="6090" spans="7:7" x14ac:dyDescent="0.25">
      <c r="G6090" s="89"/>
    </row>
    <row r="6091" spans="7:7" x14ac:dyDescent="0.25">
      <c r="G6091" s="89"/>
    </row>
    <row r="6092" spans="7:7" x14ac:dyDescent="0.25">
      <c r="G6092" s="89"/>
    </row>
    <row r="6093" spans="7:7" x14ac:dyDescent="0.25">
      <c r="G6093" s="89"/>
    </row>
    <row r="6094" spans="7:7" x14ac:dyDescent="0.25">
      <c r="G6094" s="89"/>
    </row>
    <row r="6095" spans="7:7" x14ac:dyDescent="0.25">
      <c r="G6095" s="89"/>
    </row>
    <row r="6096" spans="7:7" x14ac:dyDescent="0.25">
      <c r="G6096" s="89"/>
    </row>
    <row r="6097" spans="7:7" x14ac:dyDescent="0.25">
      <c r="G6097" s="89"/>
    </row>
    <row r="6098" spans="7:7" x14ac:dyDescent="0.25">
      <c r="G6098" s="89"/>
    </row>
    <row r="6099" spans="7:7" x14ac:dyDescent="0.25">
      <c r="G6099" s="89"/>
    </row>
    <row r="6100" spans="7:7" x14ac:dyDescent="0.25">
      <c r="G6100" s="89"/>
    </row>
    <row r="6101" spans="7:7" x14ac:dyDescent="0.25">
      <c r="G6101" s="89"/>
    </row>
    <row r="6102" spans="7:7" x14ac:dyDescent="0.25">
      <c r="G6102" s="89"/>
    </row>
    <row r="6103" spans="7:7" x14ac:dyDescent="0.25">
      <c r="G6103" s="89"/>
    </row>
    <row r="6104" spans="7:7" x14ac:dyDescent="0.25">
      <c r="G6104" s="89"/>
    </row>
    <row r="6105" spans="7:7" x14ac:dyDescent="0.25">
      <c r="G6105" s="89"/>
    </row>
    <row r="6106" spans="7:7" x14ac:dyDescent="0.25">
      <c r="G6106" s="89"/>
    </row>
    <row r="6107" spans="7:7" x14ac:dyDescent="0.25">
      <c r="G6107" s="89"/>
    </row>
    <row r="6108" spans="7:7" x14ac:dyDescent="0.25">
      <c r="G6108" s="89"/>
    </row>
    <row r="6109" spans="7:7" x14ac:dyDescent="0.25">
      <c r="G6109" s="89"/>
    </row>
    <row r="6110" spans="7:7" x14ac:dyDescent="0.25">
      <c r="G6110" s="89"/>
    </row>
    <row r="6111" spans="7:7" x14ac:dyDescent="0.25">
      <c r="G6111" s="89"/>
    </row>
    <row r="6112" spans="7:7" x14ac:dyDescent="0.25">
      <c r="G6112" s="89"/>
    </row>
    <row r="6113" spans="7:7" x14ac:dyDescent="0.25">
      <c r="G6113" s="89"/>
    </row>
    <row r="6114" spans="7:7" x14ac:dyDescent="0.25">
      <c r="G6114" s="89"/>
    </row>
    <row r="6115" spans="7:7" x14ac:dyDescent="0.25">
      <c r="G6115" s="89"/>
    </row>
    <row r="6116" spans="7:7" x14ac:dyDescent="0.25">
      <c r="G6116" s="89"/>
    </row>
    <row r="6117" spans="7:7" x14ac:dyDescent="0.25">
      <c r="G6117" s="89"/>
    </row>
    <row r="6118" spans="7:7" x14ac:dyDescent="0.25">
      <c r="G6118" s="89"/>
    </row>
    <row r="6119" spans="7:7" x14ac:dyDescent="0.25">
      <c r="G6119" s="89"/>
    </row>
    <row r="6120" spans="7:7" x14ac:dyDescent="0.25">
      <c r="G6120" s="89"/>
    </row>
    <row r="6121" spans="7:7" x14ac:dyDescent="0.25">
      <c r="G6121" s="89"/>
    </row>
    <row r="6122" spans="7:7" x14ac:dyDescent="0.25">
      <c r="G6122" s="89"/>
    </row>
    <row r="6123" spans="7:7" x14ac:dyDescent="0.25">
      <c r="G6123" s="89"/>
    </row>
    <row r="6124" spans="7:7" x14ac:dyDescent="0.25">
      <c r="G6124" s="89"/>
    </row>
    <row r="6125" spans="7:7" x14ac:dyDescent="0.25">
      <c r="G6125" s="89"/>
    </row>
    <row r="6126" spans="7:7" x14ac:dyDescent="0.25">
      <c r="G6126" s="89"/>
    </row>
    <row r="6127" spans="7:7" x14ac:dyDescent="0.25">
      <c r="G6127" s="89"/>
    </row>
    <row r="6128" spans="7:7" x14ac:dyDescent="0.25">
      <c r="G6128" s="89"/>
    </row>
    <row r="6129" spans="7:7" x14ac:dyDescent="0.25">
      <c r="G6129" s="89"/>
    </row>
    <row r="6130" spans="7:7" x14ac:dyDescent="0.25">
      <c r="G6130" s="89"/>
    </row>
    <row r="6131" spans="7:7" x14ac:dyDescent="0.25">
      <c r="G6131" s="89"/>
    </row>
    <row r="6132" spans="7:7" x14ac:dyDescent="0.25">
      <c r="G6132" s="89"/>
    </row>
    <row r="6133" spans="7:7" x14ac:dyDescent="0.25">
      <c r="G6133" s="89"/>
    </row>
    <row r="6134" spans="7:7" x14ac:dyDescent="0.25">
      <c r="G6134" s="89"/>
    </row>
    <row r="6135" spans="7:7" x14ac:dyDescent="0.25">
      <c r="G6135" s="89"/>
    </row>
    <row r="6136" spans="7:7" x14ac:dyDescent="0.25">
      <c r="G6136" s="89"/>
    </row>
    <row r="6137" spans="7:7" x14ac:dyDescent="0.25">
      <c r="G6137" s="89"/>
    </row>
    <row r="6138" spans="7:7" x14ac:dyDescent="0.25">
      <c r="G6138" s="89"/>
    </row>
    <row r="6139" spans="7:7" x14ac:dyDescent="0.25">
      <c r="G6139" s="89"/>
    </row>
    <row r="6140" spans="7:7" x14ac:dyDescent="0.25">
      <c r="G6140" s="89"/>
    </row>
    <row r="6141" spans="7:7" x14ac:dyDescent="0.25">
      <c r="G6141" s="89"/>
    </row>
    <row r="6142" spans="7:7" x14ac:dyDescent="0.25">
      <c r="G6142" s="89"/>
    </row>
    <row r="6143" spans="7:7" x14ac:dyDescent="0.25">
      <c r="G6143" s="89"/>
    </row>
    <row r="6144" spans="7:7" x14ac:dyDescent="0.25">
      <c r="G6144" s="89"/>
    </row>
    <row r="6145" spans="7:7" x14ac:dyDescent="0.25">
      <c r="G6145" s="89"/>
    </row>
    <row r="6146" spans="7:7" x14ac:dyDescent="0.25">
      <c r="G6146" s="89"/>
    </row>
    <row r="6147" spans="7:7" x14ac:dyDescent="0.25">
      <c r="G6147" s="89"/>
    </row>
    <row r="6148" spans="7:7" x14ac:dyDescent="0.25">
      <c r="G6148" s="89"/>
    </row>
    <row r="6149" spans="7:7" x14ac:dyDescent="0.25">
      <c r="G6149" s="89"/>
    </row>
    <row r="6150" spans="7:7" x14ac:dyDescent="0.25">
      <c r="G6150" s="89"/>
    </row>
    <row r="6151" spans="7:7" x14ac:dyDescent="0.25">
      <c r="G6151" s="89"/>
    </row>
    <row r="6152" spans="7:7" x14ac:dyDescent="0.25">
      <c r="G6152" s="89"/>
    </row>
    <row r="6153" spans="7:7" x14ac:dyDescent="0.25">
      <c r="G6153" s="89"/>
    </row>
    <row r="6154" spans="7:7" x14ac:dyDescent="0.25">
      <c r="G6154" s="89"/>
    </row>
    <row r="6155" spans="7:7" x14ac:dyDescent="0.25">
      <c r="G6155" s="89"/>
    </row>
    <row r="6156" spans="7:7" x14ac:dyDescent="0.25">
      <c r="G6156" s="89"/>
    </row>
    <row r="6157" spans="7:7" x14ac:dyDescent="0.25">
      <c r="G6157" s="89"/>
    </row>
    <row r="6158" spans="7:7" x14ac:dyDescent="0.25">
      <c r="G6158" s="89"/>
    </row>
    <row r="6159" spans="7:7" x14ac:dyDescent="0.25">
      <c r="G6159" s="89"/>
    </row>
    <row r="6160" spans="7:7" x14ac:dyDescent="0.25">
      <c r="G6160" s="89"/>
    </row>
    <row r="6161" spans="7:7" x14ac:dyDescent="0.25">
      <c r="G6161" s="89"/>
    </row>
    <row r="6162" spans="7:7" x14ac:dyDescent="0.25">
      <c r="G6162" s="89"/>
    </row>
    <row r="6163" spans="7:7" x14ac:dyDescent="0.25">
      <c r="G6163" s="89"/>
    </row>
    <row r="6164" spans="7:7" x14ac:dyDescent="0.25">
      <c r="G6164" s="89"/>
    </row>
    <row r="6165" spans="7:7" x14ac:dyDescent="0.25">
      <c r="G6165" s="89"/>
    </row>
    <row r="6166" spans="7:7" x14ac:dyDescent="0.25">
      <c r="G6166" s="89"/>
    </row>
    <row r="6167" spans="7:7" x14ac:dyDescent="0.25">
      <c r="G6167" s="89"/>
    </row>
    <row r="6168" spans="7:7" x14ac:dyDescent="0.25">
      <c r="G6168" s="89"/>
    </row>
    <row r="6169" spans="7:7" x14ac:dyDescent="0.25">
      <c r="G6169" s="89"/>
    </row>
    <row r="6170" spans="7:7" x14ac:dyDescent="0.25">
      <c r="G6170" s="89"/>
    </row>
    <row r="6171" spans="7:7" x14ac:dyDescent="0.25">
      <c r="G6171" s="89"/>
    </row>
    <row r="6172" spans="7:7" x14ac:dyDescent="0.25">
      <c r="G6172" s="89"/>
    </row>
    <row r="6173" spans="7:7" x14ac:dyDescent="0.25">
      <c r="G6173" s="89"/>
    </row>
    <row r="6174" spans="7:7" x14ac:dyDescent="0.25">
      <c r="G6174" s="89"/>
    </row>
    <row r="6175" spans="7:7" x14ac:dyDescent="0.25">
      <c r="G6175" s="89"/>
    </row>
    <row r="6176" spans="7:7" x14ac:dyDescent="0.25">
      <c r="G6176" s="89"/>
    </row>
    <row r="6177" spans="7:7" x14ac:dyDescent="0.25">
      <c r="G6177" s="89"/>
    </row>
    <row r="6178" spans="7:7" x14ac:dyDescent="0.25">
      <c r="G6178" s="89"/>
    </row>
    <row r="6179" spans="7:7" x14ac:dyDescent="0.25">
      <c r="G6179" s="89"/>
    </row>
    <row r="6180" spans="7:7" x14ac:dyDescent="0.25">
      <c r="G6180" s="89"/>
    </row>
    <row r="6181" spans="7:7" x14ac:dyDescent="0.25">
      <c r="G6181" s="89"/>
    </row>
    <row r="6182" spans="7:7" x14ac:dyDescent="0.25">
      <c r="G6182" s="89"/>
    </row>
    <row r="6183" spans="7:7" x14ac:dyDescent="0.25">
      <c r="G6183" s="89"/>
    </row>
    <row r="6184" spans="7:7" x14ac:dyDescent="0.25">
      <c r="G6184" s="89"/>
    </row>
    <row r="6185" spans="7:7" x14ac:dyDescent="0.25">
      <c r="G6185" s="89"/>
    </row>
    <row r="6186" spans="7:7" x14ac:dyDescent="0.25">
      <c r="G6186" s="89"/>
    </row>
    <row r="6187" spans="7:7" x14ac:dyDescent="0.25">
      <c r="G6187" s="89"/>
    </row>
    <row r="6188" spans="7:7" x14ac:dyDescent="0.25">
      <c r="G6188" s="89"/>
    </row>
    <row r="6189" spans="7:7" x14ac:dyDescent="0.25">
      <c r="G6189" s="89"/>
    </row>
    <row r="6190" spans="7:7" x14ac:dyDescent="0.25">
      <c r="G6190" s="89"/>
    </row>
    <row r="6191" spans="7:7" x14ac:dyDescent="0.25">
      <c r="G6191" s="89"/>
    </row>
    <row r="6192" spans="7:7" x14ac:dyDescent="0.25">
      <c r="G6192" s="89"/>
    </row>
    <row r="6193" spans="7:7" x14ac:dyDescent="0.25">
      <c r="G6193" s="89"/>
    </row>
    <row r="6194" spans="7:7" x14ac:dyDescent="0.25">
      <c r="G6194" s="89"/>
    </row>
    <row r="6195" spans="7:7" x14ac:dyDescent="0.25">
      <c r="G6195" s="89"/>
    </row>
    <row r="6196" spans="7:7" x14ac:dyDescent="0.25">
      <c r="G6196" s="89"/>
    </row>
    <row r="6197" spans="7:7" x14ac:dyDescent="0.25">
      <c r="G6197" s="89"/>
    </row>
    <row r="6198" spans="7:7" x14ac:dyDescent="0.25">
      <c r="G6198" s="89"/>
    </row>
    <row r="6199" spans="7:7" x14ac:dyDescent="0.25">
      <c r="G6199" s="89"/>
    </row>
    <row r="6200" spans="7:7" x14ac:dyDescent="0.25">
      <c r="G6200" s="89"/>
    </row>
    <row r="6201" spans="7:7" x14ac:dyDescent="0.25">
      <c r="G6201" s="89"/>
    </row>
    <row r="6202" spans="7:7" x14ac:dyDescent="0.25">
      <c r="G6202" s="89"/>
    </row>
    <row r="6203" spans="7:7" x14ac:dyDescent="0.25">
      <c r="G6203" s="89"/>
    </row>
    <row r="6204" spans="7:7" x14ac:dyDescent="0.25">
      <c r="G6204" s="89"/>
    </row>
    <row r="6205" spans="7:7" x14ac:dyDescent="0.25">
      <c r="G6205" s="89"/>
    </row>
    <row r="6206" spans="7:7" x14ac:dyDescent="0.25">
      <c r="G6206" s="89"/>
    </row>
    <row r="6207" spans="7:7" x14ac:dyDescent="0.25">
      <c r="G6207" s="89"/>
    </row>
    <row r="6208" spans="7:7" x14ac:dyDescent="0.25">
      <c r="G6208" s="89"/>
    </row>
    <row r="6209" spans="7:7" x14ac:dyDescent="0.25">
      <c r="G6209" s="89"/>
    </row>
    <row r="6210" spans="7:7" x14ac:dyDescent="0.25">
      <c r="G6210" s="89"/>
    </row>
    <row r="6211" spans="7:7" x14ac:dyDescent="0.25">
      <c r="G6211" s="89"/>
    </row>
    <row r="6212" spans="7:7" x14ac:dyDescent="0.25">
      <c r="G6212" s="89"/>
    </row>
    <row r="6213" spans="7:7" x14ac:dyDescent="0.25">
      <c r="G6213" s="89"/>
    </row>
    <row r="6214" spans="7:7" x14ac:dyDescent="0.25">
      <c r="G6214" s="89"/>
    </row>
    <row r="6215" spans="7:7" x14ac:dyDescent="0.25">
      <c r="G6215" s="89"/>
    </row>
    <row r="6216" spans="7:7" x14ac:dyDescent="0.25">
      <c r="G6216" s="89"/>
    </row>
    <row r="6217" spans="7:7" x14ac:dyDescent="0.25">
      <c r="G6217" s="89"/>
    </row>
    <row r="6218" spans="7:7" x14ac:dyDescent="0.25">
      <c r="G6218" s="89"/>
    </row>
    <row r="6219" spans="7:7" x14ac:dyDescent="0.25">
      <c r="G6219" s="89"/>
    </row>
    <row r="6220" spans="7:7" x14ac:dyDescent="0.25">
      <c r="G6220" s="89"/>
    </row>
    <row r="6221" spans="7:7" x14ac:dyDescent="0.25">
      <c r="G6221" s="89"/>
    </row>
    <row r="6222" spans="7:7" x14ac:dyDescent="0.25">
      <c r="G6222" s="89"/>
    </row>
    <row r="6223" spans="7:7" x14ac:dyDescent="0.25">
      <c r="G6223" s="89"/>
    </row>
    <row r="6224" spans="7:7" x14ac:dyDescent="0.25">
      <c r="G6224" s="89"/>
    </row>
    <row r="6225" spans="7:7" x14ac:dyDescent="0.25">
      <c r="G6225" s="89"/>
    </row>
    <row r="6226" spans="7:7" x14ac:dyDescent="0.25">
      <c r="G6226" s="89"/>
    </row>
    <row r="6227" spans="7:7" x14ac:dyDescent="0.25">
      <c r="G6227" s="89"/>
    </row>
    <row r="6228" spans="7:7" x14ac:dyDescent="0.25">
      <c r="G6228" s="89"/>
    </row>
    <row r="6229" spans="7:7" x14ac:dyDescent="0.25">
      <c r="G6229" s="89"/>
    </row>
    <row r="6230" spans="7:7" x14ac:dyDescent="0.25">
      <c r="G6230" s="89"/>
    </row>
    <row r="6231" spans="7:7" x14ac:dyDescent="0.25">
      <c r="G6231" s="89"/>
    </row>
    <row r="6232" spans="7:7" x14ac:dyDescent="0.25">
      <c r="G6232" s="89"/>
    </row>
    <row r="6233" spans="7:7" x14ac:dyDescent="0.25">
      <c r="G6233" s="89"/>
    </row>
    <row r="6234" spans="7:7" x14ac:dyDescent="0.25">
      <c r="G6234" s="89"/>
    </row>
    <row r="6235" spans="7:7" x14ac:dyDescent="0.25">
      <c r="G6235" s="89"/>
    </row>
    <row r="6236" spans="7:7" x14ac:dyDescent="0.25">
      <c r="G6236" s="89"/>
    </row>
    <row r="6237" spans="7:7" x14ac:dyDescent="0.25">
      <c r="G6237" s="89"/>
    </row>
    <row r="6238" spans="7:7" x14ac:dyDescent="0.25">
      <c r="G6238" s="89"/>
    </row>
    <row r="6239" spans="7:7" x14ac:dyDescent="0.25">
      <c r="G6239" s="89"/>
    </row>
    <row r="6240" spans="7:7" x14ac:dyDescent="0.25">
      <c r="G6240" s="89"/>
    </row>
    <row r="6241" spans="7:7" x14ac:dyDescent="0.25">
      <c r="G6241" s="89"/>
    </row>
    <row r="6242" spans="7:7" x14ac:dyDescent="0.25">
      <c r="G6242" s="89"/>
    </row>
    <row r="6243" spans="7:7" x14ac:dyDescent="0.25">
      <c r="G6243" s="89"/>
    </row>
    <row r="6244" spans="7:7" x14ac:dyDescent="0.25">
      <c r="G6244" s="89"/>
    </row>
    <row r="6245" spans="7:7" x14ac:dyDescent="0.25">
      <c r="G6245" s="89"/>
    </row>
    <row r="6246" spans="7:7" x14ac:dyDescent="0.25">
      <c r="G6246" s="89"/>
    </row>
    <row r="6247" spans="7:7" x14ac:dyDescent="0.25">
      <c r="G6247" s="89"/>
    </row>
    <row r="6248" spans="7:7" x14ac:dyDescent="0.25">
      <c r="G6248" s="89"/>
    </row>
    <row r="6249" spans="7:7" x14ac:dyDescent="0.25">
      <c r="G6249" s="89"/>
    </row>
    <row r="6250" spans="7:7" x14ac:dyDescent="0.25">
      <c r="G6250" s="89"/>
    </row>
    <row r="6251" spans="7:7" x14ac:dyDescent="0.25">
      <c r="G6251" s="89"/>
    </row>
    <row r="6252" spans="7:7" x14ac:dyDescent="0.25">
      <c r="G6252" s="89"/>
    </row>
    <row r="6253" spans="7:7" x14ac:dyDescent="0.25">
      <c r="G6253" s="89"/>
    </row>
    <row r="6254" spans="7:7" x14ac:dyDescent="0.25">
      <c r="G6254" s="89"/>
    </row>
    <row r="6255" spans="7:7" x14ac:dyDescent="0.25">
      <c r="G6255" s="89"/>
    </row>
    <row r="6256" spans="7:7" x14ac:dyDescent="0.25">
      <c r="G6256" s="89"/>
    </row>
    <row r="6257" spans="7:7" x14ac:dyDescent="0.25">
      <c r="G6257" s="89"/>
    </row>
    <row r="6258" spans="7:7" x14ac:dyDescent="0.25">
      <c r="G6258" s="89"/>
    </row>
    <row r="6259" spans="7:7" x14ac:dyDescent="0.25">
      <c r="G6259" s="89"/>
    </row>
    <row r="6260" spans="7:7" x14ac:dyDescent="0.25">
      <c r="G6260" s="89"/>
    </row>
    <row r="6261" spans="7:7" x14ac:dyDescent="0.25">
      <c r="G6261" s="89"/>
    </row>
    <row r="6262" spans="7:7" x14ac:dyDescent="0.25">
      <c r="G6262" s="89"/>
    </row>
    <row r="6263" spans="7:7" x14ac:dyDescent="0.25">
      <c r="G6263" s="89"/>
    </row>
    <row r="6264" spans="7:7" x14ac:dyDescent="0.25">
      <c r="G6264" s="89"/>
    </row>
    <row r="6265" spans="7:7" x14ac:dyDescent="0.25">
      <c r="G6265" s="89"/>
    </row>
    <row r="6266" spans="7:7" x14ac:dyDescent="0.25">
      <c r="G6266" s="89"/>
    </row>
    <row r="6267" spans="7:7" x14ac:dyDescent="0.25">
      <c r="G6267" s="89"/>
    </row>
    <row r="6268" spans="7:7" x14ac:dyDescent="0.25">
      <c r="G6268" s="89"/>
    </row>
    <row r="6269" spans="7:7" x14ac:dyDescent="0.25">
      <c r="G6269" s="89"/>
    </row>
    <row r="6270" spans="7:7" x14ac:dyDescent="0.25">
      <c r="G6270" s="89"/>
    </row>
    <row r="6271" spans="7:7" x14ac:dyDescent="0.25">
      <c r="G6271" s="89"/>
    </row>
    <row r="6272" spans="7:7" x14ac:dyDescent="0.25">
      <c r="G6272" s="89"/>
    </row>
    <row r="6273" spans="7:7" x14ac:dyDescent="0.25">
      <c r="G6273" s="89"/>
    </row>
    <row r="6274" spans="7:7" x14ac:dyDescent="0.25">
      <c r="G6274" s="89"/>
    </row>
    <row r="6275" spans="7:7" x14ac:dyDescent="0.25">
      <c r="G6275" s="89"/>
    </row>
    <row r="6276" spans="7:7" x14ac:dyDescent="0.25">
      <c r="G6276" s="89"/>
    </row>
    <row r="6277" spans="7:7" x14ac:dyDescent="0.25">
      <c r="G6277" s="89"/>
    </row>
    <row r="6278" spans="7:7" x14ac:dyDescent="0.25">
      <c r="G6278" s="89"/>
    </row>
    <row r="6279" spans="7:7" x14ac:dyDescent="0.25">
      <c r="G6279" s="89"/>
    </row>
    <row r="6280" spans="7:7" x14ac:dyDescent="0.25">
      <c r="G6280" s="89"/>
    </row>
    <row r="6281" spans="7:7" x14ac:dyDescent="0.25">
      <c r="G6281" s="89"/>
    </row>
    <row r="6282" spans="7:7" x14ac:dyDescent="0.25">
      <c r="G6282" s="89"/>
    </row>
    <row r="6283" spans="7:7" x14ac:dyDescent="0.25">
      <c r="G6283" s="89"/>
    </row>
    <row r="6284" spans="7:7" x14ac:dyDescent="0.25">
      <c r="G6284" s="89"/>
    </row>
    <row r="6285" spans="7:7" x14ac:dyDescent="0.25">
      <c r="G6285" s="89"/>
    </row>
    <row r="6286" spans="7:7" x14ac:dyDescent="0.25">
      <c r="G6286" s="89"/>
    </row>
    <row r="6287" spans="7:7" x14ac:dyDescent="0.25">
      <c r="G6287" s="89"/>
    </row>
    <row r="6288" spans="7:7" x14ac:dyDescent="0.25">
      <c r="G6288" s="89"/>
    </row>
    <row r="6289" spans="7:7" x14ac:dyDescent="0.25">
      <c r="G6289" s="89"/>
    </row>
    <row r="6290" spans="7:7" x14ac:dyDescent="0.25">
      <c r="G6290" s="89"/>
    </row>
    <row r="6291" spans="7:7" x14ac:dyDescent="0.25">
      <c r="G6291" s="89"/>
    </row>
    <row r="6292" spans="7:7" x14ac:dyDescent="0.25">
      <c r="G6292" s="89"/>
    </row>
    <row r="6293" spans="7:7" x14ac:dyDescent="0.25">
      <c r="G6293" s="89"/>
    </row>
    <row r="6294" spans="7:7" x14ac:dyDescent="0.25">
      <c r="G6294" s="89"/>
    </row>
    <row r="6295" spans="7:7" x14ac:dyDescent="0.25">
      <c r="G6295" s="89"/>
    </row>
    <row r="6296" spans="7:7" x14ac:dyDescent="0.25">
      <c r="G6296" s="89"/>
    </row>
    <row r="6297" spans="7:7" x14ac:dyDescent="0.25">
      <c r="G6297" s="89"/>
    </row>
    <row r="6298" spans="7:7" x14ac:dyDescent="0.25">
      <c r="G6298" s="89"/>
    </row>
    <row r="6299" spans="7:7" x14ac:dyDescent="0.25">
      <c r="G6299" s="89"/>
    </row>
    <row r="6300" spans="7:7" x14ac:dyDescent="0.25">
      <c r="G6300" s="89"/>
    </row>
    <row r="6301" spans="7:7" x14ac:dyDescent="0.25">
      <c r="G6301" s="89"/>
    </row>
    <row r="6302" spans="7:7" x14ac:dyDescent="0.25">
      <c r="G6302" s="89"/>
    </row>
    <row r="6303" spans="7:7" x14ac:dyDescent="0.25">
      <c r="G6303" s="89"/>
    </row>
    <row r="6304" spans="7:7" x14ac:dyDescent="0.25">
      <c r="G6304" s="89"/>
    </row>
    <row r="6305" spans="7:7" x14ac:dyDescent="0.25">
      <c r="G6305" s="89"/>
    </row>
    <row r="6306" spans="7:7" x14ac:dyDescent="0.25">
      <c r="G6306" s="89"/>
    </row>
    <row r="6307" spans="7:7" x14ac:dyDescent="0.25">
      <c r="G6307" s="89"/>
    </row>
    <row r="6308" spans="7:7" x14ac:dyDescent="0.25">
      <c r="G6308" s="89"/>
    </row>
    <row r="6309" spans="7:7" x14ac:dyDescent="0.25">
      <c r="G6309" s="89"/>
    </row>
    <row r="6310" spans="7:7" x14ac:dyDescent="0.25">
      <c r="G6310" s="89"/>
    </row>
    <row r="6311" spans="7:7" x14ac:dyDescent="0.25">
      <c r="G6311" s="89"/>
    </row>
    <row r="6312" spans="7:7" x14ac:dyDescent="0.25">
      <c r="G6312" s="89"/>
    </row>
    <row r="6313" spans="7:7" x14ac:dyDescent="0.25">
      <c r="G6313" s="89"/>
    </row>
    <row r="6314" spans="7:7" x14ac:dyDescent="0.25">
      <c r="G6314" s="89"/>
    </row>
    <row r="6315" spans="7:7" x14ac:dyDescent="0.25">
      <c r="G6315" s="89"/>
    </row>
    <row r="6316" spans="7:7" x14ac:dyDescent="0.25">
      <c r="G6316" s="89"/>
    </row>
    <row r="6317" spans="7:7" x14ac:dyDescent="0.25">
      <c r="G6317" s="89"/>
    </row>
    <row r="6318" spans="7:7" x14ac:dyDescent="0.25">
      <c r="G6318" s="89"/>
    </row>
    <row r="6319" spans="7:7" x14ac:dyDescent="0.25">
      <c r="G6319" s="89"/>
    </row>
    <row r="6320" spans="7:7" x14ac:dyDescent="0.25">
      <c r="G6320" s="89"/>
    </row>
    <row r="6321" spans="7:7" x14ac:dyDescent="0.25">
      <c r="G6321" s="89"/>
    </row>
    <row r="6322" spans="7:7" x14ac:dyDescent="0.25">
      <c r="G6322" s="89"/>
    </row>
    <row r="6323" spans="7:7" x14ac:dyDescent="0.25">
      <c r="G6323" s="89"/>
    </row>
    <row r="6324" spans="7:7" x14ac:dyDescent="0.25">
      <c r="G6324" s="89"/>
    </row>
    <row r="6325" spans="7:7" x14ac:dyDescent="0.25">
      <c r="G6325" s="89"/>
    </row>
    <row r="6326" spans="7:7" x14ac:dyDescent="0.25">
      <c r="G6326" s="89"/>
    </row>
    <row r="6327" spans="7:7" x14ac:dyDescent="0.25">
      <c r="G6327" s="89"/>
    </row>
    <row r="6328" spans="7:7" x14ac:dyDescent="0.25">
      <c r="G6328" s="89"/>
    </row>
    <row r="6329" spans="7:7" x14ac:dyDescent="0.25">
      <c r="G6329" s="89"/>
    </row>
    <row r="6330" spans="7:7" x14ac:dyDescent="0.25">
      <c r="G6330" s="89"/>
    </row>
    <row r="6331" spans="7:7" x14ac:dyDescent="0.25">
      <c r="G6331" s="89"/>
    </row>
    <row r="6332" spans="7:7" x14ac:dyDescent="0.25">
      <c r="G6332" s="89"/>
    </row>
    <row r="6333" spans="7:7" x14ac:dyDescent="0.25">
      <c r="G6333" s="89"/>
    </row>
    <row r="6334" spans="7:7" x14ac:dyDescent="0.25">
      <c r="G6334" s="89"/>
    </row>
    <row r="6335" spans="7:7" x14ac:dyDescent="0.25">
      <c r="G6335" s="89"/>
    </row>
    <row r="6336" spans="7:7" x14ac:dyDescent="0.25">
      <c r="G6336" s="89"/>
    </row>
    <row r="6337" spans="7:7" x14ac:dyDescent="0.25">
      <c r="G6337" s="89"/>
    </row>
    <row r="6338" spans="7:7" x14ac:dyDescent="0.25">
      <c r="G6338" s="89"/>
    </row>
    <row r="6339" spans="7:7" x14ac:dyDescent="0.25">
      <c r="G6339" s="89"/>
    </row>
    <row r="6340" spans="7:7" x14ac:dyDescent="0.25">
      <c r="G6340" s="89"/>
    </row>
    <row r="6341" spans="7:7" x14ac:dyDescent="0.25">
      <c r="G6341" s="89"/>
    </row>
    <row r="6342" spans="7:7" x14ac:dyDescent="0.25">
      <c r="G6342" s="89"/>
    </row>
    <row r="6343" spans="7:7" x14ac:dyDescent="0.25">
      <c r="G6343" s="89"/>
    </row>
    <row r="6344" spans="7:7" x14ac:dyDescent="0.25">
      <c r="G6344" s="89"/>
    </row>
    <row r="6345" spans="7:7" x14ac:dyDescent="0.25">
      <c r="G6345" s="89"/>
    </row>
    <row r="6346" spans="7:7" x14ac:dyDescent="0.25">
      <c r="G6346" s="89"/>
    </row>
    <row r="6347" spans="7:7" x14ac:dyDescent="0.25">
      <c r="G6347" s="89"/>
    </row>
    <row r="6348" spans="7:7" x14ac:dyDescent="0.25">
      <c r="G6348" s="89"/>
    </row>
    <row r="6349" spans="7:7" x14ac:dyDescent="0.25">
      <c r="G6349" s="89"/>
    </row>
    <row r="6350" spans="7:7" x14ac:dyDescent="0.25">
      <c r="G6350" s="89"/>
    </row>
    <row r="6351" spans="7:7" x14ac:dyDescent="0.25">
      <c r="G6351" s="89"/>
    </row>
    <row r="6352" spans="7:7" x14ac:dyDescent="0.25">
      <c r="G6352" s="89"/>
    </row>
    <row r="6353" spans="7:7" x14ac:dyDescent="0.25">
      <c r="G6353" s="89"/>
    </row>
    <row r="6354" spans="7:7" x14ac:dyDescent="0.25">
      <c r="G6354" s="89"/>
    </row>
    <row r="6355" spans="7:7" x14ac:dyDescent="0.25">
      <c r="G6355" s="89"/>
    </row>
    <row r="6356" spans="7:7" x14ac:dyDescent="0.25">
      <c r="G6356" s="89"/>
    </row>
    <row r="6357" spans="7:7" x14ac:dyDescent="0.25">
      <c r="G6357" s="89"/>
    </row>
    <row r="6358" spans="7:7" x14ac:dyDescent="0.25">
      <c r="G6358" s="89"/>
    </row>
    <row r="6359" spans="7:7" x14ac:dyDescent="0.25">
      <c r="G6359" s="89"/>
    </row>
    <row r="6360" spans="7:7" x14ac:dyDescent="0.25">
      <c r="G6360" s="89"/>
    </row>
    <row r="6361" spans="7:7" x14ac:dyDescent="0.25">
      <c r="G6361" s="89"/>
    </row>
    <row r="6362" spans="7:7" x14ac:dyDescent="0.25">
      <c r="G6362" s="89"/>
    </row>
    <row r="6363" spans="7:7" x14ac:dyDescent="0.25">
      <c r="G6363" s="89"/>
    </row>
    <row r="6364" spans="7:7" x14ac:dyDescent="0.25">
      <c r="G6364" s="89"/>
    </row>
    <row r="6365" spans="7:7" x14ac:dyDescent="0.25">
      <c r="G6365" s="89"/>
    </row>
    <row r="6366" spans="7:7" x14ac:dyDescent="0.25">
      <c r="G6366" s="89"/>
    </row>
    <row r="6367" spans="7:7" x14ac:dyDescent="0.25">
      <c r="G6367" s="89"/>
    </row>
    <row r="6368" spans="7:7" x14ac:dyDescent="0.25">
      <c r="G6368" s="89"/>
    </row>
    <row r="6369" spans="7:7" x14ac:dyDescent="0.25">
      <c r="G6369" s="89"/>
    </row>
    <row r="6370" spans="7:7" x14ac:dyDescent="0.25">
      <c r="G6370" s="89"/>
    </row>
    <row r="6371" spans="7:7" x14ac:dyDescent="0.25">
      <c r="G6371" s="89"/>
    </row>
    <row r="6372" spans="7:7" x14ac:dyDescent="0.25">
      <c r="G6372" s="89"/>
    </row>
    <row r="6373" spans="7:7" x14ac:dyDescent="0.25">
      <c r="G6373" s="89"/>
    </row>
    <row r="6374" spans="7:7" x14ac:dyDescent="0.25">
      <c r="G6374" s="89"/>
    </row>
    <row r="6375" spans="7:7" x14ac:dyDescent="0.25">
      <c r="G6375" s="89"/>
    </row>
    <row r="6376" spans="7:7" x14ac:dyDescent="0.25">
      <c r="G6376" s="89"/>
    </row>
    <row r="6377" spans="7:7" x14ac:dyDescent="0.25">
      <c r="G6377" s="89"/>
    </row>
    <row r="6378" spans="7:7" x14ac:dyDescent="0.25">
      <c r="G6378" s="89"/>
    </row>
    <row r="6379" spans="7:7" x14ac:dyDescent="0.25">
      <c r="G6379" s="89"/>
    </row>
    <row r="6380" spans="7:7" x14ac:dyDescent="0.25">
      <c r="G6380" s="89"/>
    </row>
    <row r="6381" spans="7:7" x14ac:dyDescent="0.25">
      <c r="G6381" s="89"/>
    </row>
    <row r="6382" spans="7:7" x14ac:dyDescent="0.25">
      <c r="G6382" s="89"/>
    </row>
    <row r="6383" spans="7:7" x14ac:dyDescent="0.25">
      <c r="G6383" s="89"/>
    </row>
    <row r="6384" spans="7:7" x14ac:dyDescent="0.25">
      <c r="G6384" s="89"/>
    </row>
    <row r="6385" spans="7:7" x14ac:dyDescent="0.25">
      <c r="G6385" s="89"/>
    </row>
    <row r="6386" spans="7:7" x14ac:dyDescent="0.25">
      <c r="G6386" s="89"/>
    </row>
    <row r="6387" spans="7:7" x14ac:dyDescent="0.25">
      <c r="G6387" s="89"/>
    </row>
    <row r="6388" spans="7:7" x14ac:dyDescent="0.25">
      <c r="G6388" s="89"/>
    </row>
    <row r="6389" spans="7:7" x14ac:dyDescent="0.25">
      <c r="G6389" s="89"/>
    </row>
    <row r="6390" spans="7:7" x14ac:dyDescent="0.25">
      <c r="G6390" s="89"/>
    </row>
    <row r="6391" spans="7:7" x14ac:dyDescent="0.25">
      <c r="G6391" s="89"/>
    </row>
    <row r="6392" spans="7:7" x14ac:dyDescent="0.25">
      <c r="G6392" s="89"/>
    </row>
    <row r="6393" spans="7:7" x14ac:dyDescent="0.25">
      <c r="G6393" s="89"/>
    </row>
    <row r="6394" spans="7:7" x14ac:dyDescent="0.25">
      <c r="G6394" s="89"/>
    </row>
    <row r="6395" spans="7:7" x14ac:dyDescent="0.25">
      <c r="G6395" s="89"/>
    </row>
    <row r="6396" spans="7:7" x14ac:dyDescent="0.25">
      <c r="G6396" s="89"/>
    </row>
    <row r="6397" spans="7:7" x14ac:dyDescent="0.25">
      <c r="G6397" s="89"/>
    </row>
    <row r="6398" spans="7:7" x14ac:dyDescent="0.25">
      <c r="G6398" s="89"/>
    </row>
    <row r="6399" spans="7:7" x14ac:dyDescent="0.25">
      <c r="G6399" s="89"/>
    </row>
    <row r="6400" spans="7:7" x14ac:dyDescent="0.25">
      <c r="G6400" s="89"/>
    </row>
    <row r="6401" spans="7:7" x14ac:dyDescent="0.25">
      <c r="G6401" s="89"/>
    </row>
    <row r="6402" spans="7:7" x14ac:dyDescent="0.25">
      <c r="G6402" s="89"/>
    </row>
    <row r="6403" spans="7:7" x14ac:dyDescent="0.25">
      <c r="G6403" s="89"/>
    </row>
    <row r="6404" spans="7:7" x14ac:dyDescent="0.25">
      <c r="G6404" s="89"/>
    </row>
    <row r="6405" spans="7:7" x14ac:dyDescent="0.25">
      <c r="G6405" s="89"/>
    </row>
    <row r="6406" spans="7:7" x14ac:dyDescent="0.25">
      <c r="G6406" s="89"/>
    </row>
    <row r="6407" spans="7:7" x14ac:dyDescent="0.25">
      <c r="G6407" s="89"/>
    </row>
    <row r="6408" spans="7:7" x14ac:dyDescent="0.25">
      <c r="G6408" s="89"/>
    </row>
    <row r="6409" spans="7:7" x14ac:dyDescent="0.25">
      <c r="G6409" s="89"/>
    </row>
    <row r="6410" spans="7:7" x14ac:dyDescent="0.25">
      <c r="G6410" s="89"/>
    </row>
    <row r="6411" spans="7:7" x14ac:dyDescent="0.25">
      <c r="G6411" s="89"/>
    </row>
    <row r="6412" spans="7:7" x14ac:dyDescent="0.25">
      <c r="G6412" s="89"/>
    </row>
    <row r="6413" spans="7:7" x14ac:dyDescent="0.25">
      <c r="G6413" s="89"/>
    </row>
    <row r="6414" spans="7:7" x14ac:dyDescent="0.25">
      <c r="G6414" s="89"/>
    </row>
    <row r="6415" spans="7:7" x14ac:dyDescent="0.25">
      <c r="G6415" s="89"/>
    </row>
    <row r="6416" spans="7:7" x14ac:dyDescent="0.25">
      <c r="G6416" s="89"/>
    </row>
    <row r="6417" spans="7:7" x14ac:dyDescent="0.25">
      <c r="G6417" s="89"/>
    </row>
    <row r="6418" spans="7:7" x14ac:dyDescent="0.25">
      <c r="G6418" s="89"/>
    </row>
    <row r="6419" spans="7:7" x14ac:dyDescent="0.25">
      <c r="G6419" s="89"/>
    </row>
    <row r="6420" spans="7:7" x14ac:dyDescent="0.25">
      <c r="G6420" s="89"/>
    </row>
    <row r="6421" spans="7:7" x14ac:dyDescent="0.25">
      <c r="G6421" s="89"/>
    </row>
    <row r="6422" spans="7:7" x14ac:dyDescent="0.25">
      <c r="G6422" s="89"/>
    </row>
    <row r="6423" spans="7:7" x14ac:dyDescent="0.25">
      <c r="G6423" s="89"/>
    </row>
    <row r="6424" spans="7:7" x14ac:dyDescent="0.25">
      <c r="G6424" s="89"/>
    </row>
    <row r="6425" spans="7:7" x14ac:dyDescent="0.25">
      <c r="G6425" s="89"/>
    </row>
    <row r="6426" spans="7:7" x14ac:dyDescent="0.25">
      <c r="G6426" s="89"/>
    </row>
    <row r="6427" spans="7:7" x14ac:dyDescent="0.25">
      <c r="G6427" s="89"/>
    </row>
    <row r="6428" spans="7:7" x14ac:dyDescent="0.25">
      <c r="G6428" s="89"/>
    </row>
    <row r="6429" spans="7:7" x14ac:dyDescent="0.25">
      <c r="G6429" s="89"/>
    </row>
    <row r="6430" spans="7:7" x14ac:dyDescent="0.25">
      <c r="G6430" s="89"/>
    </row>
    <row r="6431" spans="7:7" x14ac:dyDescent="0.25">
      <c r="G6431" s="89"/>
    </row>
    <row r="6432" spans="7:7" x14ac:dyDescent="0.25">
      <c r="G6432" s="89"/>
    </row>
    <row r="6433" spans="7:7" x14ac:dyDescent="0.25">
      <c r="G6433" s="89"/>
    </row>
    <row r="6434" spans="7:7" x14ac:dyDescent="0.25">
      <c r="G6434" s="89"/>
    </row>
    <row r="6435" spans="7:7" x14ac:dyDescent="0.25">
      <c r="G6435" s="89"/>
    </row>
    <row r="6436" spans="7:7" x14ac:dyDescent="0.25">
      <c r="G6436" s="89"/>
    </row>
    <row r="6437" spans="7:7" x14ac:dyDescent="0.25">
      <c r="G6437" s="89"/>
    </row>
    <row r="6438" spans="7:7" x14ac:dyDescent="0.25">
      <c r="G6438" s="89"/>
    </row>
    <row r="6439" spans="7:7" x14ac:dyDescent="0.25">
      <c r="G6439" s="89"/>
    </row>
    <row r="6440" spans="7:7" x14ac:dyDescent="0.25">
      <c r="G6440" s="89"/>
    </row>
    <row r="6441" spans="7:7" x14ac:dyDescent="0.25">
      <c r="G6441" s="89"/>
    </row>
    <row r="6442" spans="7:7" x14ac:dyDescent="0.25">
      <c r="G6442" s="89"/>
    </row>
    <row r="6443" spans="7:7" x14ac:dyDescent="0.25">
      <c r="G6443" s="89"/>
    </row>
    <row r="6444" spans="7:7" x14ac:dyDescent="0.25">
      <c r="G6444" s="89"/>
    </row>
    <row r="6445" spans="7:7" x14ac:dyDescent="0.25">
      <c r="G6445" s="89"/>
    </row>
    <row r="6446" spans="7:7" x14ac:dyDescent="0.25">
      <c r="G6446" s="89"/>
    </row>
    <row r="6447" spans="7:7" x14ac:dyDescent="0.25">
      <c r="G6447" s="89"/>
    </row>
    <row r="6448" spans="7:7" x14ac:dyDescent="0.25">
      <c r="G6448" s="89"/>
    </row>
    <row r="6449" spans="7:7" x14ac:dyDescent="0.25">
      <c r="G6449" s="89"/>
    </row>
    <row r="6450" spans="7:7" x14ac:dyDescent="0.25">
      <c r="G6450" s="89"/>
    </row>
    <row r="6451" spans="7:7" x14ac:dyDescent="0.25">
      <c r="G6451" s="89"/>
    </row>
    <row r="6452" spans="7:7" x14ac:dyDescent="0.25">
      <c r="G6452" s="89"/>
    </row>
    <row r="6453" spans="7:7" x14ac:dyDescent="0.25">
      <c r="G6453" s="89"/>
    </row>
    <row r="6454" spans="7:7" x14ac:dyDescent="0.25">
      <c r="G6454" s="89"/>
    </row>
    <row r="6455" spans="7:7" x14ac:dyDescent="0.25">
      <c r="G6455" s="89"/>
    </row>
    <row r="6456" spans="7:7" x14ac:dyDescent="0.25">
      <c r="G6456" s="89"/>
    </row>
    <row r="6457" spans="7:7" x14ac:dyDescent="0.25">
      <c r="G6457" s="89"/>
    </row>
    <row r="6458" spans="7:7" x14ac:dyDescent="0.25">
      <c r="G6458" s="89"/>
    </row>
    <row r="6459" spans="7:7" x14ac:dyDescent="0.25">
      <c r="G6459" s="89"/>
    </row>
    <row r="6460" spans="7:7" x14ac:dyDescent="0.25">
      <c r="G6460" s="89"/>
    </row>
    <row r="6461" spans="7:7" x14ac:dyDescent="0.25">
      <c r="G6461" s="89"/>
    </row>
    <row r="6462" spans="7:7" x14ac:dyDescent="0.25">
      <c r="G6462" s="89"/>
    </row>
    <row r="6463" spans="7:7" x14ac:dyDescent="0.25">
      <c r="G6463" s="89"/>
    </row>
    <row r="6464" spans="7:7" x14ac:dyDescent="0.25">
      <c r="G6464" s="89"/>
    </row>
    <row r="6465" spans="7:7" x14ac:dyDescent="0.25">
      <c r="G6465" s="89"/>
    </row>
    <row r="6466" spans="7:7" x14ac:dyDescent="0.25">
      <c r="G6466" s="89"/>
    </row>
    <row r="6467" spans="7:7" x14ac:dyDescent="0.25">
      <c r="G6467" s="89"/>
    </row>
    <row r="6468" spans="7:7" x14ac:dyDescent="0.25">
      <c r="G6468" s="89"/>
    </row>
    <row r="6469" spans="7:7" x14ac:dyDescent="0.25">
      <c r="G6469" s="89"/>
    </row>
    <row r="6470" spans="7:7" x14ac:dyDescent="0.25">
      <c r="G6470" s="89"/>
    </row>
    <row r="6471" spans="7:7" x14ac:dyDescent="0.25">
      <c r="G6471" s="89"/>
    </row>
    <row r="6472" spans="7:7" x14ac:dyDescent="0.25">
      <c r="G6472" s="89"/>
    </row>
    <row r="6473" spans="7:7" x14ac:dyDescent="0.25">
      <c r="G6473" s="89"/>
    </row>
    <row r="6474" spans="7:7" x14ac:dyDescent="0.25">
      <c r="G6474" s="89"/>
    </row>
    <row r="6475" spans="7:7" x14ac:dyDescent="0.25">
      <c r="G6475" s="89"/>
    </row>
    <row r="6476" spans="7:7" x14ac:dyDescent="0.25">
      <c r="G6476" s="89"/>
    </row>
    <row r="6477" spans="7:7" x14ac:dyDescent="0.25">
      <c r="G6477" s="89"/>
    </row>
    <row r="6478" spans="7:7" x14ac:dyDescent="0.25">
      <c r="G6478" s="89"/>
    </row>
    <row r="6479" spans="7:7" x14ac:dyDescent="0.25">
      <c r="G6479" s="89"/>
    </row>
    <row r="6480" spans="7:7" x14ac:dyDescent="0.25">
      <c r="G6480" s="89"/>
    </row>
    <row r="6481" spans="7:7" x14ac:dyDescent="0.25">
      <c r="G6481" s="89"/>
    </row>
    <row r="6482" spans="7:7" x14ac:dyDescent="0.25">
      <c r="G6482" s="89"/>
    </row>
    <row r="6483" spans="7:7" x14ac:dyDescent="0.25">
      <c r="G6483" s="89"/>
    </row>
    <row r="6484" spans="7:7" x14ac:dyDescent="0.25">
      <c r="G6484" s="89"/>
    </row>
    <row r="6485" spans="7:7" x14ac:dyDescent="0.25">
      <c r="G6485" s="89"/>
    </row>
    <row r="6486" spans="7:7" x14ac:dyDescent="0.25">
      <c r="G6486" s="89"/>
    </row>
    <row r="6487" spans="7:7" x14ac:dyDescent="0.25">
      <c r="G6487" s="89"/>
    </row>
    <row r="6488" spans="7:7" x14ac:dyDescent="0.25">
      <c r="G6488" s="89"/>
    </row>
    <row r="6489" spans="7:7" x14ac:dyDescent="0.25">
      <c r="G6489" s="89"/>
    </row>
    <row r="6490" spans="7:7" x14ac:dyDescent="0.25">
      <c r="G6490" s="89"/>
    </row>
    <row r="6491" spans="7:7" x14ac:dyDescent="0.25">
      <c r="G6491" s="89"/>
    </row>
    <row r="6492" spans="7:7" x14ac:dyDescent="0.25">
      <c r="G6492" s="89"/>
    </row>
    <row r="6493" spans="7:7" x14ac:dyDescent="0.25">
      <c r="G6493" s="89"/>
    </row>
    <row r="6494" spans="7:7" x14ac:dyDescent="0.25">
      <c r="G6494" s="89"/>
    </row>
    <row r="6495" spans="7:7" x14ac:dyDescent="0.25">
      <c r="G6495" s="89"/>
    </row>
    <row r="6496" spans="7:7" x14ac:dyDescent="0.25">
      <c r="G6496" s="89"/>
    </row>
    <row r="6497" spans="7:7" x14ac:dyDescent="0.25">
      <c r="G6497" s="89"/>
    </row>
    <row r="6498" spans="7:7" x14ac:dyDescent="0.25">
      <c r="G6498" s="89"/>
    </row>
    <row r="6499" spans="7:7" x14ac:dyDescent="0.25">
      <c r="G6499" s="89"/>
    </row>
    <row r="6500" spans="7:7" x14ac:dyDescent="0.25">
      <c r="G6500" s="89"/>
    </row>
    <row r="6501" spans="7:7" x14ac:dyDescent="0.25">
      <c r="G6501" s="89"/>
    </row>
    <row r="6502" spans="7:7" x14ac:dyDescent="0.25">
      <c r="G6502" s="89"/>
    </row>
    <row r="6503" spans="7:7" x14ac:dyDescent="0.25">
      <c r="G6503" s="89"/>
    </row>
    <row r="6504" spans="7:7" x14ac:dyDescent="0.25">
      <c r="G6504" s="89"/>
    </row>
    <row r="6505" spans="7:7" x14ac:dyDescent="0.25">
      <c r="G6505" s="89"/>
    </row>
    <row r="6506" spans="7:7" x14ac:dyDescent="0.25">
      <c r="G6506" s="89"/>
    </row>
    <row r="6507" spans="7:7" x14ac:dyDescent="0.25">
      <c r="G6507" s="89"/>
    </row>
    <row r="6508" spans="7:7" x14ac:dyDescent="0.25">
      <c r="G6508" s="89"/>
    </row>
    <row r="6509" spans="7:7" x14ac:dyDescent="0.25">
      <c r="G6509" s="89"/>
    </row>
    <row r="6510" spans="7:7" x14ac:dyDescent="0.25">
      <c r="G6510" s="89"/>
    </row>
    <row r="6511" spans="7:7" x14ac:dyDescent="0.25">
      <c r="G6511" s="89"/>
    </row>
    <row r="6512" spans="7:7" x14ac:dyDescent="0.25">
      <c r="G6512" s="89"/>
    </row>
    <row r="6513" spans="7:7" x14ac:dyDescent="0.25">
      <c r="G6513" s="89"/>
    </row>
    <row r="6514" spans="7:7" x14ac:dyDescent="0.25">
      <c r="G6514" s="89"/>
    </row>
    <row r="6515" spans="7:7" x14ac:dyDescent="0.25">
      <c r="G6515" s="89"/>
    </row>
    <row r="6516" spans="7:7" x14ac:dyDescent="0.25">
      <c r="G6516" s="89"/>
    </row>
    <row r="6517" spans="7:7" x14ac:dyDescent="0.25">
      <c r="G6517" s="89"/>
    </row>
    <row r="6518" spans="7:7" x14ac:dyDescent="0.25">
      <c r="G6518" s="89"/>
    </row>
    <row r="6519" spans="7:7" x14ac:dyDescent="0.25">
      <c r="G6519" s="89"/>
    </row>
    <row r="6520" spans="7:7" x14ac:dyDescent="0.25">
      <c r="G6520" s="89"/>
    </row>
    <row r="6521" spans="7:7" x14ac:dyDescent="0.25">
      <c r="G6521" s="89"/>
    </row>
    <row r="6522" spans="7:7" x14ac:dyDescent="0.25">
      <c r="G6522" s="89"/>
    </row>
    <row r="6523" spans="7:7" x14ac:dyDescent="0.25">
      <c r="G6523" s="89"/>
    </row>
    <row r="6524" spans="7:7" x14ac:dyDescent="0.25">
      <c r="G6524" s="89"/>
    </row>
    <row r="6525" spans="7:7" x14ac:dyDescent="0.25">
      <c r="G6525" s="89"/>
    </row>
    <row r="6526" spans="7:7" x14ac:dyDescent="0.25">
      <c r="G6526" s="89"/>
    </row>
    <row r="6527" spans="7:7" x14ac:dyDescent="0.25">
      <c r="G6527" s="89"/>
    </row>
    <row r="6528" spans="7:7" x14ac:dyDescent="0.25">
      <c r="G6528" s="89"/>
    </row>
    <row r="6529" spans="7:7" x14ac:dyDescent="0.25">
      <c r="G6529" s="89"/>
    </row>
    <row r="6530" spans="7:7" x14ac:dyDescent="0.25">
      <c r="G6530" s="89"/>
    </row>
    <row r="6531" spans="7:7" x14ac:dyDescent="0.25">
      <c r="G6531" s="89"/>
    </row>
    <row r="6532" spans="7:7" x14ac:dyDescent="0.25">
      <c r="G6532" s="89"/>
    </row>
    <row r="6533" spans="7:7" x14ac:dyDescent="0.25">
      <c r="G6533" s="89"/>
    </row>
    <row r="6534" spans="7:7" x14ac:dyDescent="0.25">
      <c r="G6534" s="89"/>
    </row>
    <row r="6535" spans="7:7" x14ac:dyDescent="0.25">
      <c r="G6535" s="89"/>
    </row>
    <row r="6536" spans="7:7" x14ac:dyDescent="0.25">
      <c r="G6536" s="89"/>
    </row>
    <row r="6537" spans="7:7" x14ac:dyDescent="0.25">
      <c r="G6537" s="89"/>
    </row>
    <row r="6538" spans="7:7" x14ac:dyDescent="0.25">
      <c r="G6538" s="89"/>
    </row>
    <row r="6539" spans="7:7" x14ac:dyDescent="0.25">
      <c r="G6539" s="89"/>
    </row>
    <row r="6540" spans="7:7" x14ac:dyDescent="0.25">
      <c r="G6540" s="89"/>
    </row>
    <row r="6541" spans="7:7" x14ac:dyDescent="0.25">
      <c r="G6541" s="89"/>
    </row>
    <row r="6542" spans="7:7" x14ac:dyDescent="0.25">
      <c r="G6542" s="89"/>
    </row>
    <row r="6543" spans="7:7" x14ac:dyDescent="0.25">
      <c r="G6543" s="89"/>
    </row>
    <row r="6544" spans="7:7" x14ac:dyDescent="0.25">
      <c r="G6544" s="89"/>
    </row>
    <row r="6545" spans="7:7" x14ac:dyDescent="0.25">
      <c r="G6545" s="89"/>
    </row>
    <row r="6546" spans="7:7" x14ac:dyDescent="0.25">
      <c r="G6546" s="89"/>
    </row>
    <row r="6547" spans="7:7" x14ac:dyDescent="0.25">
      <c r="G6547" s="89"/>
    </row>
    <row r="6548" spans="7:7" x14ac:dyDescent="0.25">
      <c r="G6548" s="89"/>
    </row>
    <row r="6549" spans="7:7" x14ac:dyDescent="0.25">
      <c r="G6549" s="89"/>
    </row>
    <row r="6550" spans="7:7" x14ac:dyDescent="0.25">
      <c r="G6550" s="89"/>
    </row>
    <row r="6551" spans="7:7" x14ac:dyDescent="0.25">
      <c r="G6551" s="89"/>
    </row>
    <row r="6552" spans="7:7" x14ac:dyDescent="0.25">
      <c r="G6552" s="89"/>
    </row>
    <row r="6553" spans="7:7" x14ac:dyDescent="0.25">
      <c r="G6553" s="89"/>
    </row>
    <row r="6554" spans="7:7" x14ac:dyDescent="0.25">
      <c r="G6554" s="89"/>
    </row>
    <row r="6555" spans="7:7" x14ac:dyDescent="0.25">
      <c r="G6555" s="89"/>
    </row>
    <row r="6556" spans="7:7" x14ac:dyDescent="0.25">
      <c r="G6556" s="89"/>
    </row>
    <row r="6557" spans="7:7" x14ac:dyDescent="0.25">
      <c r="G6557" s="89"/>
    </row>
    <row r="6558" spans="7:7" x14ac:dyDescent="0.25">
      <c r="G6558" s="89"/>
    </row>
    <row r="6559" spans="7:7" x14ac:dyDescent="0.25">
      <c r="G6559" s="89"/>
    </row>
    <row r="6560" spans="7:7" x14ac:dyDescent="0.25">
      <c r="G6560" s="89"/>
    </row>
    <row r="6561" spans="7:7" x14ac:dyDescent="0.25">
      <c r="G6561" s="89"/>
    </row>
    <row r="6562" spans="7:7" x14ac:dyDescent="0.25">
      <c r="G6562" s="89"/>
    </row>
    <row r="6563" spans="7:7" x14ac:dyDescent="0.25">
      <c r="G6563" s="89"/>
    </row>
    <row r="6564" spans="7:7" x14ac:dyDescent="0.25">
      <c r="G6564" s="89"/>
    </row>
    <row r="6565" spans="7:7" x14ac:dyDescent="0.25">
      <c r="G6565" s="89"/>
    </row>
    <row r="6566" spans="7:7" x14ac:dyDescent="0.25">
      <c r="G6566" s="89"/>
    </row>
    <row r="6567" spans="7:7" x14ac:dyDescent="0.25">
      <c r="G6567" s="89"/>
    </row>
    <row r="6568" spans="7:7" x14ac:dyDescent="0.25">
      <c r="G6568" s="89"/>
    </row>
    <row r="6569" spans="7:7" x14ac:dyDescent="0.25">
      <c r="G6569" s="89"/>
    </row>
    <row r="6570" spans="7:7" x14ac:dyDescent="0.25">
      <c r="G6570" s="89"/>
    </row>
    <row r="6571" spans="7:7" x14ac:dyDescent="0.25">
      <c r="G6571" s="89"/>
    </row>
    <row r="6572" spans="7:7" x14ac:dyDescent="0.25">
      <c r="G6572" s="89"/>
    </row>
    <row r="6573" spans="7:7" x14ac:dyDescent="0.25">
      <c r="G6573" s="89"/>
    </row>
    <row r="6574" spans="7:7" x14ac:dyDescent="0.25">
      <c r="G6574" s="89"/>
    </row>
    <row r="6575" spans="7:7" x14ac:dyDescent="0.25">
      <c r="G6575" s="89"/>
    </row>
    <row r="6576" spans="7:7" x14ac:dyDescent="0.25">
      <c r="G6576" s="89"/>
    </row>
    <row r="6577" spans="7:7" x14ac:dyDescent="0.25">
      <c r="G6577" s="89"/>
    </row>
    <row r="6578" spans="7:7" x14ac:dyDescent="0.25">
      <c r="G6578" s="89"/>
    </row>
    <row r="6579" spans="7:7" x14ac:dyDescent="0.25">
      <c r="G6579" s="89"/>
    </row>
    <row r="6580" spans="7:7" x14ac:dyDescent="0.25">
      <c r="G6580" s="89"/>
    </row>
    <row r="6581" spans="7:7" x14ac:dyDescent="0.25">
      <c r="G6581" s="89"/>
    </row>
    <row r="6582" spans="7:7" x14ac:dyDescent="0.25">
      <c r="G6582" s="89"/>
    </row>
    <row r="6583" spans="7:7" x14ac:dyDescent="0.25">
      <c r="G6583" s="89"/>
    </row>
    <row r="6584" spans="7:7" x14ac:dyDescent="0.25">
      <c r="G6584" s="89"/>
    </row>
    <row r="6585" spans="7:7" x14ac:dyDescent="0.25">
      <c r="G6585" s="89"/>
    </row>
    <row r="6586" spans="7:7" x14ac:dyDescent="0.25">
      <c r="G6586" s="89"/>
    </row>
    <row r="6587" spans="7:7" x14ac:dyDescent="0.25">
      <c r="G6587" s="89"/>
    </row>
    <row r="6588" spans="7:7" x14ac:dyDescent="0.25">
      <c r="G6588" s="89"/>
    </row>
    <row r="6589" spans="7:7" x14ac:dyDescent="0.25">
      <c r="G6589" s="89"/>
    </row>
    <row r="6590" spans="7:7" x14ac:dyDescent="0.25">
      <c r="G6590" s="89"/>
    </row>
    <row r="6591" spans="7:7" x14ac:dyDescent="0.25">
      <c r="G6591" s="89"/>
    </row>
    <row r="6592" spans="7:7" x14ac:dyDescent="0.25">
      <c r="G6592" s="89"/>
    </row>
    <row r="6593" spans="7:7" x14ac:dyDescent="0.25">
      <c r="G6593" s="89"/>
    </row>
    <row r="6594" spans="7:7" x14ac:dyDescent="0.25">
      <c r="G6594" s="89"/>
    </row>
    <row r="6595" spans="7:7" x14ac:dyDescent="0.25">
      <c r="G6595" s="89"/>
    </row>
    <row r="6596" spans="7:7" x14ac:dyDescent="0.25">
      <c r="G6596" s="89"/>
    </row>
    <row r="6597" spans="7:7" x14ac:dyDescent="0.25">
      <c r="G6597" s="89"/>
    </row>
    <row r="6598" spans="7:7" x14ac:dyDescent="0.25">
      <c r="G6598" s="89"/>
    </row>
    <row r="6599" spans="7:7" x14ac:dyDescent="0.25">
      <c r="G6599" s="89"/>
    </row>
    <row r="6600" spans="7:7" x14ac:dyDescent="0.25">
      <c r="G6600" s="89"/>
    </row>
    <row r="6601" spans="7:7" x14ac:dyDescent="0.25">
      <c r="G6601" s="89"/>
    </row>
    <row r="6602" spans="7:7" x14ac:dyDescent="0.25">
      <c r="G6602" s="89"/>
    </row>
    <row r="6603" spans="7:7" x14ac:dyDescent="0.25">
      <c r="G6603" s="89"/>
    </row>
    <row r="6604" spans="7:7" x14ac:dyDescent="0.25">
      <c r="G6604" s="89"/>
    </row>
    <row r="6605" spans="7:7" x14ac:dyDescent="0.25">
      <c r="G6605" s="89"/>
    </row>
    <row r="6606" spans="7:7" x14ac:dyDescent="0.25">
      <c r="G6606" s="89"/>
    </row>
    <row r="6607" spans="7:7" x14ac:dyDescent="0.25">
      <c r="G6607" s="89"/>
    </row>
    <row r="6608" spans="7:7" x14ac:dyDescent="0.25">
      <c r="G6608" s="89"/>
    </row>
    <row r="6609" spans="7:7" x14ac:dyDescent="0.25">
      <c r="G6609" s="89"/>
    </row>
    <row r="6610" spans="7:7" x14ac:dyDescent="0.25">
      <c r="G6610" s="89"/>
    </row>
    <row r="6611" spans="7:7" x14ac:dyDescent="0.25">
      <c r="G6611" s="89"/>
    </row>
    <row r="6612" spans="7:7" x14ac:dyDescent="0.25">
      <c r="G6612" s="89"/>
    </row>
    <row r="6613" spans="7:7" x14ac:dyDescent="0.25">
      <c r="G6613" s="89"/>
    </row>
    <row r="6614" spans="7:7" x14ac:dyDescent="0.25">
      <c r="G6614" s="89"/>
    </row>
    <row r="6615" spans="7:7" x14ac:dyDescent="0.25">
      <c r="G6615" s="89"/>
    </row>
    <row r="6616" spans="7:7" x14ac:dyDescent="0.25">
      <c r="G6616" s="89"/>
    </row>
    <row r="6617" spans="7:7" x14ac:dyDescent="0.25">
      <c r="G6617" s="89"/>
    </row>
    <row r="6618" spans="7:7" x14ac:dyDescent="0.25">
      <c r="G6618" s="89"/>
    </row>
    <row r="6619" spans="7:7" x14ac:dyDescent="0.25">
      <c r="G6619" s="89"/>
    </row>
    <row r="6620" spans="7:7" x14ac:dyDescent="0.25">
      <c r="G6620" s="89"/>
    </row>
    <row r="6621" spans="7:7" x14ac:dyDescent="0.25">
      <c r="G6621" s="89"/>
    </row>
    <row r="6622" spans="7:7" x14ac:dyDescent="0.25">
      <c r="G6622" s="89"/>
    </row>
    <row r="6623" spans="7:7" x14ac:dyDescent="0.25">
      <c r="G6623" s="89"/>
    </row>
    <row r="6624" spans="7:7" x14ac:dyDescent="0.25">
      <c r="G6624" s="89"/>
    </row>
    <row r="6625" spans="7:7" x14ac:dyDescent="0.25">
      <c r="G6625" s="89"/>
    </row>
    <row r="6626" spans="7:7" x14ac:dyDescent="0.25">
      <c r="G6626" s="89"/>
    </row>
    <row r="6627" spans="7:7" x14ac:dyDescent="0.25">
      <c r="G6627" s="89"/>
    </row>
    <row r="6628" spans="7:7" x14ac:dyDescent="0.25">
      <c r="G6628" s="89"/>
    </row>
    <row r="6629" spans="7:7" x14ac:dyDescent="0.25">
      <c r="G6629" s="89"/>
    </row>
    <row r="6630" spans="7:7" x14ac:dyDescent="0.25">
      <c r="G6630" s="89"/>
    </row>
    <row r="6631" spans="7:7" x14ac:dyDescent="0.25">
      <c r="G6631" s="89"/>
    </row>
    <row r="6632" spans="7:7" x14ac:dyDescent="0.25">
      <c r="G6632" s="89"/>
    </row>
    <row r="6633" spans="7:7" x14ac:dyDescent="0.25">
      <c r="G6633" s="89"/>
    </row>
    <row r="6634" spans="7:7" x14ac:dyDescent="0.25">
      <c r="G6634" s="89"/>
    </row>
    <row r="6635" spans="7:7" x14ac:dyDescent="0.25">
      <c r="G6635" s="89"/>
    </row>
    <row r="6636" spans="7:7" x14ac:dyDescent="0.25">
      <c r="G6636" s="89"/>
    </row>
    <row r="6637" spans="7:7" x14ac:dyDescent="0.25">
      <c r="G6637" s="89"/>
    </row>
    <row r="6638" spans="7:7" x14ac:dyDescent="0.25">
      <c r="G6638" s="89"/>
    </row>
    <row r="6639" spans="7:7" x14ac:dyDescent="0.25">
      <c r="G6639" s="89"/>
    </row>
    <row r="6640" spans="7:7" x14ac:dyDescent="0.25">
      <c r="G6640" s="89"/>
    </row>
    <row r="6641" spans="7:7" x14ac:dyDescent="0.25">
      <c r="G6641" s="89"/>
    </row>
    <row r="6642" spans="7:7" x14ac:dyDescent="0.25">
      <c r="G6642" s="89"/>
    </row>
    <row r="6643" spans="7:7" x14ac:dyDescent="0.25">
      <c r="G6643" s="89"/>
    </row>
    <row r="6644" spans="7:7" x14ac:dyDescent="0.25">
      <c r="G6644" s="89"/>
    </row>
    <row r="6645" spans="7:7" x14ac:dyDescent="0.25">
      <c r="G6645" s="89"/>
    </row>
    <row r="6646" spans="7:7" x14ac:dyDescent="0.25">
      <c r="G6646" s="89"/>
    </row>
    <row r="6647" spans="7:7" x14ac:dyDescent="0.25">
      <c r="G6647" s="89"/>
    </row>
    <row r="6648" spans="7:7" x14ac:dyDescent="0.25">
      <c r="G6648" s="89"/>
    </row>
    <row r="6649" spans="7:7" x14ac:dyDescent="0.25">
      <c r="G6649" s="89"/>
    </row>
    <row r="6650" spans="7:7" x14ac:dyDescent="0.25">
      <c r="G6650" s="89"/>
    </row>
    <row r="6651" spans="7:7" x14ac:dyDescent="0.25">
      <c r="G6651" s="89"/>
    </row>
    <row r="6652" spans="7:7" x14ac:dyDescent="0.25">
      <c r="G6652" s="89"/>
    </row>
    <row r="6653" spans="7:7" x14ac:dyDescent="0.25">
      <c r="G6653" s="89"/>
    </row>
    <row r="6654" spans="7:7" x14ac:dyDescent="0.25">
      <c r="G6654" s="89"/>
    </row>
    <row r="6655" spans="7:7" x14ac:dyDescent="0.25">
      <c r="G6655" s="89"/>
    </row>
    <row r="6656" spans="7:7" x14ac:dyDescent="0.25">
      <c r="G6656" s="89"/>
    </row>
    <row r="6657" spans="7:7" x14ac:dyDescent="0.25">
      <c r="G6657" s="89"/>
    </row>
    <row r="6658" spans="7:7" x14ac:dyDescent="0.25">
      <c r="G6658" s="89"/>
    </row>
    <row r="6659" spans="7:7" x14ac:dyDescent="0.25">
      <c r="G6659" s="89"/>
    </row>
    <row r="6660" spans="7:7" x14ac:dyDescent="0.25">
      <c r="G6660" s="89"/>
    </row>
    <row r="6661" spans="7:7" x14ac:dyDescent="0.25">
      <c r="G6661" s="89"/>
    </row>
    <row r="6662" spans="7:7" x14ac:dyDescent="0.25">
      <c r="G6662" s="89"/>
    </row>
    <row r="6663" spans="7:7" x14ac:dyDescent="0.25">
      <c r="G6663" s="89"/>
    </row>
    <row r="6664" spans="7:7" x14ac:dyDescent="0.25">
      <c r="G6664" s="89"/>
    </row>
    <row r="6665" spans="7:7" x14ac:dyDescent="0.25">
      <c r="G6665" s="89"/>
    </row>
    <row r="6666" spans="7:7" x14ac:dyDescent="0.25">
      <c r="G6666" s="89"/>
    </row>
    <row r="6667" spans="7:7" x14ac:dyDescent="0.25">
      <c r="G6667" s="89"/>
    </row>
    <row r="6668" spans="7:7" x14ac:dyDescent="0.25">
      <c r="G6668" s="89"/>
    </row>
    <row r="6669" spans="7:7" x14ac:dyDescent="0.25">
      <c r="G6669" s="89"/>
    </row>
    <row r="6670" spans="7:7" x14ac:dyDescent="0.25">
      <c r="G6670" s="89"/>
    </row>
    <row r="6671" spans="7:7" x14ac:dyDescent="0.25">
      <c r="G6671" s="89"/>
    </row>
    <row r="6672" spans="7:7" x14ac:dyDescent="0.25">
      <c r="G6672" s="89"/>
    </row>
    <row r="6673" spans="7:7" x14ac:dyDescent="0.25">
      <c r="G6673" s="89"/>
    </row>
    <row r="6674" spans="7:7" x14ac:dyDescent="0.25">
      <c r="G6674" s="89"/>
    </row>
    <row r="6675" spans="7:7" x14ac:dyDescent="0.25">
      <c r="G6675" s="89"/>
    </row>
    <row r="6676" spans="7:7" x14ac:dyDescent="0.25">
      <c r="G6676" s="89"/>
    </row>
    <row r="6677" spans="7:7" x14ac:dyDescent="0.25">
      <c r="G6677" s="89"/>
    </row>
    <row r="6678" spans="7:7" x14ac:dyDescent="0.25">
      <c r="G6678" s="89"/>
    </row>
    <row r="6679" spans="7:7" x14ac:dyDescent="0.25">
      <c r="G6679" s="89"/>
    </row>
    <row r="6680" spans="7:7" x14ac:dyDescent="0.25">
      <c r="G6680" s="89"/>
    </row>
    <row r="6681" spans="7:7" x14ac:dyDescent="0.25">
      <c r="G6681" s="89"/>
    </row>
    <row r="6682" spans="7:7" x14ac:dyDescent="0.25">
      <c r="G6682" s="89"/>
    </row>
    <row r="6683" spans="7:7" x14ac:dyDescent="0.25">
      <c r="G6683" s="89"/>
    </row>
    <row r="6684" spans="7:7" x14ac:dyDescent="0.25">
      <c r="G6684" s="89"/>
    </row>
    <row r="6685" spans="7:7" x14ac:dyDescent="0.25">
      <c r="G6685" s="89"/>
    </row>
    <row r="6686" spans="7:7" x14ac:dyDescent="0.25">
      <c r="G6686" s="89"/>
    </row>
    <row r="6687" spans="7:7" x14ac:dyDescent="0.25">
      <c r="G6687" s="89"/>
    </row>
    <row r="6688" spans="7:7" x14ac:dyDescent="0.25">
      <c r="G6688" s="89"/>
    </row>
    <row r="6689" spans="7:7" x14ac:dyDescent="0.25">
      <c r="G6689" s="89"/>
    </row>
    <row r="6690" spans="7:7" x14ac:dyDescent="0.25">
      <c r="G6690" s="89"/>
    </row>
    <row r="6691" spans="7:7" x14ac:dyDescent="0.25">
      <c r="G6691" s="89"/>
    </row>
    <row r="6692" spans="7:7" x14ac:dyDescent="0.25">
      <c r="G6692" s="89"/>
    </row>
    <row r="6693" spans="7:7" x14ac:dyDescent="0.25">
      <c r="G6693" s="89"/>
    </row>
    <row r="6694" spans="7:7" x14ac:dyDescent="0.25">
      <c r="G6694" s="89"/>
    </row>
    <row r="6695" spans="7:7" x14ac:dyDescent="0.25">
      <c r="G6695" s="89"/>
    </row>
    <row r="6696" spans="7:7" x14ac:dyDescent="0.25">
      <c r="G6696" s="89"/>
    </row>
    <row r="6697" spans="7:7" x14ac:dyDescent="0.25">
      <c r="G6697" s="89"/>
    </row>
    <row r="6698" spans="7:7" x14ac:dyDescent="0.25">
      <c r="G6698" s="89"/>
    </row>
    <row r="6699" spans="7:7" x14ac:dyDescent="0.25">
      <c r="G6699" s="89"/>
    </row>
    <row r="6700" spans="7:7" x14ac:dyDescent="0.25">
      <c r="G6700" s="89"/>
    </row>
    <row r="6701" spans="7:7" x14ac:dyDescent="0.25">
      <c r="G6701" s="89"/>
    </row>
    <row r="6702" spans="7:7" x14ac:dyDescent="0.25">
      <c r="G6702" s="89"/>
    </row>
    <row r="6703" spans="7:7" x14ac:dyDescent="0.25">
      <c r="G6703" s="89"/>
    </row>
    <row r="6704" spans="7:7" x14ac:dyDescent="0.25">
      <c r="G6704" s="89"/>
    </row>
    <row r="6705" spans="7:7" x14ac:dyDescent="0.25">
      <c r="G6705" s="89"/>
    </row>
    <row r="6706" spans="7:7" x14ac:dyDescent="0.25">
      <c r="G6706" s="89"/>
    </row>
    <row r="6707" spans="7:7" x14ac:dyDescent="0.25">
      <c r="G6707" s="89"/>
    </row>
    <row r="6708" spans="7:7" x14ac:dyDescent="0.25">
      <c r="G6708" s="89"/>
    </row>
    <row r="6709" spans="7:7" x14ac:dyDescent="0.25">
      <c r="G6709" s="89"/>
    </row>
    <row r="6710" spans="7:7" x14ac:dyDescent="0.25">
      <c r="G6710" s="89"/>
    </row>
    <row r="6711" spans="7:7" x14ac:dyDescent="0.25">
      <c r="G6711" s="89"/>
    </row>
    <row r="6712" spans="7:7" x14ac:dyDescent="0.25">
      <c r="G6712" s="89"/>
    </row>
    <row r="6713" spans="7:7" x14ac:dyDescent="0.25">
      <c r="G6713" s="89"/>
    </row>
    <row r="6714" spans="7:7" x14ac:dyDescent="0.25">
      <c r="G6714" s="89"/>
    </row>
    <row r="6715" spans="7:7" x14ac:dyDescent="0.25">
      <c r="G6715" s="89"/>
    </row>
    <row r="6716" spans="7:7" x14ac:dyDescent="0.25">
      <c r="G6716" s="89"/>
    </row>
    <row r="6717" spans="7:7" x14ac:dyDescent="0.25">
      <c r="G6717" s="89"/>
    </row>
    <row r="6718" spans="7:7" x14ac:dyDescent="0.25">
      <c r="G6718" s="89"/>
    </row>
    <row r="6719" spans="7:7" x14ac:dyDescent="0.25">
      <c r="G6719" s="89"/>
    </row>
    <row r="6720" spans="7:7" x14ac:dyDescent="0.25">
      <c r="G6720" s="89"/>
    </row>
    <row r="6721" spans="7:7" x14ac:dyDescent="0.25">
      <c r="G6721" s="89"/>
    </row>
    <row r="6722" spans="7:7" x14ac:dyDescent="0.25">
      <c r="G6722" s="89"/>
    </row>
    <row r="6723" spans="7:7" x14ac:dyDescent="0.25">
      <c r="G6723" s="89"/>
    </row>
    <row r="6724" spans="7:7" x14ac:dyDescent="0.25">
      <c r="G6724" s="89"/>
    </row>
    <row r="6725" spans="7:7" x14ac:dyDescent="0.25">
      <c r="G6725" s="89"/>
    </row>
    <row r="6726" spans="7:7" x14ac:dyDescent="0.25">
      <c r="G6726" s="89"/>
    </row>
    <row r="6727" spans="7:7" x14ac:dyDescent="0.25">
      <c r="G6727" s="89"/>
    </row>
    <row r="6728" spans="7:7" x14ac:dyDescent="0.25">
      <c r="G6728" s="89"/>
    </row>
    <row r="6729" spans="7:7" x14ac:dyDescent="0.25">
      <c r="G6729" s="89"/>
    </row>
    <row r="6730" spans="7:7" x14ac:dyDescent="0.25">
      <c r="G6730" s="89"/>
    </row>
    <row r="6731" spans="7:7" x14ac:dyDescent="0.25">
      <c r="G6731" s="89"/>
    </row>
    <row r="6732" spans="7:7" x14ac:dyDescent="0.25">
      <c r="G6732" s="89"/>
    </row>
    <row r="6733" spans="7:7" x14ac:dyDescent="0.25">
      <c r="G6733" s="89"/>
    </row>
    <row r="6734" spans="7:7" x14ac:dyDescent="0.25">
      <c r="G6734" s="89"/>
    </row>
    <row r="6735" spans="7:7" x14ac:dyDescent="0.25">
      <c r="G6735" s="89"/>
    </row>
    <row r="6736" spans="7:7" x14ac:dyDescent="0.25">
      <c r="G6736" s="89"/>
    </row>
    <row r="6737" spans="7:7" x14ac:dyDescent="0.25">
      <c r="G6737" s="89"/>
    </row>
    <row r="6738" spans="7:7" x14ac:dyDescent="0.25">
      <c r="G6738" s="89"/>
    </row>
    <row r="6739" spans="7:7" x14ac:dyDescent="0.25">
      <c r="G6739" s="89"/>
    </row>
    <row r="6740" spans="7:7" x14ac:dyDescent="0.25">
      <c r="G6740" s="89"/>
    </row>
    <row r="6741" spans="7:7" x14ac:dyDescent="0.25">
      <c r="G6741" s="89"/>
    </row>
    <row r="6742" spans="7:7" x14ac:dyDescent="0.25">
      <c r="G6742" s="89"/>
    </row>
    <row r="6743" spans="7:7" x14ac:dyDescent="0.25">
      <c r="G6743" s="89"/>
    </row>
    <row r="6744" spans="7:7" x14ac:dyDescent="0.25">
      <c r="G6744" s="89"/>
    </row>
    <row r="6745" spans="7:7" x14ac:dyDescent="0.25">
      <c r="G6745" s="89"/>
    </row>
    <row r="6746" spans="7:7" x14ac:dyDescent="0.25">
      <c r="G6746" s="89"/>
    </row>
    <row r="6747" spans="7:7" x14ac:dyDescent="0.25">
      <c r="G6747" s="89"/>
    </row>
    <row r="6748" spans="7:7" x14ac:dyDescent="0.25">
      <c r="G6748" s="89"/>
    </row>
    <row r="6749" spans="7:7" x14ac:dyDescent="0.25">
      <c r="G6749" s="89"/>
    </row>
    <row r="6750" spans="7:7" x14ac:dyDescent="0.25">
      <c r="G6750" s="89"/>
    </row>
    <row r="6751" spans="7:7" x14ac:dyDescent="0.25">
      <c r="G6751" s="89"/>
    </row>
    <row r="6752" spans="7:7" x14ac:dyDescent="0.25">
      <c r="G6752" s="89"/>
    </row>
    <row r="6753" spans="7:7" x14ac:dyDescent="0.25">
      <c r="G6753" s="89"/>
    </row>
    <row r="6754" spans="7:7" x14ac:dyDescent="0.25">
      <c r="G6754" s="89"/>
    </row>
    <row r="6755" spans="7:7" x14ac:dyDescent="0.25">
      <c r="G6755" s="89"/>
    </row>
    <row r="6756" spans="7:7" x14ac:dyDescent="0.25">
      <c r="G6756" s="89"/>
    </row>
    <row r="6757" spans="7:7" x14ac:dyDescent="0.25">
      <c r="G6757" s="89"/>
    </row>
    <row r="6758" spans="7:7" x14ac:dyDescent="0.25">
      <c r="G6758" s="89"/>
    </row>
    <row r="6759" spans="7:7" x14ac:dyDescent="0.25">
      <c r="G6759" s="89"/>
    </row>
    <row r="6760" spans="7:7" x14ac:dyDescent="0.25">
      <c r="G6760" s="89"/>
    </row>
    <row r="6761" spans="7:7" x14ac:dyDescent="0.25">
      <c r="G6761" s="89"/>
    </row>
    <row r="6762" spans="7:7" x14ac:dyDescent="0.25">
      <c r="G6762" s="89"/>
    </row>
    <row r="6763" spans="7:7" x14ac:dyDescent="0.25">
      <c r="G6763" s="89"/>
    </row>
    <row r="6764" spans="7:7" x14ac:dyDescent="0.25">
      <c r="G6764" s="89"/>
    </row>
    <row r="6765" spans="7:7" x14ac:dyDescent="0.25">
      <c r="G6765" s="89"/>
    </row>
    <row r="6766" spans="7:7" x14ac:dyDescent="0.25">
      <c r="G6766" s="89"/>
    </row>
    <row r="6767" spans="7:7" x14ac:dyDescent="0.25">
      <c r="G6767" s="89"/>
    </row>
    <row r="6768" spans="7:7" x14ac:dyDescent="0.25">
      <c r="G6768" s="89"/>
    </row>
    <row r="6769" spans="7:7" x14ac:dyDescent="0.25">
      <c r="G6769" s="89"/>
    </row>
    <row r="6770" spans="7:7" x14ac:dyDescent="0.25">
      <c r="G6770" s="89"/>
    </row>
    <row r="6771" spans="7:7" x14ac:dyDescent="0.25">
      <c r="G6771" s="89"/>
    </row>
    <row r="6772" spans="7:7" x14ac:dyDescent="0.25">
      <c r="G6772" s="89"/>
    </row>
    <row r="6773" spans="7:7" x14ac:dyDescent="0.25">
      <c r="G6773" s="89"/>
    </row>
    <row r="6774" spans="7:7" x14ac:dyDescent="0.25">
      <c r="G6774" s="89"/>
    </row>
    <row r="6775" spans="7:7" x14ac:dyDescent="0.25">
      <c r="G6775" s="89"/>
    </row>
    <row r="6776" spans="7:7" x14ac:dyDescent="0.25">
      <c r="G6776" s="89"/>
    </row>
    <row r="6777" spans="7:7" x14ac:dyDescent="0.25">
      <c r="G6777" s="89"/>
    </row>
    <row r="6778" spans="7:7" x14ac:dyDescent="0.25">
      <c r="G6778" s="89"/>
    </row>
    <row r="6779" spans="7:7" x14ac:dyDescent="0.25">
      <c r="G6779" s="89"/>
    </row>
    <row r="6780" spans="7:7" x14ac:dyDescent="0.25">
      <c r="G6780" s="89"/>
    </row>
    <row r="6781" spans="7:7" x14ac:dyDescent="0.25">
      <c r="G6781" s="89"/>
    </row>
    <row r="6782" spans="7:7" x14ac:dyDescent="0.25">
      <c r="G6782" s="89"/>
    </row>
    <row r="6783" spans="7:7" x14ac:dyDescent="0.25">
      <c r="G6783" s="89"/>
    </row>
    <row r="6784" spans="7:7" x14ac:dyDescent="0.25">
      <c r="G6784" s="89"/>
    </row>
    <row r="6785" spans="7:7" x14ac:dyDescent="0.25">
      <c r="G6785" s="89"/>
    </row>
    <row r="6786" spans="7:7" x14ac:dyDescent="0.25">
      <c r="G6786" s="89"/>
    </row>
    <row r="6787" spans="7:7" x14ac:dyDescent="0.25">
      <c r="G6787" s="89"/>
    </row>
    <row r="6788" spans="7:7" x14ac:dyDescent="0.25">
      <c r="G6788" s="89"/>
    </row>
    <row r="6789" spans="7:7" x14ac:dyDescent="0.25">
      <c r="G6789" s="89"/>
    </row>
    <row r="6790" spans="7:7" x14ac:dyDescent="0.25">
      <c r="G6790" s="89"/>
    </row>
    <row r="6791" spans="7:7" x14ac:dyDescent="0.25">
      <c r="G6791" s="89"/>
    </row>
    <row r="6792" spans="7:7" x14ac:dyDescent="0.25">
      <c r="G6792" s="89"/>
    </row>
    <row r="6793" spans="7:7" x14ac:dyDescent="0.25">
      <c r="G6793" s="89"/>
    </row>
    <row r="6794" spans="7:7" x14ac:dyDescent="0.25">
      <c r="G6794" s="89"/>
    </row>
    <row r="6795" spans="7:7" x14ac:dyDescent="0.25">
      <c r="G6795" s="89"/>
    </row>
    <row r="6796" spans="7:7" x14ac:dyDescent="0.25">
      <c r="G6796" s="89"/>
    </row>
    <row r="6797" spans="7:7" x14ac:dyDescent="0.25">
      <c r="G6797" s="89"/>
    </row>
    <row r="6798" spans="7:7" x14ac:dyDescent="0.25">
      <c r="G6798" s="89"/>
    </row>
    <row r="6799" spans="7:7" x14ac:dyDescent="0.25">
      <c r="G6799" s="89"/>
    </row>
    <row r="6800" spans="7:7" x14ac:dyDescent="0.25">
      <c r="G6800" s="89"/>
    </row>
    <row r="6801" spans="7:7" x14ac:dyDescent="0.25">
      <c r="G6801" s="89"/>
    </row>
    <row r="6802" spans="7:7" x14ac:dyDescent="0.25">
      <c r="G6802" s="89"/>
    </row>
    <row r="6803" spans="7:7" x14ac:dyDescent="0.25">
      <c r="G6803" s="89"/>
    </row>
    <row r="6804" spans="7:7" x14ac:dyDescent="0.25">
      <c r="G6804" s="89"/>
    </row>
    <row r="6805" spans="7:7" x14ac:dyDescent="0.25">
      <c r="G6805" s="89"/>
    </row>
    <row r="6806" spans="7:7" x14ac:dyDescent="0.25">
      <c r="G6806" s="89"/>
    </row>
    <row r="6807" spans="7:7" x14ac:dyDescent="0.25">
      <c r="G6807" s="89"/>
    </row>
    <row r="6808" spans="7:7" x14ac:dyDescent="0.25">
      <c r="G6808" s="89"/>
    </row>
    <row r="6809" spans="7:7" x14ac:dyDescent="0.25">
      <c r="G6809" s="89"/>
    </row>
    <row r="6810" spans="7:7" x14ac:dyDescent="0.25">
      <c r="G6810" s="89"/>
    </row>
    <row r="6811" spans="7:7" x14ac:dyDescent="0.25">
      <c r="G6811" s="89"/>
    </row>
    <row r="6812" spans="7:7" x14ac:dyDescent="0.25">
      <c r="G6812" s="89"/>
    </row>
    <row r="6813" spans="7:7" x14ac:dyDescent="0.25">
      <c r="G6813" s="89"/>
    </row>
    <row r="6814" spans="7:7" x14ac:dyDescent="0.25">
      <c r="G6814" s="89"/>
    </row>
    <row r="6815" spans="7:7" x14ac:dyDescent="0.25">
      <c r="G6815" s="89"/>
    </row>
    <row r="6816" spans="7:7" x14ac:dyDescent="0.25">
      <c r="G6816" s="89"/>
    </row>
    <row r="6817" spans="7:7" x14ac:dyDescent="0.25">
      <c r="G6817" s="89"/>
    </row>
    <row r="6818" spans="7:7" x14ac:dyDescent="0.25">
      <c r="G6818" s="89"/>
    </row>
    <row r="6819" spans="7:7" x14ac:dyDescent="0.25">
      <c r="G6819" s="89"/>
    </row>
    <row r="6820" spans="7:7" x14ac:dyDescent="0.25">
      <c r="G6820" s="89"/>
    </row>
    <row r="6821" spans="7:7" x14ac:dyDescent="0.25">
      <c r="G6821" s="89"/>
    </row>
    <row r="6822" spans="7:7" x14ac:dyDescent="0.25">
      <c r="G6822" s="89"/>
    </row>
    <row r="6823" spans="7:7" x14ac:dyDescent="0.25">
      <c r="G6823" s="89"/>
    </row>
    <row r="6824" spans="7:7" x14ac:dyDescent="0.25">
      <c r="G6824" s="89"/>
    </row>
    <row r="6825" spans="7:7" x14ac:dyDescent="0.25">
      <c r="G6825" s="89"/>
    </row>
    <row r="6826" spans="7:7" x14ac:dyDescent="0.25">
      <c r="G6826" s="89"/>
    </row>
    <row r="6827" spans="7:7" x14ac:dyDescent="0.25">
      <c r="G6827" s="89"/>
    </row>
    <row r="6828" spans="7:7" x14ac:dyDescent="0.25">
      <c r="G6828" s="89"/>
    </row>
    <row r="6829" spans="7:7" x14ac:dyDescent="0.25">
      <c r="G6829" s="89"/>
    </row>
    <row r="6830" spans="7:7" x14ac:dyDescent="0.25">
      <c r="G6830" s="89"/>
    </row>
    <row r="6831" spans="7:7" x14ac:dyDescent="0.25">
      <c r="G6831" s="89"/>
    </row>
    <row r="6832" spans="7:7" x14ac:dyDescent="0.25">
      <c r="G6832" s="89"/>
    </row>
    <row r="6833" spans="7:7" x14ac:dyDescent="0.25">
      <c r="G6833" s="89"/>
    </row>
    <row r="6834" spans="7:7" x14ac:dyDescent="0.25">
      <c r="G6834" s="89"/>
    </row>
    <row r="6835" spans="7:7" x14ac:dyDescent="0.25">
      <c r="G6835" s="89"/>
    </row>
    <row r="6836" spans="7:7" x14ac:dyDescent="0.25">
      <c r="G6836" s="89"/>
    </row>
    <row r="6837" spans="7:7" x14ac:dyDescent="0.25">
      <c r="G6837" s="89"/>
    </row>
    <row r="6838" spans="7:7" x14ac:dyDescent="0.25">
      <c r="G6838" s="89"/>
    </row>
    <row r="6839" spans="7:7" x14ac:dyDescent="0.25">
      <c r="G6839" s="89"/>
    </row>
    <row r="6840" spans="7:7" x14ac:dyDescent="0.25">
      <c r="G6840" s="89"/>
    </row>
    <row r="6841" spans="7:7" x14ac:dyDescent="0.25">
      <c r="G6841" s="89"/>
    </row>
    <row r="6842" spans="7:7" x14ac:dyDescent="0.25">
      <c r="G6842" s="89"/>
    </row>
    <row r="6843" spans="7:7" x14ac:dyDescent="0.25">
      <c r="G6843" s="89"/>
    </row>
    <row r="6844" spans="7:7" x14ac:dyDescent="0.25">
      <c r="G6844" s="89"/>
    </row>
    <row r="6845" spans="7:7" x14ac:dyDescent="0.25">
      <c r="G6845" s="89"/>
    </row>
    <row r="6846" spans="7:7" x14ac:dyDescent="0.25">
      <c r="G6846" s="89"/>
    </row>
    <row r="6847" spans="7:7" x14ac:dyDescent="0.25">
      <c r="G6847" s="89"/>
    </row>
    <row r="6848" spans="7:7" x14ac:dyDescent="0.25">
      <c r="G6848" s="89"/>
    </row>
    <row r="6849" spans="7:7" x14ac:dyDescent="0.25">
      <c r="G6849" s="89"/>
    </row>
    <row r="6850" spans="7:7" x14ac:dyDescent="0.25">
      <c r="G6850" s="89"/>
    </row>
    <row r="6851" spans="7:7" x14ac:dyDescent="0.25">
      <c r="G6851" s="89"/>
    </row>
    <row r="6852" spans="7:7" x14ac:dyDescent="0.25">
      <c r="G6852" s="89"/>
    </row>
    <row r="6853" spans="7:7" x14ac:dyDescent="0.25">
      <c r="G6853" s="89"/>
    </row>
    <row r="6854" spans="7:7" x14ac:dyDescent="0.25">
      <c r="G6854" s="89"/>
    </row>
    <row r="6855" spans="7:7" x14ac:dyDescent="0.25">
      <c r="G6855" s="89"/>
    </row>
    <row r="6856" spans="7:7" x14ac:dyDescent="0.25">
      <c r="G6856" s="89"/>
    </row>
    <row r="6857" spans="7:7" x14ac:dyDescent="0.25">
      <c r="G6857" s="89"/>
    </row>
    <row r="6858" spans="7:7" x14ac:dyDescent="0.25">
      <c r="G6858" s="89"/>
    </row>
    <row r="6859" spans="7:7" x14ac:dyDescent="0.25">
      <c r="G6859" s="89"/>
    </row>
    <row r="6860" spans="7:7" x14ac:dyDescent="0.25">
      <c r="G6860" s="89"/>
    </row>
    <row r="6861" spans="7:7" x14ac:dyDescent="0.25">
      <c r="G6861" s="89"/>
    </row>
    <row r="6862" spans="7:7" x14ac:dyDescent="0.25">
      <c r="G6862" s="89"/>
    </row>
    <row r="6863" spans="7:7" x14ac:dyDescent="0.25">
      <c r="G6863" s="89"/>
    </row>
    <row r="6864" spans="7:7" x14ac:dyDescent="0.25">
      <c r="G6864" s="89"/>
    </row>
    <row r="6865" spans="7:7" x14ac:dyDescent="0.25">
      <c r="G6865" s="89"/>
    </row>
    <row r="6866" spans="7:7" x14ac:dyDescent="0.25">
      <c r="G6866" s="89"/>
    </row>
    <row r="6867" spans="7:7" x14ac:dyDescent="0.25">
      <c r="G6867" s="89"/>
    </row>
    <row r="6868" spans="7:7" x14ac:dyDescent="0.25">
      <c r="G6868" s="89"/>
    </row>
    <row r="6869" spans="7:7" x14ac:dyDescent="0.25">
      <c r="G6869" s="89"/>
    </row>
    <row r="6870" spans="7:7" x14ac:dyDescent="0.25">
      <c r="G6870" s="89"/>
    </row>
    <row r="6871" spans="7:7" x14ac:dyDescent="0.25">
      <c r="G6871" s="89"/>
    </row>
    <row r="6872" spans="7:7" x14ac:dyDescent="0.25">
      <c r="G6872" s="89"/>
    </row>
    <row r="6873" spans="7:7" x14ac:dyDescent="0.25">
      <c r="G6873" s="89"/>
    </row>
    <row r="6874" spans="7:7" x14ac:dyDescent="0.25">
      <c r="G6874" s="89"/>
    </row>
    <row r="6875" spans="7:7" x14ac:dyDescent="0.25">
      <c r="G6875" s="89"/>
    </row>
    <row r="6876" spans="7:7" x14ac:dyDescent="0.25">
      <c r="G6876" s="89"/>
    </row>
    <row r="6877" spans="7:7" x14ac:dyDescent="0.25">
      <c r="G6877" s="89"/>
    </row>
    <row r="6878" spans="7:7" x14ac:dyDescent="0.25">
      <c r="G6878" s="89"/>
    </row>
    <row r="6879" spans="7:7" x14ac:dyDescent="0.25">
      <c r="G6879" s="89"/>
    </row>
    <row r="6880" spans="7:7" x14ac:dyDescent="0.25">
      <c r="G6880" s="89"/>
    </row>
    <row r="6881" spans="7:7" x14ac:dyDescent="0.25">
      <c r="G6881" s="89"/>
    </row>
    <row r="6882" spans="7:7" x14ac:dyDescent="0.25">
      <c r="G6882" s="89"/>
    </row>
    <row r="6883" spans="7:7" x14ac:dyDescent="0.25">
      <c r="G6883" s="89"/>
    </row>
    <row r="6884" spans="7:7" x14ac:dyDescent="0.25">
      <c r="G6884" s="89"/>
    </row>
    <row r="6885" spans="7:7" x14ac:dyDescent="0.25">
      <c r="G6885" s="89"/>
    </row>
    <row r="6886" spans="7:7" x14ac:dyDescent="0.25">
      <c r="G6886" s="89"/>
    </row>
    <row r="6887" spans="7:7" x14ac:dyDescent="0.25">
      <c r="G6887" s="89"/>
    </row>
    <row r="6888" spans="7:7" x14ac:dyDescent="0.25">
      <c r="G6888" s="89"/>
    </row>
    <row r="6889" spans="7:7" x14ac:dyDescent="0.25">
      <c r="G6889" s="89"/>
    </row>
    <row r="6890" spans="7:7" x14ac:dyDescent="0.25">
      <c r="G6890" s="89"/>
    </row>
    <row r="6891" spans="7:7" x14ac:dyDescent="0.25">
      <c r="G6891" s="89"/>
    </row>
    <row r="6892" spans="7:7" x14ac:dyDescent="0.25">
      <c r="G6892" s="89"/>
    </row>
    <row r="6893" spans="7:7" x14ac:dyDescent="0.25">
      <c r="G6893" s="89"/>
    </row>
    <row r="6894" spans="7:7" x14ac:dyDescent="0.25">
      <c r="G6894" s="89"/>
    </row>
    <row r="6895" spans="7:7" x14ac:dyDescent="0.25">
      <c r="G6895" s="89"/>
    </row>
    <row r="6896" spans="7:7" x14ac:dyDescent="0.25">
      <c r="G6896" s="89"/>
    </row>
    <row r="6897" spans="7:7" x14ac:dyDescent="0.25">
      <c r="G6897" s="89"/>
    </row>
    <row r="6898" spans="7:7" x14ac:dyDescent="0.25">
      <c r="G6898" s="89"/>
    </row>
    <row r="6899" spans="7:7" x14ac:dyDescent="0.25">
      <c r="G6899" s="89"/>
    </row>
    <row r="6900" spans="7:7" x14ac:dyDescent="0.25">
      <c r="G6900" s="89"/>
    </row>
    <row r="6901" spans="7:7" x14ac:dyDescent="0.25">
      <c r="G6901" s="89"/>
    </row>
    <row r="6902" spans="7:7" x14ac:dyDescent="0.25">
      <c r="G6902" s="89"/>
    </row>
    <row r="6903" spans="7:7" x14ac:dyDescent="0.25">
      <c r="G6903" s="89"/>
    </row>
    <row r="6904" spans="7:7" x14ac:dyDescent="0.25">
      <c r="G6904" s="89"/>
    </row>
    <row r="6905" spans="7:7" x14ac:dyDescent="0.25">
      <c r="G6905" s="89"/>
    </row>
    <row r="6906" spans="7:7" x14ac:dyDescent="0.25">
      <c r="G6906" s="89"/>
    </row>
    <row r="6907" spans="7:7" x14ac:dyDescent="0.25">
      <c r="G6907" s="89"/>
    </row>
    <row r="6908" spans="7:7" x14ac:dyDescent="0.25">
      <c r="G6908" s="89"/>
    </row>
    <row r="6909" spans="7:7" x14ac:dyDescent="0.25">
      <c r="G6909" s="89"/>
    </row>
    <row r="6910" spans="7:7" x14ac:dyDescent="0.25">
      <c r="G6910" s="89"/>
    </row>
    <row r="6911" spans="7:7" x14ac:dyDescent="0.25">
      <c r="G6911" s="89"/>
    </row>
    <row r="6912" spans="7:7" x14ac:dyDescent="0.25">
      <c r="G6912" s="89"/>
    </row>
    <row r="6913" spans="7:7" x14ac:dyDescent="0.25">
      <c r="G6913" s="89"/>
    </row>
    <row r="6914" spans="7:7" x14ac:dyDescent="0.25">
      <c r="G6914" s="89"/>
    </row>
    <row r="6915" spans="7:7" x14ac:dyDescent="0.25">
      <c r="G6915" s="89"/>
    </row>
    <row r="6916" spans="7:7" x14ac:dyDescent="0.25">
      <c r="G6916" s="89"/>
    </row>
    <row r="6917" spans="7:7" x14ac:dyDescent="0.25">
      <c r="G6917" s="89"/>
    </row>
    <row r="6918" spans="7:7" x14ac:dyDescent="0.25">
      <c r="G6918" s="89"/>
    </row>
    <row r="6919" spans="7:7" x14ac:dyDescent="0.25">
      <c r="G6919" s="89"/>
    </row>
    <row r="6920" spans="7:7" x14ac:dyDescent="0.25">
      <c r="G6920" s="89"/>
    </row>
    <row r="6921" spans="7:7" x14ac:dyDescent="0.25">
      <c r="G6921" s="89"/>
    </row>
    <row r="6922" spans="7:7" x14ac:dyDescent="0.25">
      <c r="G6922" s="89"/>
    </row>
    <row r="6923" spans="7:7" x14ac:dyDescent="0.25">
      <c r="G6923" s="89"/>
    </row>
    <row r="6924" spans="7:7" x14ac:dyDescent="0.25">
      <c r="G6924" s="89"/>
    </row>
    <row r="6925" spans="7:7" x14ac:dyDescent="0.25">
      <c r="G6925" s="89"/>
    </row>
    <row r="6926" spans="7:7" x14ac:dyDescent="0.25">
      <c r="G6926" s="89"/>
    </row>
    <row r="6927" spans="7:7" x14ac:dyDescent="0.25">
      <c r="G6927" s="89"/>
    </row>
    <row r="6928" spans="7:7" x14ac:dyDescent="0.25">
      <c r="G6928" s="89"/>
    </row>
    <row r="6929" spans="7:7" x14ac:dyDescent="0.25">
      <c r="G6929" s="89"/>
    </row>
    <row r="6930" spans="7:7" x14ac:dyDescent="0.25">
      <c r="G6930" s="89"/>
    </row>
    <row r="6931" spans="7:7" x14ac:dyDescent="0.25">
      <c r="G6931" s="89"/>
    </row>
    <row r="6932" spans="7:7" x14ac:dyDescent="0.25">
      <c r="G6932" s="89"/>
    </row>
    <row r="6933" spans="7:7" x14ac:dyDescent="0.25">
      <c r="G6933" s="89"/>
    </row>
    <row r="6934" spans="7:7" x14ac:dyDescent="0.25">
      <c r="G6934" s="89"/>
    </row>
    <row r="6935" spans="7:7" x14ac:dyDescent="0.25">
      <c r="G6935" s="89"/>
    </row>
    <row r="6936" spans="7:7" x14ac:dyDescent="0.25">
      <c r="G6936" s="89"/>
    </row>
    <row r="6937" spans="7:7" x14ac:dyDescent="0.25">
      <c r="G6937" s="89"/>
    </row>
    <row r="6938" spans="7:7" x14ac:dyDescent="0.25">
      <c r="G6938" s="89"/>
    </row>
    <row r="6939" spans="7:7" x14ac:dyDescent="0.25">
      <c r="G6939" s="89"/>
    </row>
    <row r="6940" spans="7:7" x14ac:dyDescent="0.25">
      <c r="G6940" s="89"/>
    </row>
    <row r="6941" spans="7:7" x14ac:dyDescent="0.25">
      <c r="G6941" s="89"/>
    </row>
    <row r="6942" spans="7:7" x14ac:dyDescent="0.25">
      <c r="G6942" s="89"/>
    </row>
    <row r="6943" spans="7:7" x14ac:dyDescent="0.25">
      <c r="G6943" s="89"/>
    </row>
    <row r="6944" spans="7:7" x14ac:dyDescent="0.25">
      <c r="G6944" s="89"/>
    </row>
    <row r="6945" spans="7:7" x14ac:dyDescent="0.25">
      <c r="G6945" s="89"/>
    </row>
    <row r="6946" spans="7:7" x14ac:dyDescent="0.25">
      <c r="G6946" s="89"/>
    </row>
    <row r="6947" spans="7:7" x14ac:dyDescent="0.25">
      <c r="G6947" s="89"/>
    </row>
    <row r="6948" spans="7:7" x14ac:dyDescent="0.25">
      <c r="G6948" s="89"/>
    </row>
    <row r="6949" spans="7:7" x14ac:dyDescent="0.25">
      <c r="G6949" s="89"/>
    </row>
    <row r="6950" spans="7:7" x14ac:dyDescent="0.25">
      <c r="G6950" s="89"/>
    </row>
    <row r="6951" spans="7:7" x14ac:dyDescent="0.25">
      <c r="G6951" s="89"/>
    </row>
    <row r="6952" spans="7:7" x14ac:dyDescent="0.25">
      <c r="G6952" s="89"/>
    </row>
    <row r="6953" spans="7:7" x14ac:dyDescent="0.25">
      <c r="G6953" s="89"/>
    </row>
    <row r="6954" spans="7:7" x14ac:dyDescent="0.25">
      <c r="G6954" s="89"/>
    </row>
    <row r="6955" spans="7:7" x14ac:dyDescent="0.25">
      <c r="G6955" s="89"/>
    </row>
    <row r="6956" spans="7:7" x14ac:dyDescent="0.25">
      <c r="G6956" s="89"/>
    </row>
    <row r="6957" spans="7:7" x14ac:dyDescent="0.25">
      <c r="G6957" s="89"/>
    </row>
    <row r="6958" spans="7:7" x14ac:dyDescent="0.25">
      <c r="G6958" s="89"/>
    </row>
    <row r="6959" spans="7:7" x14ac:dyDescent="0.25">
      <c r="G6959" s="89"/>
    </row>
    <row r="6960" spans="7:7" x14ac:dyDescent="0.25">
      <c r="G6960" s="89"/>
    </row>
    <row r="6961" spans="7:7" x14ac:dyDescent="0.25">
      <c r="G6961" s="89"/>
    </row>
    <row r="6962" spans="7:7" x14ac:dyDescent="0.25">
      <c r="G6962" s="89"/>
    </row>
    <row r="6963" spans="7:7" x14ac:dyDescent="0.25">
      <c r="G6963" s="89"/>
    </row>
    <row r="6964" spans="7:7" x14ac:dyDescent="0.25">
      <c r="G6964" s="89"/>
    </row>
    <row r="6965" spans="7:7" x14ac:dyDescent="0.25">
      <c r="G6965" s="89"/>
    </row>
    <row r="6966" spans="7:7" x14ac:dyDescent="0.25">
      <c r="G6966" s="89"/>
    </row>
    <row r="6967" spans="7:7" x14ac:dyDescent="0.25">
      <c r="G6967" s="89"/>
    </row>
    <row r="6968" spans="7:7" x14ac:dyDescent="0.25">
      <c r="G6968" s="89"/>
    </row>
    <row r="6969" spans="7:7" x14ac:dyDescent="0.25">
      <c r="G6969" s="89"/>
    </row>
    <row r="6970" spans="7:7" x14ac:dyDescent="0.25">
      <c r="G6970" s="89"/>
    </row>
    <row r="6971" spans="7:7" x14ac:dyDescent="0.25">
      <c r="G6971" s="89"/>
    </row>
    <row r="6972" spans="7:7" x14ac:dyDescent="0.25">
      <c r="G6972" s="89"/>
    </row>
    <row r="6973" spans="7:7" x14ac:dyDescent="0.25">
      <c r="G6973" s="89"/>
    </row>
    <row r="6974" spans="7:7" x14ac:dyDescent="0.25">
      <c r="G6974" s="89"/>
    </row>
    <row r="6975" spans="7:7" x14ac:dyDescent="0.25">
      <c r="G6975" s="89"/>
    </row>
    <row r="6976" spans="7:7" x14ac:dyDescent="0.25">
      <c r="G6976" s="89"/>
    </row>
    <row r="6977" spans="7:7" x14ac:dyDescent="0.25">
      <c r="G6977" s="89"/>
    </row>
    <row r="6978" spans="7:7" x14ac:dyDescent="0.25">
      <c r="G6978" s="89"/>
    </row>
    <row r="6979" spans="7:7" x14ac:dyDescent="0.25">
      <c r="G6979" s="89"/>
    </row>
    <row r="6980" spans="7:7" x14ac:dyDescent="0.25">
      <c r="G6980" s="89"/>
    </row>
    <row r="6981" spans="7:7" x14ac:dyDescent="0.25">
      <c r="G6981" s="89"/>
    </row>
    <row r="6982" spans="7:7" x14ac:dyDescent="0.25">
      <c r="G6982" s="89"/>
    </row>
    <row r="6983" spans="7:7" x14ac:dyDescent="0.25">
      <c r="G6983" s="89"/>
    </row>
    <row r="6984" spans="7:7" x14ac:dyDescent="0.25">
      <c r="G6984" s="89"/>
    </row>
    <row r="6985" spans="7:7" x14ac:dyDescent="0.25">
      <c r="G6985" s="89"/>
    </row>
    <row r="6986" spans="7:7" x14ac:dyDescent="0.25">
      <c r="G6986" s="89"/>
    </row>
    <row r="6987" spans="7:7" x14ac:dyDescent="0.25">
      <c r="G6987" s="89"/>
    </row>
    <row r="6988" spans="7:7" x14ac:dyDescent="0.25">
      <c r="G6988" s="89"/>
    </row>
    <row r="6989" spans="7:7" x14ac:dyDescent="0.25">
      <c r="G6989" s="89"/>
    </row>
    <row r="6990" spans="7:7" x14ac:dyDescent="0.25">
      <c r="G6990" s="89"/>
    </row>
    <row r="6991" spans="7:7" x14ac:dyDescent="0.25">
      <c r="G6991" s="89"/>
    </row>
    <row r="6992" spans="7:7" x14ac:dyDescent="0.25">
      <c r="G6992" s="89"/>
    </row>
    <row r="6993" spans="7:7" x14ac:dyDescent="0.25">
      <c r="G6993" s="89"/>
    </row>
    <row r="6994" spans="7:7" x14ac:dyDescent="0.25">
      <c r="G6994" s="89"/>
    </row>
    <row r="6995" spans="7:7" x14ac:dyDescent="0.25">
      <c r="G6995" s="89"/>
    </row>
    <row r="6996" spans="7:7" x14ac:dyDescent="0.25">
      <c r="G6996" s="89"/>
    </row>
    <row r="6997" spans="7:7" x14ac:dyDescent="0.25">
      <c r="G6997" s="89"/>
    </row>
    <row r="6998" spans="7:7" x14ac:dyDescent="0.25">
      <c r="G6998" s="89"/>
    </row>
    <row r="6999" spans="7:7" x14ac:dyDescent="0.25">
      <c r="G6999" s="89"/>
    </row>
    <row r="7000" spans="7:7" x14ac:dyDescent="0.25">
      <c r="G7000" s="89"/>
    </row>
    <row r="7001" spans="7:7" x14ac:dyDescent="0.25">
      <c r="G7001" s="89"/>
    </row>
    <row r="7002" spans="7:7" x14ac:dyDescent="0.25">
      <c r="G7002" s="89"/>
    </row>
    <row r="7003" spans="7:7" x14ac:dyDescent="0.25">
      <c r="G7003" s="89"/>
    </row>
    <row r="7004" spans="7:7" x14ac:dyDescent="0.25">
      <c r="G7004" s="89"/>
    </row>
    <row r="7005" spans="7:7" x14ac:dyDescent="0.25">
      <c r="G7005" s="89"/>
    </row>
    <row r="7006" spans="7:7" x14ac:dyDescent="0.25">
      <c r="G7006" s="89"/>
    </row>
    <row r="7007" spans="7:7" x14ac:dyDescent="0.25">
      <c r="G7007" s="89"/>
    </row>
    <row r="7008" spans="7:7" x14ac:dyDescent="0.25">
      <c r="G7008" s="89"/>
    </row>
    <row r="7009" spans="7:7" x14ac:dyDescent="0.25">
      <c r="G7009" s="89"/>
    </row>
    <row r="7010" spans="7:7" x14ac:dyDescent="0.25">
      <c r="G7010" s="89"/>
    </row>
    <row r="7011" spans="7:7" x14ac:dyDescent="0.25">
      <c r="G7011" s="89"/>
    </row>
    <row r="7012" spans="7:7" x14ac:dyDescent="0.25">
      <c r="G7012" s="89"/>
    </row>
    <row r="7013" spans="7:7" x14ac:dyDescent="0.25">
      <c r="G7013" s="89"/>
    </row>
    <row r="7014" spans="7:7" x14ac:dyDescent="0.25">
      <c r="G7014" s="89"/>
    </row>
    <row r="7015" spans="7:7" x14ac:dyDescent="0.25">
      <c r="G7015" s="89"/>
    </row>
    <row r="7016" spans="7:7" x14ac:dyDescent="0.25">
      <c r="G7016" s="89"/>
    </row>
    <row r="7017" spans="7:7" x14ac:dyDescent="0.25">
      <c r="G7017" s="89"/>
    </row>
    <row r="7018" spans="7:7" x14ac:dyDescent="0.25">
      <c r="G7018" s="89"/>
    </row>
    <row r="7019" spans="7:7" x14ac:dyDescent="0.25">
      <c r="G7019" s="89"/>
    </row>
    <row r="7020" spans="7:7" x14ac:dyDescent="0.25">
      <c r="G7020" s="89"/>
    </row>
    <row r="7021" spans="7:7" x14ac:dyDescent="0.25">
      <c r="G7021" s="89"/>
    </row>
    <row r="7022" spans="7:7" x14ac:dyDescent="0.25">
      <c r="G7022" s="89"/>
    </row>
    <row r="7023" spans="7:7" x14ac:dyDescent="0.25">
      <c r="G7023" s="89"/>
    </row>
    <row r="7024" spans="7:7" x14ac:dyDescent="0.25">
      <c r="G7024" s="89"/>
    </row>
    <row r="7025" spans="7:7" x14ac:dyDescent="0.25">
      <c r="G7025" s="89"/>
    </row>
    <row r="7026" spans="7:7" x14ac:dyDescent="0.25">
      <c r="G7026" s="89"/>
    </row>
    <row r="7027" spans="7:7" x14ac:dyDescent="0.25">
      <c r="G7027" s="89"/>
    </row>
    <row r="7028" spans="7:7" x14ac:dyDescent="0.25">
      <c r="G7028" s="89"/>
    </row>
    <row r="7029" spans="7:7" x14ac:dyDescent="0.25">
      <c r="G7029" s="89"/>
    </row>
    <row r="7030" spans="7:7" x14ac:dyDescent="0.25">
      <c r="G7030" s="89"/>
    </row>
    <row r="7031" spans="7:7" x14ac:dyDescent="0.25">
      <c r="G7031" s="89"/>
    </row>
    <row r="7032" spans="7:7" x14ac:dyDescent="0.25">
      <c r="G7032" s="89"/>
    </row>
    <row r="7033" spans="7:7" x14ac:dyDescent="0.25">
      <c r="G7033" s="89"/>
    </row>
    <row r="7034" spans="7:7" x14ac:dyDescent="0.25">
      <c r="G7034" s="89"/>
    </row>
    <row r="7035" spans="7:7" x14ac:dyDescent="0.25">
      <c r="G7035" s="89"/>
    </row>
    <row r="7036" spans="7:7" x14ac:dyDescent="0.25">
      <c r="G7036" s="89"/>
    </row>
    <row r="7037" spans="7:7" x14ac:dyDescent="0.25">
      <c r="G7037" s="89"/>
    </row>
    <row r="7038" spans="7:7" x14ac:dyDescent="0.25">
      <c r="G7038" s="89"/>
    </row>
    <row r="7039" spans="7:7" x14ac:dyDescent="0.25">
      <c r="G7039" s="89"/>
    </row>
    <row r="7040" spans="7:7" x14ac:dyDescent="0.25">
      <c r="G7040" s="89"/>
    </row>
    <row r="7041" spans="7:7" x14ac:dyDescent="0.25">
      <c r="G7041" s="89"/>
    </row>
    <row r="7042" spans="7:7" x14ac:dyDescent="0.25">
      <c r="G7042" s="89"/>
    </row>
    <row r="7043" spans="7:7" x14ac:dyDescent="0.25">
      <c r="G7043" s="89"/>
    </row>
    <row r="7044" spans="7:7" x14ac:dyDescent="0.25">
      <c r="G7044" s="89"/>
    </row>
    <row r="7045" spans="7:7" x14ac:dyDescent="0.25">
      <c r="G7045" s="89"/>
    </row>
    <row r="7046" spans="7:7" x14ac:dyDescent="0.25">
      <c r="G7046" s="89"/>
    </row>
    <row r="7047" spans="7:7" x14ac:dyDescent="0.25">
      <c r="G7047" s="89"/>
    </row>
    <row r="7048" spans="7:7" x14ac:dyDescent="0.25">
      <c r="G7048" s="89"/>
    </row>
    <row r="7049" spans="7:7" x14ac:dyDescent="0.25">
      <c r="G7049" s="89"/>
    </row>
    <row r="7050" spans="7:7" x14ac:dyDescent="0.25">
      <c r="G7050" s="89"/>
    </row>
    <row r="7051" spans="7:7" x14ac:dyDescent="0.25">
      <c r="G7051" s="89"/>
    </row>
    <row r="7052" spans="7:7" x14ac:dyDescent="0.25">
      <c r="G7052" s="89"/>
    </row>
    <row r="7053" spans="7:7" x14ac:dyDescent="0.25">
      <c r="G7053" s="89"/>
    </row>
    <row r="7054" spans="7:7" x14ac:dyDescent="0.25">
      <c r="G7054" s="89"/>
    </row>
    <row r="7055" spans="7:7" x14ac:dyDescent="0.25">
      <c r="G7055" s="89"/>
    </row>
    <row r="7056" spans="7:7" x14ac:dyDescent="0.25">
      <c r="G7056" s="89"/>
    </row>
    <row r="7057" spans="7:7" x14ac:dyDescent="0.25">
      <c r="G7057" s="89"/>
    </row>
    <row r="7058" spans="7:7" x14ac:dyDescent="0.25">
      <c r="G7058" s="89"/>
    </row>
    <row r="7059" spans="7:7" x14ac:dyDescent="0.25">
      <c r="G7059" s="89"/>
    </row>
    <row r="7060" spans="7:7" x14ac:dyDescent="0.25">
      <c r="G7060" s="89"/>
    </row>
    <row r="7061" spans="7:7" x14ac:dyDescent="0.25">
      <c r="G7061" s="89"/>
    </row>
    <row r="7062" spans="7:7" x14ac:dyDescent="0.25">
      <c r="G7062" s="89"/>
    </row>
    <row r="7063" spans="7:7" x14ac:dyDescent="0.25">
      <c r="G7063" s="89"/>
    </row>
    <row r="7064" spans="7:7" x14ac:dyDescent="0.25">
      <c r="G7064" s="89"/>
    </row>
    <row r="7065" spans="7:7" x14ac:dyDescent="0.25">
      <c r="G7065" s="89"/>
    </row>
    <row r="7066" spans="7:7" x14ac:dyDescent="0.25">
      <c r="G7066" s="89"/>
    </row>
    <row r="7067" spans="7:7" x14ac:dyDescent="0.25">
      <c r="G7067" s="89"/>
    </row>
    <row r="7068" spans="7:7" x14ac:dyDescent="0.25">
      <c r="G7068" s="89"/>
    </row>
    <row r="7069" spans="7:7" x14ac:dyDescent="0.25">
      <c r="G7069" s="89"/>
    </row>
    <row r="7070" spans="7:7" x14ac:dyDescent="0.25">
      <c r="G7070" s="89"/>
    </row>
    <row r="7071" spans="7:7" x14ac:dyDescent="0.25">
      <c r="G7071" s="89"/>
    </row>
    <row r="7072" spans="7:7" x14ac:dyDescent="0.25">
      <c r="G7072" s="89"/>
    </row>
    <row r="7073" spans="7:7" x14ac:dyDescent="0.25">
      <c r="G7073" s="89"/>
    </row>
    <row r="7074" spans="7:7" x14ac:dyDescent="0.25">
      <c r="G7074" s="89"/>
    </row>
    <row r="7075" spans="7:7" x14ac:dyDescent="0.25">
      <c r="G7075" s="89"/>
    </row>
    <row r="7076" spans="7:7" x14ac:dyDescent="0.25">
      <c r="G7076" s="89"/>
    </row>
    <row r="7077" spans="7:7" x14ac:dyDescent="0.25">
      <c r="G7077" s="89"/>
    </row>
    <row r="7078" spans="7:7" x14ac:dyDescent="0.25">
      <c r="G7078" s="89"/>
    </row>
    <row r="7079" spans="7:7" x14ac:dyDescent="0.25">
      <c r="G7079" s="89"/>
    </row>
    <row r="7080" spans="7:7" x14ac:dyDescent="0.25">
      <c r="G7080" s="89"/>
    </row>
    <row r="7081" spans="7:7" x14ac:dyDescent="0.25">
      <c r="G7081" s="89"/>
    </row>
    <row r="7082" spans="7:7" x14ac:dyDescent="0.25">
      <c r="G7082" s="89"/>
    </row>
    <row r="7083" spans="7:7" x14ac:dyDescent="0.25">
      <c r="G7083" s="89"/>
    </row>
    <row r="7084" spans="7:7" x14ac:dyDescent="0.25">
      <c r="G7084" s="89"/>
    </row>
    <row r="7085" spans="7:7" x14ac:dyDescent="0.25">
      <c r="G7085" s="89"/>
    </row>
    <row r="7086" spans="7:7" x14ac:dyDescent="0.25">
      <c r="G7086" s="89"/>
    </row>
    <row r="7087" spans="7:7" x14ac:dyDescent="0.25">
      <c r="G7087" s="89"/>
    </row>
    <row r="7088" spans="7:7" x14ac:dyDescent="0.25">
      <c r="G7088" s="89"/>
    </row>
    <row r="7089" spans="7:7" x14ac:dyDescent="0.25">
      <c r="G7089" s="89"/>
    </row>
    <row r="7090" spans="7:7" x14ac:dyDescent="0.25">
      <c r="G7090" s="89"/>
    </row>
    <row r="7091" spans="7:7" x14ac:dyDescent="0.25">
      <c r="G7091" s="89"/>
    </row>
    <row r="7092" spans="7:7" x14ac:dyDescent="0.25">
      <c r="G7092" s="89"/>
    </row>
    <row r="7093" spans="7:7" x14ac:dyDescent="0.25">
      <c r="G7093" s="89"/>
    </row>
    <row r="7094" spans="7:7" x14ac:dyDescent="0.25">
      <c r="G7094" s="89"/>
    </row>
    <row r="7095" spans="7:7" x14ac:dyDescent="0.25">
      <c r="G7095" s="89"/>
    </row>
    <row r="7096" spans="7:7" x14ac:dyDescent="0.25">
      <c r="G7096" s="89"/>
    </row>
    <row r="7097" spans="7:7" x14ac:dyDescent="0.25">
      <c r="G7097" s="89"/>
    </row>
    <row r="7098" spans="7:7" x14ac:dyDescent="0.25">
      <c r="G7098" s="89"/>
    </row>
    <row r="7099" spans="7:7" x14ac:dyDescent="0.25">
      <c r="G7099" s="89"/>
    </row>
    <row r="7100" spans="7:7" x14ac:dyDescent="0.25">
      <c r="G7100" s="89"/>
    </row>
    <row r="7101" spans="7:7" x14ac:dyDescent="0.25">
      <c r="G7101" s="89"/>
    </row>
    <row r="7102" spans="7:7" x14ac:dyDescent="0.25">
      <c r="G7102" s="89"/>
    </row>
    <row r="7103" spans="7:7" x14ac:dyDescent="0.25">
      <c r="G7103" s="89"/>
    </row>
    <row r="7104" spans="7:7" x14ac:dyDescent="0.25">
      <c r="G7104" s="89"/>
    </row>
    <row r="7105" spans="7:7" x14ac:dyDescent="0.25">
      <c r="G7105" s="89"/>
    </row>
    <row r="7106" spans="7:7" x14ac:dyDescent="0.25">
      <c r="G7106" s="89"/>
    </row>
    <row r="7107" spans="7:7" x14ac:dyDescent="0.25">
      <c r="G7107" s="89"/>
    </row>
    <row r="7108" spans="7:7" x14ac:dyDescent="0.25">
      <c r="G7108" s="89"/>
    </row>
    <row r="7109" spans="7:7" x14ac:dyDescent="0.25">
      <c r="G7109" s="89"/>
    </row>
    <row r="7110" spans="7:7" x14ac:dyDescent="0.25">
      <c r="G7110" s="89"/>
    </row>
    <row r="7111" spans="7:7" x14ac:dyDescent="0.25">
      <c r="G7111" s="89"/>
    </row>
    <row r="7112" spans="7:7" x14ac:dyDescent="0.25">
      <c r="G7112" s="89"/>
    </row>
    <row r="7113" spans="7:7" x14ac:dyDescent="0.25">
      <c r="G7113" s="89"/>
    </row>
    <row r="7114" spans="7:7" x14ac:dyDescent="0.25">
      <c r="G7114" s="89"/>
    </row>
    <row r="7115" spans="7:7" x14ac:dyDescent="0.25">
      <c r="G7115" s="89"/>
    </row>
    <row r="7116" spans="7:7" x14ac:dyDescent="0.25">
      <c r="G7116" s="89"/>
    </row>
    <row r="7117" spans="7:7" x14ac:dyDescent="0.25">
      <c r="G7117" s="89"/>
    </row>
    <row r="7118" spans="7:7" x14ac:dyDescent="0.25">
      <c r="G7118" s="89"/>
    </row>
    <row r="7119" spans="7:7" x14ac:dyDescent="0.25">
      <c r="G7119" s="89"/>
    </row>
    <row r="7120" spans="7:7" x14ac:dyDescent="0.25">
      <c r="G7120" s="89"/>
    </row>
    <row r="7121" spans="7:7" x14ac:dyDescent="0.25">
      <c r="G7121" s="89"/>
    </row>
    <row r="7122" spans="7:7" x14ac:dyDescent="0.25">
      <c r="G7122" s="89"/>
    </row>
    <row r="7123" spans="7:7" x14ac:dyDescent="0.25">
      <c r="G7123" s="89"/>
    </row>
    <row r="7124" spans="7:7" x14ac:dyDescent="0.25">
      <c r="G7124" s="89"/>
    </row>
    <row r="7125" spans="7:7" x14ac:dyDescent="0.25">
      <c r="G7125" s="89"/>
    </row>
    <row r="7126" spans="7:7" x14ac:dyDescent="0.25">
      <c r="G7126" s="89"/>
    </row>
    <row r="7127" spans="7:7" x14ac:dyDescent="0.25">
      <c r="G7127" s="89"/>
    </row>
    <row r="7128" spans="7:7" x14ac:dyDescent="0.25">
      <c r="G7128" s="89"/>
    </row>
    <row r="7129" spans="7:7" x14ac:dyDescent="0.25">
      <c r="G7129" s="89"/>
    </row>
    <row r="7130" spans="7:7" x14ac:dyDescent="0.25">
      <c r="G7130" s="89"/>
    </row>
    <row r="7131" spans="7:7" x14ac:dyDescent="0.25">
      <c r="G7131" s="89"/>
    </row>
    <row r="7132" spans="7:7" x14ac:dyDescent="0.25">
      <c r="G7132" s="89"/>
    </row>
    <row r="7133" spans="7:7" x14ac:dyDescent="0.25">
      <c r="G7133" s="89"/>
    </row>
    <row r="7134" spans="7:7" x14ac:dyDescent="0.25">
      <c r="G7134" s="89"/>
    </row>
    <row r="7135" spans="7:7" x14ac:dyDescent="0.25">
      <c r="G7135" s="89"/>
    </row>
    <row r="7136" spans="7:7" x14ac:dyDescent="0.25">
      <c r="G7136" s="89"/>
    </row>
    <row r="7137" spans="7:7" x14ac:dyDescent="0.25">
      <c r="G7137" s="89"/>
    </row>
    <row r="7138" spans="7:7" x14ac:dyDescent="0.25">
      <c r="G7138" s="89"/>
    </row>
    <row r="7139" spans="7:7" x14ac:dyDescent="0.25">
      <c r="G7139" s="89"/>
    </row>
    <row r="7140" spans="7:7" x14ac:dyDescent="0.25">
      <c r="G7140" s="89"/>
    </row>
    <row r="7141" spans="7:7" x14ac:dyDescent="0.25">
      <c r="G7141" s="89"/>
    </row>
    <row r="7142" spans="7:7" x14ac:dyDescent="0.25">
      <c r="G7142" s="89"/>
    </row>
    <row r="7143" spans="7:7" x14ac:dyDescent="0.25">
      <c r="G7143" s="89"/>
    </row>
    <row r="7144" spans="7:7" x14ac:dyDescent="0.25">
      <c r="G7144" s="89"/>
    </row>
    <row r="7145" spans="7:7" x14ac:dyDescent="0.25">
      <c r="G7145" s="89"/>
    </row>
    <row r="7146" spans="7:7" x14ac:dyDescent="0.25">
      <c r="G7146" s="89"/>
    </row>
    <row r="7147" spans="7:7" x14ac:dyDescent="0.25">
      <c r="G7147" s="89"/>
    </row>
    <row r="7148" spans="7:7" x14ac:dyDescent="0.25">
      <c r="G7148" s="89"/>
    </row>
    <row r="7149" spans="7:7" x14ac:dyDescent="0.25">
      <c r="G7149" s="89"/>
    </row>
    <row r="7150" spans="7:7" x14ac:dyDescent="0.25">
      <c r="G7150" s="89"/>
    </row>
    <row r="7151" spans="7:7" x14ac:dyDescent="0.25">
      <c r="G7151" s="89"/>
    </row>
    <row r="7152" spans="7:7" x14ac:dyDescent="0.25">
      <c r="G7152" s="89"/>
    </row>
    <row r="7153" spans="7:7" x14ac:dyDescent="0.25">
      <c r="G7153" s="89"/>
    </row>
    <row r="7154" spans="7:7" x14ac:dyDescent="0.25">
      <c r="G7154" s="89"/>
    </row>
    <row r="7155" spans="7:7" x14ac:dyDescent="0.25">
      <c r="G7155" s="89"/>
    </row>
    <row r="7156" spans="7:7" x14ac:dyDescent="0.25">
      <c r="G7156" s="89"/>
    </row>
    <row r="7157" spans="7:7" x14ac:dyDescent="0.25">
      <c r="G7157" s="89"/>
    </row>
    <row r="7158" spans="7:7" x14ac:dyDescent="0.25">
      <c r="G7158" s="89"/>
    </row>
    <row r="7159" spans="7:7" x14ac:dyDescent="0.25">
      <c r="G7159" s="89"/>
    </row>
    <row r="7160" spans="7:7" x14ac:dyDescent="0.25">
      <c r="G7160" s="89"/>
    </row>
    <row r="7161" spans="7:7" x14ac:dyDescent="0.25">
      <c r="G7161" s="89"/>
    </row>
    <row r="7162" spans="7:7" x14ac:dyDescent="0.25">
      <c r="G7162" s="89"/>
    </row>
    <row r="7163" spans="7:7" x14ac:dyDescent="0.25">
      <c r="G7163" s="89"/>
    </row>
    <row r="7164" spans="7:7" x14ac:dyDescent="0.25">
      <c r="G7164" s="89"/>
    </row>
    <row r="7165" spans="7:7" x14ac:dyDescent="0.25">
      <c r="G7165" s="89"/>
    </row>
    <row r="7166" spans="7:7" x14ac:dyDescent="0.25">
      <c r="G7166" s="89"/>
    </row>
    <row r="7167" spans="7:7" x14ac:dyDescent="0.25">
      <c r="G7167" s="89"/>
    </row>
    <row r="7168" spans="7:7" x14ac:dyDescent="0.25">
      <c r="G7168" s="89"/>
    </row>
    <row r="7169" spans="7:7" x14ac:dyDescent="0.25">
      <c r="G7169" s="89"/>
    </row>
    <row r="7170" spans="7:7" x14ac:dyDescent="0.25">
      <c r="G7170" s="89"/>
    </row>
    <row r="7171" spans="7:7" x14ac:dyDescent="0.25">
      <c r="G7171" s="89"/>
    </row>
    <row r="7172" spans="7:7" x14ac:dyDescent="0.25">
      <c r="G7172" s="89"/>
    </row>
    <row r="7173" spans="7:7" x14ac:dyDescent="0.25">
      <c r="G7173" s="89"/>
    </row>
    <row r="7174" spans="7:7" x14ac:dyDescent="0.25">
      <c r="G7174" s="89"/>
    </row>
    <row r="7175" spans="7:7" x14ac:dyDescent="0.25">
      <c r="G7175" s="89"/>
    </row>
    <row r="7176" spans="7:7" x14ac:dyDescent="0.25">
      <c r="G7176" s="89"/>
    </row>
    <row r="7177" spans="7:7" x14ac:dyDescent="0.25">
      <c r="G7177" s="89"/>
    </row>
    <row r="7178" spans="7:7" x14ac:dyDescent="0.25">
      <c r="G7178" s="89"/>
    </row>
    <row r="7179" spans="7:7" x14ac:dyDescent="0.25">
      <c r="G7179" s="89"/>
    </row>
    <row r="7180" spans="7:7" x14ac:dyDescent="0.25">
      <c r="G7180" s="89"/>
    </row>
    <row r="7181" spans="7:7" x14ac:dyDescent="0.25">
      <c r="G7181" s="89"/>
    </row>
    <row r="7182" spans="7:7" x14ac:dyDescent="0.25">
      <c r="G7182" s="89"/>
    </row>
    <row r="7183" spans="7:7" x14ac:dyDescent="0.25">
      <c r="G7183" s="89"/>
    </row>
    <row r="7184" spans="7:7" x14ac:dyDescent="0.25">
      <c r="G7184" s="89"/>
    </row>
    <row r="7185" spans="7:7" x14ac:dyDescent="0.25">
      <c r="G7185" s="89"/>
    </row>
    <row r="7186" spans="7:7" x14ac:dyDescent="0.25">
      <c r="G7186" s="89"/>
    </row>
    <row r="7187" spans="7:7" x14ac:dyDescent="0.25">
      <c r="G7187" s="89"/>
    </row>
    <row r="7188" spans="7:7" x14ac:dyDescent="0.25">
      <c r="G7188" s="89"/>
    </row>
    <row r="7189" spans="7:7" x14ac:dyDescent="0.25">
      <c r="G7189" s="89"/>
    </row>
    <row r="7190" spans="7:7" x14ac:dyDescent="0.25">
      <c r="G7190" s="89"/>
    </row>
    <row r="7191" spans="7:7" x14ac:dyDescent="0.25">
      <c r="G7191" s="89"/>
    </row>
    <row r="7192" spans="7:7" x14ac:dyDescent="0.25">
      <c r="G7192" s="89"/>
    </row>
    <row r="7193" spans="7:7" x14ac:dyDescent="0.25">
      <c r="G7193" s="89"/>
    </row>
    <row r="7194" spans="7:7" x14ac:dyDescent="0.25">
      <c r="G7194" s="89"/>
    </row>
    <row r="7195" spans="7:7" x14ac:dyDescent="0.25">
      <c r="G7195" s="89"/>
    </row>
    <row r="7196" spans="7:7" x14ac:dyDescent="0.25">
      <c r="G7196" s="89"/>
    </row>
    <row r="7197" spans="7:7" x14ac:dyDescent="0.25">
      <c r="G7197" s="89"/>
    </row>
    <row r="7198" spans="7:7" x14ac:dyDescent="0.25">
      <c r="G7198" s="89"/>
    </row>
    <row r="7199" spans="7:7" x14ac:dyDescent="0.25">
      <c r="G7199" s="89"/>
    </row>
    <row r="7200" spans="7:7" x14ac:dyDescent="0.25">
      <c r="G7200" s="89"/>
    </row>
    <row r="7201" spans="7:7" x14ac:dyDescent="0.25">
      <c r="G7201" s="89"/>
    </row>
    <row r="7202" spans="7:7" x14ac:dyDescent="0.25">
      <c r="G7202" s="89"/>
    </row>
    <row r="7203" spans="7:7" x14ac:dyDescent="0.25">
      <c r="G7203" s="89"/>
    </row>
    <row r="7204" spans="7:7" x14ac:dyDescent="0.25">
      <c r="G7204" s="89"/>
    </row>
    <row r="7205" spans="7:7" x14ac:dyDescent="0.25">
      <c r="G7205" s="89"/>
    </row>
    <row r="7206" spans="7:7" x14ac:dyDescent="0.25">
      <c r="G7206" s="89"/>
    </row>
    <row r="7207" spans="7:7" x14ac:dyDescent="0.25">
      <c r="G7207" s="89"/>
    </row>
    <row r="7208" spans="7:7" x14ac:dyDescent="0.25">
      <c r="G7208" s="89"/>
    </row>
    <row r="7209" spans="7:7" x14ac:dyDescent="0.25">
      <c r="G7209" s="89"/>
    </row>
    <row r="7210" spans="7:7" x14ac:dyDescent="0.25">
      <c r="G7210" s="89"/>
    </row>
    <row r="7211" spans="7:7" x14ac:dyDescent="0.25">
      <c r="G7211" s="89"/>
    </row>
    <row r="7212" spans="7:7" x14ac:dyDescent="0.25">
      <c r="G7212" s="89"/>
    </row>
    <row r="7213" spans="7:7" x14ac:dyDescent="0.25">
      <c r="G7213" s="89"/>
    </row>
    <row r="7214" spans="7:7" x14ac:dyDescent="0.25">
      <c r="G7214" s="89"/>
    </row>
    <row r="7215" spans="7:7" x14ac:dyDescent="0.25">
      <c r="G7215" s="89"/>
    </row>
    <row r="7216" spans="7:7" x14ac:dyDescent="0.25">
      <c r="G7216" s="89"/>
    </row>
    <row r="7217" spans="7:7" x14ac:dyDescent="0.25">
      <c r="G7217" s="89"/>
    </row>
    <row r="7218" spans="7:7" x14ac:dyDescent="0.25">
      <c r="G7218" s="89"/>
    </row>
    <row r="7219" spans="7:7" x14ac:dyDescent="0.25">
      <c r="G7219" s="89"/>
    </row>
    <row r="7220" spans="7:7" x14ac:dyDescent="0.25">
      <c r="G7220" s="89"/>
    </row>
    <row r="7221" spans="7:7" x14ac:dyDescent="0.25">
      <c r="G7221" s="89"/>
    </row>
    <row r="7222" spans="7:7" x14ac:dyDescent="0.25">
      <c r="G7222" s="89"/>
    </row>
    <row r="7223" spans="7:7" x14ac:dyDescent="0.25">
      <c r="G7223" s="89"/>
    </row>
    <row r="7224" spans="7:7" x14ac:dyDescent="0.25">
      <c r="G7224" s="89"/>
    </row>
    <row r="7225" spans="7:7" x14ac:dyDescent="0.25">
      <c r="G7225" s="89"/>
    </row>
    <row r="7226" spans="7:7" x14ac:dyDescent="0.25">
      <c r="G7226" s="89"/>
    </row>
    <row r="7227" spans="7:7" x14ac:dyDescent="0.25">
      <c r="G7227" s="89"/>
    </row>
    <row r="7228" spans="7:7" x14ac:dyDescent="0.25">
      <c r="G7228" s="89"/>
    </row>
    <row r="7229" spans="7:7" x14ac:dyDescent="0.25">
      <c r="G7229" s="89"/>
    </row>
    <row r="7230" spans="7:7" x14ac:dyDescent="0.25">
      <c r="G7230" s="89"/>
    </row>
    <row r="7231" spans="7:7" x14ac:dyDescent="0.25">
      <c r="G7231" s="89"/>
    </row>
    <row r="7232" spans="7:7" x14ac:dyDescent="0.25">
      <c r="G7232" s="89"/>
    </row>
    <row r="7233" spans="7:7" x14ac:dyDescent="0.25">
      <c r="G7233" s="89"/>
    </row>
    <row r="7234" spans="7:7" x14ac:dyDescent="0.25">
      <c r="G7234" s="89"/>
    </row>
    <row r="7235" spans="7:7" x14ac:dyDescent="0.25">
      <c r="G7235" s="89"/>
    </row>
    <row r="7236" spans="7:7" x14ac:dyDescent="0.25">
      <c r="G7236" s="89"/>
    </row>
    <row r="7237" spans="7:7" x14ac:dyDescent="0.25">
      <c r="G7237" s="89"/>
    </row>
    <row r="7238" spans="7:7" x14ac:dyDescent="0.25">
      <c r="G7238" s="89"/>
    </row>
    <row r="7239" spans="7:7" x14ac:dyDescent="0.25">
      <c r="G7239" s="89"/>
    </row>
    <row r="7240" spans="7:7" x14ac:dyDescent="0.25">
      <c r="G7240" s="89"/>
    </row>
    <row r="7241" spans="7:7" x14ac:dyDescent="0.25">
      <c r="G7241" s="89"/>
    </row>
    <row r="7242" spans="7:7" x14ac:dyDescent="0.25">
      <c r="G7242" s="89"/>
    </row>
    <row r="7243" spans="7:7" x14ac:dyDescent="0.25">
      <c r="G7243" s="89"/>
    </row>
    <row r="7244" spans="7:7" x14ac:dyDescent="0.25">
      <c r="G7244" s="89"/>
    </row>
    <row r="7245" spans="7:7" x14ac:dyDescent="0.25">
      <c r="G7245" s="89"/>
    </row>
    <row r="7246" spans="7:7" x14ac:dyDescent="0.25">
      <c r="G7246" s="89"/>
    </row>
    <row r="7247" spans="7:7" x14ac:dyDescent="0.25">
      <c r="G7247" s="89"/>
    </row>
    <row r="7248" spans="7:7" x14ac:dyDescent="0.25">
      <c r="G7248" s="89"/>
    </row>
    <row r="7249" spans="7:7" x14ac:dyDescent="0.25">
      <c r="G7249" s="89"/>
    </row>
    <row r="7250" spans="7:7" x14ac:dyDescent="0.25">
      <c r="G7250" s="89"/>
    </row>
    <row r="7251" spans="7:7" x14ac:dyDescent="0.25">
      <c r="G7251" s="89"/>
    </row>
    <row r="7252" spans="7:7" x14ac:dyDescent="0.25">
      <c r="G7252" s="89"/>
    </row>
    <row r="7253" spans="7:7" x14ac:dyDescent="0.25">
      <c r="G7253" s="89"/>
    </row>
    <row r="7254" spans="7:7" x14ac:dyDescent="0.25">
      <c r="G7254" s="89"/>
    </row>
    <row r="7255" spans="7:7" x14ac:dyDescent="0.25">
      <c r="G7255" s="89"/>
    </row>
    <row r="7256" spans="7:7" x14ac:dyDescent="0.25">
      <c r="G7256" s="89"/>
    </row>
    <row r="7257" spans="7:7" x14ac:dyDescent="0.25">
      <c r="G7257" s="89"/>
    </row>
    <row r="7258" spans="7:7" x14ac:dyDescent="0.25">
      <c r="G7258" s="89"/>
    </row>
    <row r="7259" spans="7:7" x14ac:dyDescent="0.25">
      <c r="G7259" s="89"/>
    </row>
    <row r="7260" spans="7:7" x14ac:dyDescent="0.25">
      <c r="G7260" s="89"/>
    </row>
    <row r="7261" spans="7:7" x14ac:dyDescent="0.25">
      <c r="G7261" s="89"/>
    </row>
    <row r="7262" spans="7:7" x14ac:dyDescent="0.25">
      <c r="G7262" s="89"/>
    </row>
    <row r="7263" spans="7:7" x14ac:dyDescent="0.25">
      <c r="G7263" s="89"/>
    </row>
    <row r="7264" spans="7:7" x14ac:dyDescent="0.25">
      <c r="G7264" s="89"/>
    </row>
    <row r="7265" spans="7:7" x14ac:dyDescent="0.25">
      <c r="G7265" s="89"/>
    </row>
    <row r="7266" spans="7:7" x14ac:dyDescent="0.25">
      <c r="G7266" s="89"/>
    </row>
    <row r="7267" spans="7:7" x14ac:dyDescent="0.25">
      <c r="G7267" s="89"/>
    </row>
    <row r="7268" spans="7:7" x14ac:dyDescent="0.25">
      <c r="G7268" s="89"/>
    </row>
    <row r="7269" spans="7:7" x14ac:dyDescent="0.25">
      <c r="G7269" s="89"/>
    </row>
    <row r="7270" spans="7:7" x14ac:dyDescent="0.25">
      <c r="G7270" s="89"/>
    </row>
    <row r="7271" spans="7:7" x14ac:dyDescent="0.25">
      <c r="G7271" s="89"/>
    </row>
    <row r="7272" spans="7:7" x14ac:dyDescent="0.25">
      <c r="G7272" s="89"/>
    </row>
    <row r="7273" spans="7:7" x14ac:dyDescent="0.25">
      <c r="G7273" s="89"/>
    </row>
    <row r="7274" spans="7:7" x14ac:dyDescent="0.25">
      <c r="G7274" s="89"/>
    </row>
    <row r="7275" spans="7:7" x14ac:dyDescent="0.25">
      <c r="G7275" s="89"/>
    </row>
    <row r="7276" spans="7:7" x14ac:dyDescent="0.25">
      <c r="G7276" s="89"/>
    </row>
    <row r="7277" spans="7:7" x14ac:dyDescent="0.25">
      <c r="G7277" s="89"/>
    </row>
    <row r="7278" spans="7:7" x14ac:dyDescent="0.25">
      <c r="G7278" s="89"/>
    </row>
    <row r="7279" spans="7:7" x14ac:dyDescent="0.25">
      <c r="G7279" s="89"/>
    </row>
    <row r="7280" spans="7:7" x14ac:dyDescent="0.25">
      <c r="G7280" s="89"/>
    </row>
    <row r="7281" spans="7:7" x14ac:dyDescent="0.25">
      <c r="G7281" s="89"/>
    </row>
    <row r="7282" spans="7:7" x14ac:dyDescent="0.25">
      <c r="G7282" s="89"/>
    </row>
    <row r="7283" spans="7:7" x14ac:dyDescent="0.25">
      <c r="G7283" s="89"/>
    </row>
    <row r="7284" spans="7:7" x14ac:dyDescent="0.25">
      <c r="G7284" s="89"/>
    </row>
    <row r="7285" spans="7:7" x14ac:dyDescent="0.25">
      <c r="G7285" s="89"/>
    </row>
    <row r="7286" spans="7:7" x14ac:dyDescent="0.25">
      <c r="G7286" s="89"/>
    </row>
    <row r="7287" spans="7:7" x14ac:dyDescent="0.25">
      <c r="G7287" s="89"/>
    </row>
    <row r="7288" spans="7:7" x14ac:dyDescent="0.25">
      <c r="G7288" s="89"/>
    </row>
    <row r="7289" spans="7:7" x14ac:dyDescent="0.25">
      <c r="G7289" s="89"/>
    </row>
    <row r="7290" spans="7:7" x14ac:dyDescent="0.25">
      <c r="G7290" s="89"/>
    </row>
    <row r="7291" spans="7:7" x14ac:dyDescent="0.25">
      <c r="G7291" s="89"/>
    </row>
    <row r="7292" spans="7:7" x14ac:dyDescent="0.25">
      <c r="G7292" s="89"/>
    </row>
    <row r="7293" spans="7:7" x14ac:dyDescent="0.25">
      <c r="G7293" s="89"/>
    </row>
    <row r="7294" spans="7:7" x14ac:dyDescent="0.25">
      <c r="G7294" s="89"/>
    </row>
    <row r="7295" spans="7:7" x14ac:dyDescent="0.25">
      <c r="G7295" s="89"/>
    </row>
    <row r="7296" spans="7:7" x14ac:dyDescent="0.25">
      <c r="G7296" s="89"/>
    </row>
    <row r="7297" spans="7:7" x14ac:dyDescent="0.25">
      <c r="G7297" s="89"/>
    </row>
    <row r="7298" spans="7:7" x14ac:dyDescent="0.25">
      <c r="G7298" s="89"/>
    </row>
    <row r="7299" spans="7:7" x14ac:dyDescent="0.25">
      <c r="G7299" s="89"/>
    </row>
    <row r="7300" spans="7:7" x14ac:dyDescent="0.25">
      <c r="G7300" s="89"/>
    </row>
    <row r="7301" spans="7:7" x14ac:dyDescent="0.25">
      <c r="G7301" s="89"/>
    </row>
    <row r="7302" spans="7:7" x14ac:dyDescent="0.25">
      <c r="G7302" s="89"/>
    </row>
    <row r="7303" spans="7:7" x14ac:dyDescent="0.25">
      <c r="G7303" s="89"/>
    </row>
    <row r="7304" spans="7:7" x14ac:dyDescent="0.25">
      <c r="G7304" s="89"/>
    </row>
    <row r="7305" spans="7:7" x14ac:dyDescent="0.25">
      <c r="G7305" s="89"/>
    </row>
    <row r="7306" spans="7:7" x14ac:dyDescent="0.25">
      <c r="G7306" s="89"/>
    </row>
    <row r="7307" spans="7:7" x14ac:dyDescent="0.25">
      <c r="G7307" s="89"/>
    </row>
    <row r="7308" spans="7:7" x14ac:dyDescent="0.25">
      <c r="G7308" s="89"/>
    </row>
    <row r="7309" spans="7:7" x14ac:dyDescent="0.25">
      <c r="G7309" s="89"/>
    </row>
    <row r="7310" spans="7:7" x14ac:dyDescent="0.25">
      <c r="G7310" s="89"/>
    </row>
    <row r="7311" spans="7:7" x14ac:dyDescent="0.25">
      <c r="G7311" s="89"/>
    </row>
    <row r="7312" spans="7:7" x14ac:dyDescent="0.25">
      <c r="G7312" s="89"/>
    </row>
    <row r="7313" spans="7:7" x14ac:dyDescent="0.25">
      <c r="G7313" s="89"/>
    </row>
    <row r="7314" spans="7:7" x14ac:dyDescent="0.25">
      <c r="G7314" s="89"/>
    </row>
    <row r="7315" spans="7:7" x14ac:dyDescent="0.25">
      <c r="G7315" s="89"/>
    </row>
    <row r="7316" spans="7:7" x14ac:dyDescent="0.25">
      <c r="G7316" s="89"/>
    </row>
    <row r="7317" spans="7:7" x14ac:dyDescent="0.25">
      <c r="G7317" s="89"/>
    </row>
    <row r="7318" spans="7:7" x14ac:dyDescent="0.25">
      <c r="G7318" s="89"/>
    </row>
    <row r="7319" spans="7:7" x14ac:dyDescent="0.25">
      <c r="G7319" s="89"/>
    </row>
    <row r="7320" spans="7:7" x14ac:dyDescent="0.25">
      <c r="G7320" s="89"/>
    </row>
    <row r="7321" spans="7:7" x14ac:dyDescent="0.25">
      <c r="G7321" s="89"/>
    </row>
    <row r="7322" spans="7:7" x14ac:dyDescent="0.25">
      <c r="G7322" s="89"/>
    </row>
    <row r="7323" spans="7:7" x14ac:dyDescent="0.25">
      <c r="G7323" s="89"/>
    </row>
    <row r="7324" spans="7:7" x14ac:dyDescent="0.25">
      <c r="G7324" s="89"/>
    </row>
    <row r="7325" spans="7:7" x14ac:dyDescent="0.25">
      <c r="G7325" s="89"/>
    </row>
    <row r="7326" spans="7:7" x14ac:dyDescent="0.25">
      <c r="G7326" s="89"/>
    </row>
    <row r="7327" spans="7:7" x14ac:dyDescent="0.25">
      <c r="G7327" s="89"/>
    </row>
    <row r="7328" spans="7:7" x14ac:dyDescent="0.25">
      <c r="G7328" s="89"/>
    </row>
    <row r="7329" spans="7:7" x14ac:dyDescent="0.25">
      <c r="G7329" s="89"/>
    </row>
    <row r="7330" spans="7:7" x14ac:dyDescent="0.25">
      <c r="G7330" s="89"/>
    </row>
    <row r="7331" spans="7:7" x14ac:dyDescent="0.25">
      <c r="G7331" s="89"/>
    </row>
    <row r="7332" spans="7:7" x14ac:dyDescent="0.25">
      <c r="G7332" s="89"/>
    </row>
    <row r="7333" spans="7:7" x14ac:dyDescent="0.25">
      <c r="G7333" s="89"/>
    </row>
    <row r="7334" spans="7:7" x14ac:dyDescent="0.25">
      <c r="G7334" s="89"/>
    </row>
    <row r="7335" spans="7:7" x14ac:dyDescent="0.25">
      <c r="G7335" s="89"/>
    </row>
    <row r="7336" spans="7:7" x14ac:dyDescent="0.25">
      <c r="G7336" s="89"/>
    </row>
    <row r="7337" spans="7:7" x14ac:dyDescent="0.25">
      <c r="G7337" s="89"/>
    </row>
    <row r="7338" spans="7:7" x14ac:dyDescent="0.25">
      <c r="G7338" s="89"/>
    </row>
    <row r="7339" spans="7:7" x14ac:dyDescent="0.25">
      <c r="G7339" s="89"/>
    </row>
    <row r="7340" spans="7:7" x14ac:dyDescent="0.25">
      <c r="G7340" s="89"/>
    </row>
    <row r="7341" spans="7:7" x14ac:dyDescent="0.25">
      <c r="G7341" s="89"/>
    </row>
    <row r="7342" spans="7:7" x14ac:dyDescent="0.25">
      <c r="G7342" s="89"/>
    </row>
    <row r="7343" spans="7:7" x14ac:dyDescent="0.25">
      <c r="G7343" s="89"/>
    </row>
    <row r="7344" spans="7:7" x14ac:dyDescent="0.25">
      <c r="G7344" s="89"/>
    </row>
    <row r="7345" spans="7:7" x14ac:dyDescent="0.25">
      <c r="G7345" s="89"/>
    </row>
    <row r="7346" spans="7:7" x14ac:dyDescent="0.25">
      <c r="G7346" s="89"/>
    </row>
    <row r="7347" spans="7:7" x14ac:dyDescent="0.25">
      <c r="G7347" s="89"/>
    </row>
    <row r="7348" spans="7:7" x14ac:dyDescent="0.25">
      <c r="G7348" s="89"/>
    </row>
    <row r="7349" spans="7:7" x14ac:dyDescent="0.25">
      <c r="G7349" s="89"/>
    </row>
    <row r="7350" spans="7:7" x14ac:dyDescent="0.25">
      <c r="G7350" s="89"/>
    </row>
    <row r="7351" spans="7:7" x14ac:dyDescent="0.25">
      <c r="G7351" s="89"/>
    </row>
    <row r="7352" spans="7:7" x14ac:dyDescent="0.25">
      <c r="G7352" s="89"/>
    </row>
    <row r="7353" spans="7:7" x14ac:dyDescent="0.25">
      <c r="G7353" s="89"/>
    </row>
    <row r="7354" spans="7:7" x14ac:dyDescent="0.25">
      <c r="G7354" s="89"/>
    </row>
    <row r="7355" spans="7:7" x14ac:dyDescent="0.25">
      <c r="G7355" s="89"/>
    </row>
    <row r="7356" spans="7:7" x14ac:dyDescent="0.25">
      <c r="G7356" s="89"/>
    </row>
    <row r="7357" spans="7:7" x14ac:dyDescent="0.25">
      <c r="G7357" s="89"/>
    </row>
    <row r="7358" spans="7:7" x14ac:dyDescent="0.25">
      <c r="G7358" s="89"/>
    </row>
    <row r="7359" spans="7:7" x14ac:dyDescent="0.25">
      <c r="G7359" s="89"/>
    </row>
    <row r="7360" spans="7:7" x14ac:dyDescent="0.25">
      <c r="G7360" s="89"/>
    </row>
    <row r="7361" spans="7:7" x14ac:dyDescent="0.25">
      <c r="G7361" s="89"/>
    </row>
    <row r="7362" spans="7:7" x14ac:dyDescent="0.25">
      <c r="G7362" s="89"/>
    </row>
    <row r="7363" spans="7:7" x14ac:dyDescent="0.25">
      <c r="G7363" s="89"/>
    </row>
    <row r="7364" spans="7:7" x14ac:dyDescent="0.25">
      <c r="G7364" s="89"/>
    </row>
    <row r="7365" spans="7:7" x14ac:dyDescent="0.25">
      <c r="G7365" s="89"/>
    </row>
    <row r="7366" spans="7:7" x14ac:dyDescent="0.25">
      <c r="G7366" s="89"/>
    </row>
    <row r="7367" spans="7:7" x14ac:dyDescent="0.25">
      <c r="G7367" s="89"/>
    </row>
    <row r="7368" spans="7:7" x14ac:dyDescent="0.25">
      <c r="G7368" s="89"/>
    </row>
    <row r="7369" spans="7:7" x14ac:dyDescent="0.25">
      <c r="G7369" s="89"/>
    </row>
    <row r="7370" spans="7:7" x14ac:dyDescent="0.25">
      <c r="G7370" s="89"/>
    </row>
    <row r="7371" spans="7:7" x14ac:dyDescent="0.25">
      <c r="G7371" s="89"/>
    </row>
    <row r="7372" spans="7:7" x14ac:dyDescent="0.25">
      <c r="G7372" s="89"/>
    </row>
    <row r="7373" spans="7:7" x14ac:dyDescent="0.25">
      <c r="G7373" s="89"/>
    </row>
    <row r="7374" spans="7:7" x14ac:dyDescent="0.25">
      <c r="G7374" s="89"/>
    </row>
    <row r="7375" spans="7:7" x14ac:dyDescent="0.25">
      <c r="G7375" s="89"/>
    </row>
    <row r="7376" spans="7:7" x14ac:dyDescent="0.25">
      <c r="G7376" s="89"/>
    </row>
    <row r="7377" spans="7:7" x14ac:dyDescent="0.25">
      <c r="G7377" s="89"/>
    </row>
    <row r="7378" spans="7:7" x14ac:dyDescent="0.25">
      <c r="G7378" s="89"/>
    </row>
    <row r="7379" spans="7:7" x14ac:dyDescent="0.25">
      <c r="G7379" s="89"/>
    </row>
    <row r="7380" spans="7:7" x14ac:dyDescent="0.25">
      <c r="G7380" s="89"/>
    </row>
    <row r="7381" spans="7:7" x14ac:dyDescent="0.25">
      <c r="G7381" s="89"/>
    </row>
    <row r="7382" spans="7:7" x14ac:dyDescent="0.25">
      <c r="G7382" s="89"/>
    </row>
    <row r="7383" spans="7:7" x14ac:dyDescent="0.25">
      <c r="G7383" s="89"/>
    </row>
    <row r="7384" spans="7:7" x14ac:dyDescent="0.25">
      <c r="G7384" s="89"/>
    </row>
    <row r="7385" spans="7:7" x14ac:dyDescent="0.25">
      <c r="G7385" s="89"/>
    </row>
    <row r="7386" spans="7:7" x14ac:dyDescent="0.25">
      <c r="G7386" s="89"/>
    </row>
    <row r="7387" spans="7:7" x14ac:dyDescent="0.25">
      <c r="G7387" s="89"/>
    </row>
    <row r="7388" spans="7:7" x14ac:dyDescent="0.25">
      <c r="G7388" s="89"/>
    </row>
    <row r="7389" spans="7:7" x14ac:dyDescent="0.25">
      <c r="G7389" s="89"/>
    </row>
    <row r="7390" spans="7:7" x14ac:dyDescent="0.25">
      <c r="G7390" s="89"/>
    </row>
    <row r="7391" spans="7:7" x14ac:dyDescent="0.25">
      <c r="G7391" s="89"/>
    </row>
    <row r="7392" spans="7:7" x14ac:dyDescent="0.25">
      <c r="G7392" s="89"/>
    </row>
    <row r="7393" spans="7:7" x14ac:dyDescent="0.25">
      <c r="G7393" s="89"/>
    </row>
    <row r="7394" spans="7:7" x14ac:dyDescent="0.25">
      <c r="G7394" s="89"/>
    </row>
    <row r="7395" spans="7:7" x14ac:dyDescent="0.25">
      <c r="G7395" s="89"/>
    </row>
    <row r="7396" spans="7:7" x14ac:dyDescent="0.25">
      <c r="G7396" s="89"/>
    </row>
    <row r="7397" spans="7:7" x14ac:dyDescent="0.25">
      <c r="G7397" s="89"/>
    </row>
    <row r="7398" spans="7:7" x14ac:dyDescent="0.25">
      <c r="G7398" s="89"/>
    </row>
    <row r="7399" spans="7:7" x14ac:dyDescent="0.25">
      <c r="G7399" s="89"/>
    </row>
    <row r="7400" spans="7:7" x14ac:dyDescent="0.25">
      <c r="G7400" s="89"/>
    </row>
    <row r="7401" spans="7:7" x14ac:dyDescent="0.25">
      <c r="G7401" s="89"/>
    </row>
    <row r="7402" spans="7:7" x14ac:dyDescent="0.25">
      <c r="G7402" s="89"/>
    </row>
    <row r="7403" spans="7:7" x14ac:dyDescent="0.25">
      <c r="G7403" s="89"/>
    </row>
    <row r="7404" spans="7:7" x14ac:dyDescent="0.25">
      <c r="G7404" s="89"/>
    </row>
    <row r="7405" spans="7:7" x14ac:dyDescent="0.25">
      <c r="G7405" s="89"/>
    </row>
    <row r="7406" spans="7:7" x14ac:dyDescent="0.25">
      <c r="G7406" s="89"/>
    </row>
    <row r="7407" spans="7:7" x14ac:dyDescent="0.25">
      <c r="G7407" s="89"/>
    </row>
    <row r="7408" spans="7:7" x14ac:dyDescent="0.25">
      <c r="G7408" s="89"/>
    </row>
    <row r="7409" spans="7:7" x14ac:dyDescent="0.25">
      <c r="G7409" s="89"/>
    </row>
    <row r="7410" spans="7:7" x14ac:dyDescent="0.25">
      <c r="G7410" s="89"/>
    </row>
    <row r="7411" spans="7:7" x14ac:dyDescent="0.25">
      <c r="G7411" s="89"/>
    </row>
    <row r="7412" spans="7:7" x14ac:dyDescent="0.25">
      <c r="G7412" s="89"/>
    </row>
    <row r="7413" spans="7:7" x14ac:dyDescent="0.25">
      <c r="G7413" s="89"/>
    </row>
    <row r="7414" spans="7:7" x14ac:dyDescent="0.25">
      <c r="G7414" s="89"/>
    </row>
    <row r="7415" spans="7:7" x14ac:dyDescent="0.25">
      <c r="G7415" s="89"/>
    </row>
    <row r="7416" spans="7:7" x14ac:dyDescent="0.25">
      <c r="G7416" s="89"/>
    </row>
    <row r="7417" spans="7:7" x14ac:dyDescent="0.25">
      <c r="G7417" s="89"/>
    </row>
    <row r="7418" spans="7:7" x14ac:dyDescent="0.25">
      <c r="G7418" s="89"/>
    </row>
    <row r="7419" spans="7:7" x14ac:dyDescent="0.25">
      <c r="G7419" s="89"/>
    </row>
    <row r="7420" spans="7:7" x14ac:dyDescent="0.25">
      <c r="G7420" s="89"/>
    </row>
    <row r="7421" spans="7:7" x14ac:dyDescent="0.25">
      <c r="G7421" s="89"/>
    </row>
    <row r="7422" spans="7:7" x14ac:dyDescent="0.25">
      <c r="G7422" s="89"/>
    </row>
    <row r="7423" spans="7:7" x14ac:dyDescent="0.25">
      <c r="G7423" s="89"/>
    </row>
    <row r="7424" spans="7:7" x14ac:dyDescent="0.25">
      <c r="G7424" s="89"/>
    </row>
    <row r="7425" spans="7:7" x14ac:dyDescent="0.25">
      <c r="G7425" s="89"/>
    </row>
    <row r="7426" spans="7:7" x14ac:dyDescent="0.25">
      <c r="G7426" s="89"/>
    </row>
    <row r="7427" spans="7:7" x14ac:dyDescent="0.25">
      <c r="G7427" s="89"/>
    </row>
    <row r="7428" spans="7:7" x14ac:dyDescent="0.25">
      <c r="G7428" s="89"/>
    </row>
    <row r="7429" spans="7:7" x14ac:dyDescent="0.25">
      <c r="G7429" s="89"/>
    </row>
    <row r="7430" spans="7:7" x14ac:dyDescent="0.25">
      <c r="G7430" s="89"/>
    </row>
    <row r="7431" spans="7:7" x14ac:dyDescent="0.25">
      <c r="G7431" s="89"/>
    </row>
    <row r="7432" spans="7:7" x14ac:dyDescent="0.25">
      <c r="G7432" s="89"/>
    </row>
    <row r="7433" spans="7:7" x14ac:dyDescent="0.25">
      <c r="G7433" s="89"/>
    </row>
    <row r="7434" spans="7:7" x14ac:dyDescent="0.25">
      <c r="G7434" s="89"/>
    </row>
    <row r="7435" spans="7:7" x14ac:dyDescent="0.25">
      <c r="G7435" s="89"/>
    </row>
    <row r="7436" spans="7:7" x14ac:dyDescent="0.25">
      <c r="G7436" s="89"/>
    </row>
    <row r="7437" spans="7:7" x14ac:dyDescent="0.25">
      <c r="G7437" s="89"/>
    </row>
    <row r="7438" spans="7:7" x14ac:dyDescent="0.25">
      <c r="G7438" s="89"/>
    </row>
    <row r="7439" spans="7:7" x14ac:dyDescent="0.25">
      <c r="G7439" s="89"/>
    </row>
    <row r="7440" spans="7:7" x14ac:dyDescent="0.25">
      <c r="G7440" s="89"/>
    </row>
    <row r="7441" spans="7:7" x14ac:dyDescent="0.25">
      <c r="G7441" s="89"/>
    </row>
    <row r="7442" spans="7:7" x14ac:dyDescent="0.25">
      <c r="G7442" s="89"/>
    </row>
    <row r="7443" spans="7:7" x14ac:dyDescent="0.25">
      <c r="G7443" s="89"/>
    </row>
    <row r="7444" spans="7:7" x14ac:dyDescent="0.25">
      <c r="G7444" s="89"/>
    </row>
    <row r="7445" spans="7:7" x14ac:dyDescent="0.25">
      <c r="G7445" s="89"/>
    </row>
    <row r="7446" spans="7:7" x14ac:dyDescent="0.25">
      <c r="G7446" s="89"/>
    </row>
    <row r="7447" spans="7:7" x14ac:dyDescent="0.25">
      <c r="G7447" s="89"/>
    </row>
    <row r="7448" spans="7:7" x14ac:dyDescent="0.25">
      <c r="G7448" s="89"/>
    </row>
    <row r="7449" spans="7:7" x14ac:dyDescent="0.25">
      <c r="G7449" s="89"/>
    </row>
    <row r="7450" spans="7:7" x14ac:dyDescent="0.25">
      <c r="G7450" s="89"/>
    </row>
    <row r="7451" spans="7:7" x14ac:dyDescent="0.25">
      <c r="G7451" s="89"/>
    </row>
    <row r="7452" spans="7:7" x14ac:dyDescent="0.25">
      <c r="G7452" s="89"/>
    </row>
    <row r="7453" spans="7:7" x14ac:dyDescent="0.25">
      <c r="G7453" s="89"/>
    </row>
    <row r="7454" spans="7:7" x14ac:dyDescent="0.25">
      <c r="G7454" s="89"/>
    </row>
    <row r="7455" spans="7:7" x14ac:dyDescent="0.25">
      <c r="G7455" s="89"/>
    </row>
    <row r="7456" spans="7:7" x14ac:dyDescent="0.25">
      <c r="G7456" s="89"/>
    </row>
    <row r="7457" spans="7:7" x14ac:dyDescent="0.25">
      <c r="G7457" s="89"/>
    </row>
    <row r="7458" spans="7:7" x14ac:dyDescent="0.25">
      <c r="G7458" s="89"/>
    </row>
    <row r="7459" spans="7:7" x14ac:dyDescent="0.25">
      <c r="G7459" s="89"/>
    </row>
    <row r="7460" spans="7:7" x14ac:dyDescent="0.25">
      <c r="G7460" s="89"/>
    </row>
    <row r="7461" spans="7:7" x14ac:dyDescent="0.25">
      <c r="G7461" s="89"/>
    </row>
    <row r="7462" spans="7:7" x14ac:dyDescent="0.25">
      <c r="G7462" s="89"/>
    </row>
    <row r="7463" spans="7:7" x14ac:dyDescent="0.25">
      <c r="G7463" s="89"/>
    </row>
    <row r="7464" spans="7:7" x14ac:dyDescent="0.25">
      <c r="G7464" s="89"/>
    </row>
    <row r="7465" spans="7:7" x14ac:dyDescent="0.25">
      <c r="G7465" s="89"/>
    </row>
    <row r="7466" spans="7:7" x14ac:dyDescent="0.25">
      <c r="G7466" s="89"/>
    </row>
    <row r="7467" spans="7:7" x14ac:dyDescent="0.25">
      <c r="G7467" s="89"/>
    </row>
    <row r="7468" spans="7:7" x14ac:dyDescent="0.25">
      <c r="G7468" s="89"/>
    </row>
    <row r="7469" spans="7:7" x14ac:dyDescent="0.25">
      <c r="G7469" s="89"/>
    </row>
    <row r="7470" spans="7:7" x14ac:dyDescent="0.25">
      <c r="G7470" s="89"/>
    </row>
    <row r="7471" spans="7:7" x14ac:dyDescent="0.25">
      <c r="G7471" s="89"/>
    </row>
    <row r="7472" spans="7:7" x14ac:dyDescent="0.25">
      <c r="G7472" s="89"/>
    </row>
    <row r="7473" spans="7:7" x14ac:dyDescent="0.25">
      <c r="G7473" s="89"/>
    </row>
    <row r="7474" spans="7:7" x14ac:dyDescent="0.25">
      <c r="G7474" s="89"/>
    </row>
    <row r="7475" spans="7:7" x14ac:dyDescent="0.25">
      <c r="G7475" s="89"/>
    </row>
    <row r="7476" spans="7:7" x14ac:dyDescent="0.25">
      <c r="G7476" s="89"/>
    </row>
    <row r="7477" spans="7:7" x14ac:dyDescent="0.25">
      <c r="G7477" s="89"/>
    </row>
    <row r="7478" spans="7:7" x14ac:dyDescent="0.25">
      <c r="G7478" s="89"/>
    </row>
    <row r="7479" spans="7:7" x14ac:dyDescent="0.25">
      <c r="G7479" s="89"/>
    </row>
    <row r="7480" spans="7:7" x14ac:dyDescent="0.25">
      <c r="G7480" s="89"/>
    </row>
    <row r="7481" spans="7:7" x14ac:dyDescent="0.25">
      <c r="G7481" s="89"/>
    </row>
    <row r="7482" spans="7:7" x14ac:dyDescent="0.25">
      <c r="G7482" s="89"/>
    </row>
    <row r="7483" spans="7:7" x14ac:dyDescent="0.25">
      <c r="G7483" s="89"/>
    </row>
    <row r="7484" spans="7:7" x14ac:dyDescent="0.25">
      <c r="G7484" s="89"/>
    </row>
    <row r="7485" spans="7:7" x14ac:dyDescent="0.25">
      <c r="G7485" s="89"/>
    </row>
    <row r="7486" spans="7:7" x14ac:dyDescent="0.25">
      <c r="G7486" s="89"/>
    </row>
    <row r="7487" spans="7:7" x14ac:dyDescent="0.25">
      <c r="G7487" s="89"/>
    </row>
    <row r="7488" spans="7:7" x14ac:dyDescent="0.25">
      <c r="G7488" s="89"/>
    </row>
    <row r="7489" spans="7:7" x14ac:dyDescent="0.25">
      <c r="G7489" s="89"/>
    </row>
    <row r="7490" spans="7:7" x14ac:dyDescent="0.25">
      <c r="G7490" s="89"/>
    </row>
    <row r="7491" spans="7:7" x14ac:dyDescent="0.25">
      <c r="G7491" s="89"/>
    </row>
    <row r="7492" spans="7:7" x14ac:dyDescent="0.25">
      <c r="G7492" s="89"/>
    </row>
    <row r="7493" spans="7:7" x14ac:dyDescent="0.25">
      <c r="G7493" s="89"/>
    </row>
    <row r="7494" spans="7:7" x14ac:dyDescent="0.25">
      <c r="G7494" s="89"/>
    </row>
    <row r="7495" spans="7:7" x14ac:dyDescent="0.25">
      <c r="G7495" s="89"/>
    </row>
    <row r="7496" spans="7:7" x14ac:dyDescent="0.25">
      <c r="G7496" s="89"/>
    </row>
    <row r="7497" spans="7:7" x14ac:dyDescent="0.25">
      <c r="G7497" s="89"/>
    </row>
    <row r="7498" spans="7:7" x14ac:dyDescent="0.25">
      <c r="G7498" s="89"/>
    </row>
    <row r="7499" spans="7:7" x14ac:dyDescent="0.25">
      <c r="G7499" s="89"/>
    </row>
    <row r="7500" spans="7:7" x14ac:dyDescent="0.25">
      <c r="G7500" s="89"/>
    </row>
    <row r="7501" spans="7:7" x14ac:dyDescent="0.25">
      <c r="G7501" s="89"/>
    </row>
    <row r="7502" spans="7:7" x14ac:dyDescent="0.25">
      <c r="G7502" s="89"/>
    </row>
    <row r="7503" spans="7:7" x14ac:dyDescent="0.25">
      <c r="G7503" s="89"/>
    </row>
    <row r="7504" spans="7:7" x14ac:dyDescent="0.25">
      <c r="G7504" s="89"/>
    </row>
    <row r="7505" spans="7:7" x14ac:dyDescent="0.25">
      <c r="G7505" s="89"/>
    </row>
    <row r="7506" spans="7:7" x14ac:dyDescent="0.25">
      <c r="G7506" s="89"/>
    </row>
    <row r="7507" spans="7:7" x14ac:dyDescent="0.25">
      <c r="G7507" s="89"/>
    </row>
    <row r="7508" spans="7:7" x14ac:dyDescent="0.25">
      <c r="G7508" s="89"/>
    </row>
    <row r="7509" spans="7:7" x14ac:dyDescent="0.25">
      <c r="G7509" s="89"/>
    </row>
    <row r="7510" spans="7:7" x14ac:dyDescent="0.25">
      <c r="G7510" s="89"/>
    </row>
    <row r="7511" spans="7:7" x14ac:dyDescent="0.25">
      <c r="G7511" s="89"/>
    </row>
    <row r="7512" spans="7:7" x14ac:dyDescent="0.25">
      <c r="G7512" s="89"/>
    </row>
    <row r="7513" spans="7:7" x14ac:dyDescent="0.25">
      <c r="G7513" s="89"/>
    </row>
    <row r="7514" spans="7:7" x14ac:dyDescent="0.25">
      <c r="G7514" s="89"/>
    </row>
    <row r="7515" spans="7:7" x14ac:dyDescent="0.25">
      <c r="G7515" s="89"/>
    </row>
    <row r="7516" spans="7:7" x14ac:dyDescent="0.25">
      <c r="G7516" s="89"/>
    </row>
    <row r="7517" spans="7:7" x14ac:dyDescent="0.25">
      <c r="G7517" s="89"/>
    </row>
    <row r="7518" spans="7:7" x14ac:dyDescent="0.25">
      <c r="G7518" s="89"/>
    </row>
    <row r="7519" spans="7:7" x14ac:dyDescent="0.25">
      <c r="G7519" s="89"/>
    </row>
    <row r="7520" spans="7:7" x14ac:dyDescent="0.25">
      <c r="G7520" s="89"/>
    </row>
    <row r="7521" spans="7:7" x14ac:dyDescent="0.25">
      <c r="G7521" s="89"/>
    </row>
    <row r="7522" spans="7:7" x14ac:dyDescent="0.25">
      <c r="G7522" s="89"/>
    </row>
    <row r="7523" spans="7:7" x14ac:dyDescent="0.25">
      <c r="G7523" s="89"/>
    </row>
    <row r="7524" spans="7:7" x14ac:dyDescent="0.25">
      <c r="G7524" s="89"/>
    </row>
    <row r="7525" spans="7:7" x14ac:dyDescent="0.25">
      <c r="G7525" s="89"/>
    </row>
    <row r="7526" spans="7:7" x14ac:dyDescent="0.25">
      <c r="G7526" s="89"/>
    </row>
    <row r="7527" spans="7:7" x14ac:dyDescent="0.25">
      <c r="G7527" s="89"/>
    </row>
    <row r="7528" spans="7:7" x14ac:dyDescent="0.25">
      <c r="G7528" s="89"/>
    </row>
    <row r="7529" spans="7:7" x14ac:dyDescent="0.25">
      <c r="G7529" s="89"/>
    </row>
    <row r="7530" spans="7:7" x14ac:dyDescent="0.25">
      <c r="G7530" s="89"/>
    </row>
    <row r="7531" spans="7:7" x14ac:dyDescent="0.25">
      <c r="G7531" s="89"/>
    </row>
    <row r="7532" spans="7:7" x14ac:dyDescent="0.25">
      <c r="G7532" s="89"/>
    </row>
    <row r="7533" spans="7:7" x14ac:dyDescent="0.25">
      <c r="G7533" s="89"/>
    </row>
    <row r="7534" spans="7:7" x14ac:dyDescent="0.25">
      <c r="G7534" s="89"/>
    </row>
    <row r="7535" spans="7:7" x14ac:dyDescent="0.25">
      <c r="G7535" s="89"/>
    </row>
    <row r="7536" spans="7:7" x14ac:dyDescent="0.25">
      <c r="G7536" s="89"/>
    </row>
    <row r="7537" spans="7:7" x14ac:dyDescent="0.25">
      <c r="G7537" s="89"/>
    </row>
    <row r="7538" spans="7:7" x14ac:dyDescent="0.25">
      <c r="G7538" s="89"/>
    </row>
    <row r="7539" spans="7:7" x14ac:dyDescent="0.25">
      <c r="G7539" s="89"/>
    </row>
    <row r="7540" spans="7:7" x14ac:dyDescent="0.25">
      <c r="G7540" s="89"/>
    </row>
    <row r="7541" spans="7:7" x14ac:dyDescent="0.25">
      <c r="G7541" s="89"/>
    </row>
    <row r="7542" spans="7:7" x14ac:dyDescent="0.25">
      <c r="G7542" s="89"/>
    </row>
    <row r="7543" spans="7:7" x14ac:dyDescent="0.25">
      <c r="G7543" s="89"/>
    </row>
    <row r="7544" spans="7:7" x14ac:dyDescent="0.25">
      <c r="G7544" s="89"/>
    </row>
    <row r="7545" spans="7:7" x14ac:dyDescent="0.25">
      <c r="G7545" s="89"/>
    </row>
    <row r="7546" spans="7:7" x14ac:dyDescent="0.25">
      <c r="G7546" s="89"/>
    </row>
    <row r="7547" spans="7:7" x14ac:dyDescent="0.25">
      <c r="G7547" s="89"/>
    </row>
    <row r="7548" spans="7:7" x14ac:dyDescent="0.25">
      <c r="G7548" s="89"/>
    </row>
    <row r="7549" spans="7:7" x14ac:dyDescent="0.25">
      <c r="G7549" s="89"/>
    </row>
    <row r="7550" spans="7:7" x14ac:dyDescent="0.25">
      <c r="G7550" s="89"/>
    </row>
    <row r="7551" spans="7:7" x14ac:dyDescent="0.25">
      <c r="G7551" s="89"/>
    </row>
    <row r="7552" spans="7:7" x14ac:dyDescent="0.25">
      <c r="G7552" s="89"/>
    </row>
    <row r="7553" spans="7:7" x14ac:dyDescent="0.25">
      <c r="G7553" s="89"/>
    </row>
    <row r="7554" spans="7:7" x14ac:dyDescent="0.25">
      <c r="G7554" s="89"/>
    </row>
    <row r="7555" spans="7:7" x14ac:dyDescent="0.25">
      <c r="G7555" s="89"/>
    </row>
    <row r="7556" spans="7:7" x14ac:dyDescent="0.25">
      <c r="G7556" s="89"/>
    </row>
    <row r="7557" spans="7:7" x14ac:dyDescent="0.25">
      <c r="G7557" s="89"/>
    </row>
    <row r="7558" spans="7:7" x14ac:dyDescent="0.25">
      <c r="G7558" s="89"/>
    </row>
    <row r="7559" spans="7:7" x14ac:dyDescent="0.25">
      <c r="G7559" s="89"/>
    </row>
    <row r="7560" spans="7:7" x14ac:dyDescent="0.25">
      <c r="G7560" s="89"/>
    </row>
    <row r="7561" spans="7:7" x14ac:dyDescent="0.25">
      <c r="G7561" s="89"/>
    </row>
    <row r="7562" spans="7:7" x14ac:dyDescent="0.25">
      <c r="G7562" s="89"/>
    </row>
    <row r="7563" spans="7:7" x14ac:dyDescent="0.25">
      <c r="G7563" s="89"/>
    </row>
    <row r="7564" spans="7:7" x14ac:dyDescent="0.25">
      <c r="G7564" s="89"/>
    </row>
    <row r="7565" spans="7:7" x14ac:dyDescent="0.25">
      <c r="G7565" s="89"/>
    </row>
    <row r="7566" spans="7:7" x14ac:dyDescent="0.25">
      <c r="G7566" s="89"/>
    </row>
    <row r="7567" spans="7:7" x14ac:dyDescent="0.25">
      <c r="G7567" s="89"/>
    </row>
    <row r="7568" spans="7:7" x14ac:dyDescent="0.25">
      <c r="G7568" s="89"/>
    </row>
    <row r="7569" spans="7:7" x14ac:dyDescent="0.25">
      <c r="G7569" s="89"/>
    </row>
    <row r="7570" spans="7:7" x14ac:dyDescent="0.25">
      <c r="G7570" s="89"/>
    </row>
    <row r="7571" spans="7:7" x14ac:dyDescent="0.25">
      <c r="G7571" s="89"/>
    </row>
    <row r="7572" spans="7:7" x14ac:dyDescent="0.25">
      <c r="G7572" s="89"/>
    </row>
    <row r="7573" spans="7:7" x14ac:dyDescent="0.25">
      <c r="G7573" s="89"/>
    </row>
    <row r="7574" spans="7:7" x14ac:dyDescent="0.25">
      <c r="G7574" s="89"/>
    </row>
    <row r="7575" spans="7:7" x14ac:dyDescent="0.25">
      <c r="G7575" s="89"/>
    </row>
    <row r="7576" spans="7:7" x14ac:dyDescent="0.25">
      <c r="G7576" s="89"/>
    </row>
    <row r="7577" spans="7:7" x14ac:dyDescent="0.25">
      <c r="G7577" s="89"/>
    </row>
    <row r="7578" spans="7:7" x14ac:dyDescent="0.25">
      <c r="G7578" s="89"/>
    </row>
    <row r="7579" spans="7:7" x14ac:dyDescent="0.25">
      <c r="G7579" s="89"/>
    </row>
    <row r="7580" spans="7:7" x14ac:dyDescent="0.25">
      <c r="G7580" s="89"/>
    </row>
    <row r="7581" spans="7:7" x14ac:dyDescent="0.25">
      <c r="G7581" s="89"/>
    </row>
    <row r="7582" spans="7:7" x14ac:dyDescent="0.25">
      <c r="G7582" s="89"/>
    </row>
    <row r="7583" spans="7:7" x14ac:dyDescent="0.25">
      <c r="G7583" s="89"/>
    </row>
    <row r="7584" spans="7:7" x14ac:dyDescent="0.25">
      <c r="G7584" s="89"/>
    </row>
    <row r="7585" spans="7:7" x14ac:dyDescent="0.25">
      <c r="G7585" s="89"/>
    </row>
    <row r="7586" spans="7:7" x14ac:dyDescent="0.25">
      <c r="G7586" s="89"/>
    </row>
    <row r="7587" spans="7:7" x14ac:dyDescent="0.25">
      <c r="G7587" s="89"/>
    </row>
    <row r="7588" spans="7:7" x14ac:dyDescent="0.25">
      <c r="G7588" s="89"/>
    </row>
    <row r="7589" spans="7:7" x14ac:dyDescent="0.25">
      <c r="G7589" s="89"/>
    </row>
    <row r="7590" spans="7:7" x14ac:dyDescent="0.25">
      <c r="G7590" s="89"/>
    </row>
    <row r="7591" spans="7:7" x14ac:dyDescent="0.25">
      <c r="G7591" s="89"/>
    </row>
    <row r="7592" spans="7:7" x14ac:dyDescent="0.25">
      <c r="G7592" s="89"/>
    </row>
    <row r="7593" spans="7:7" x14ac:dyDescent="0.25">
      <c r="G7593" s="89"/>
    </row>
    <row r="7594" spans="7:7" x14ac:dyDescent="0.25">
      <c r="G7594" s="89"/>
    </row>
    <row r="7595" spans="7:7" x14ac:dyDescent="0.25">
      <c r="G7595" s="89"/>
    </row>
    <row r="7596" spans="7:7" x14ac:dyDescent="0.25">
      <c r="G7596" s="89"/>
    </row>
    <row r="7597" spans="7:7" x14ac:dyDescent="0.25">
      <c r="G7597" s="89"/>
    </row>
    <row r="7598" spans="7:7" x14ac:dyDescent="0.25">
      <c r="G7598" s="89"/>
    </row>
    <row r="7599" spans="7:7" x14ac:dyDescent="0.25">
      <c r="G7599" s="89"/>
    </row>
    <row r="7600" spans="7:7" x14ac:dyDescent="0.25">
      <c r="G7600" s="89"/>
    </row>
    <row r="7601" spans="7:7" x14ac:dyDescent="0.25">
      <c r="G7601" s="89"/>
    </row>
    <row r="7602" spans="7:7" x14ac:dyDescent="0.25">
      <c r="G7602" s="89"/>
    </row>
    <row r="7603" spans="7:7" x14ac:dyDescent="0.25">
      <c r="G7603" s="89"/>
    </row>
    <row r="7604" spans="7:7" x14ac:dyDescent="0.25">
      <c r="G7604" s="89"/>
    </row>
    <row r="7605" spans="7:7" x14ac:dyDescent="0.25">
      <c r="G7605" s="89"/>
    </row>
    <row r="7606" spans="7:7" x14ac:dyDescent="0.25">
      <c r="G7606" s="89"/>
    </row>
    <row r="7607" spans="7:7" x14ac:dyDescent="0.25">
      <c r="G7607" s="89"/>
    </row>
    <row r="7608" spans="7:7" x14ac:dyDescent="0.25">
      <c r="G7608" s="89"/>
    </row>
    <row r="7609" spans="7:7" x14ac:dyDescent="0.25">
      <c r="G7609" s="89"/>
    </row>
    <row r="7610" spans="7:7" x14ac:dyDescent="0.25">
      <c r="G7610" s="89"/>
    </row>
    <row r="7611" spans="7:7" x14ac:dyDescent="0.25">
      <c r="G7611" s="89"/>
    </row>
    <row r="7612" spans="7:7" x14ac:dyDescent="0.25">
      <c r="G7612" s="89"/>
    </row>
    <row r="7613" spans="7:7" x14ac:dyDescent="0.25">
      <c r="G7613" s="89"/>
    </row>
    <row r="7614" spans="7:7" x14ac:dyDescent="0.25">
      <c r="G7614" s="89"/>
    </row>
    <row r="7615" spans="7:7" x14ac:dyDescent="0.25">
      <c r="G7615" s="89"/>
    </row>
    <row r="7616" spans="7:7" x14ac:dyDescent="0.25">
      <c r="G7616" s="89"/>
    </row>
    <row r="7617" spans="7:7" x14ac:dyDescent="0.25">
      <c r="G7617" s="89"/>
    </row>
    <row r="7618" spans="7:7" x14ac:dyDescent="0.25">
      <c r="G7618" s="89"/>
    </row>
    <row r="7619" spans="7:7" x14ac:dyDescent="0.25">
      <c r="G7619" s="89"/>
    </row>
    <row r="7620" spans="7:7" x14ac:dyDescent="0.25">
      <c r="G7620" s="89"/>
    </row>
    <row r="7621" spans="7:7" x14ac:dyDescent="0.25">
      <c r="G7621" s="89"/>
    </row>
    <row r="7622" spans="7:7" x14ac:dyDescent="0.25">
      <c r="G7622" s="89"/>
    </row>
    <row r="7623" spans="7:7" x14ac:dyDescent="0.25">
      <c r="G7623" s="89"/>
    </row>
    <row r="7624" spans="7:7" x14ac:dyDescent="0.25">
      <c r="G7624" s="89"/>
    </row>
    <row r="7625" spans="7:7" x14ac:dyDescent="0.25">
      <c r="G7625" s="89"/>
    </row>
    <row r="7626" spans="7:7" x14ac:dyDescent="0.25">
      <c r="G7626" s="89"/>
    </row>
    <row r="7627" spans="7:7" x14ac:dyDescent="0.25">
      <c r="G7627" s="89"/>
    </row>
    <row r="7628" spans="7:7" x14ac:dyDescent="0.25">
      <c r="G7628" s="89"/>
    </row>
    <row r="7629" spans="7:7" x14ac:dyDescent="0.25">
      <c r="G7629" s="89"/>
    </row>
    <row r="7630" spans="7:7" x14ac:dyDescent="0.25">
      <c r="G7630" s="89"/>
    </row>
    <row r="7631" spans="7:7" x14ac:dyDescent="0.25">
      <c r="G7631" s="89"/>
    </row>
    <row r="7632" spans="7:7" x14ac:dyDescent="0.25">
      <c r="G7632" s="89"/>
    </row>
    <row r="7633" spans="7:7" x14ac:dyDescent="0.25">
      <c r="G7633" s="89"/>
    </row>
    <row r="7634" spans="7:7" x14ac:dyDescent="0.25">
      <c r="G7634" s="89"/>
    </row>
    <row r="7635" spans="7:7" x14ac:dyDescent="0.25">
      <c r="G7635" s="89"/>
    </row>
    <row r="7636" spans="7:7" x14ac:dyDescent="0.25">
      <c r="G7636" s="89"/>
    </row>
    <row r="7637" spans="7:7" x14ac:dyDescent="0.25">
      <c r="G7637" s="89"/>
    </row>
    <row r="7638" spans="7:7" x14ac:dyDescent="0.25">
      <c r="G7638" s="89"/>
    </row>
    <row r="7639" spans="7:7" x14ac:dyDescent="0.25">
      <c r="G7639" s="89"/>
    </row>
    <row r="7640" spans="7:7" x14ac:dyDescent="0.25">
      <c r="G7640" s="89"/>
    </row>
    <row r="7641" spans="7:7" x14ac:dyDescent="0.25">
      <c r="G7641" s="89"/>
    </row>
    <row r="7642" spans="7:7" x14ac:dyDescent="0.25">
      <c r="G7642" s="89"/>
    </row>
    <row r="7643" spans="7:7" x14ac:dyDescent="0.25">
      <c r="G7643" s="89"/>
    </row>
    <row r="7644" spans="7:7" x14ac:dyDescent="0.25">
      <c r="G7644" s="89"/>
    </row>
    <row r="7645" spans="7:7" x14ac:dyDescent="0.25">
      <c r="G7645" s="89"/>
    </row>
    <row r="7646" spans="7:7" x14ac:dyDescent="0.25">
      <c r="G7646" s="89"/>
    </row>
    <row r="7647" spans="7:7" x14ac:dyDescent="0.25">
      <c r="G7647" s="89"/>
    </row>
    <row r="7648" spans="7:7" x14ac:dyDescent="0.25">
      <c r="G7648" s="89"/>
    </row>
    <row r="7649" spans="7:7" x14ac:dyDescent="0.25">
      <c r="G7649" s="89"/>
    </row>
    <row r="7650" spans="7:7" x14ac:dyDescent="0.25">
      <c r="G7650" s="89"/>
    </row>
    <row r="7651" spans="7:7" x14ac:dyDescent="0.25">
      <c r="G7651" s="89"/>
    </row>
    <row r="7652" spans="7:7" x14ac:dyDescent="0.25">
      <c r="G7652" s="89"/>
    </row>
    <row r="7653" spans="7:7" x14ac:dyDescent="0.25">
      <c r="G7653" s="89"/>
    </row>
    <row r="7654" spans="7:7" x14ac:dyDescent="0.25">
      <c r="G7654" s="89"/>
    </row>
    <row r="7655" spans="7:7" x14ac:dyDescent="0.25">
      <c r="G7655" s="89"/>
    </row>
    <row r="7656" spans="7:7" x14ac:dyDescent="0.25">
      <c r="G7656" s="89"/>
    </row>
    <row r="7657" spans="7:7" x14ac:dyDescent="0.25">
      <c r="G7657" s="89"/>
    </row>
    <row r="7658" spans="7:7" x14ac:dyDescent="0.25">
      <c r="G7658" s="89"/>
    </row>
    <row r="7659" spans="7:7" x14ac:dyDescent="0.25">
      <c r="G7659" s="89"/>
    </row>
    <row r="7660" spans="7:7" x14ac:dyDescent="0.25">
      <c r="G7660" s="89"/>
    </row>
    <row r="7661" spans="7:7" x14ac:dyDescent="0.25">
      <c r="G7661" s="89"/>
    </row>
    <row r="7662" spans="7:7" x14ac:dyDescent="0.25">
      <c r="G7662" s="89"/>
    </row>
    <row r="7663" spans="7:7" x14ac:dyDescent="0.25">
      <c r="G7663" s="89"/>
    </row>
    <row r="7664" spans="7:7" x14ac:dyDescent="0.25">
      <c r="G7664" s="89"/>
    </row>
    <row r="7665" spans="7:7" x14ac:dyDescent="0.25">
      <c r="G7665" s="89"/>
    </row>
    <row r="7666" spans="7:7" x14ac:dyDescent="0.25">
      <c r="G7666" s="89"/>
    </row>
    <row r="7667" spans="7:7" x14ac:dyDescent="0.25">
      <c r="G7667" s="89"/>
    </row>
    <row r="7668" spans="7:7" x14ac:dyDescent="0.25">
      <c r="G7668" s="89"/>
    </row>
    <row r="7669" spans="7:7" x14ac:dyDescent="0.25">
      <c r="G7669" s="89"/>
    </row>
    <row r="7670" spans="7:7" x14ac:dyDescent="0.25">
      <c r="G7670" s="89"/>
    </row>
    <row r="7671" spans="7:7" x14ac:dyDescent="0.25">
      <c r="G7671" s="89"/>
    </row>
    <row r="7672" spans="7:7" x14ac:dyDescent="0.25">
      <c r="G7672" s="89"/>
    </row>
    <row r="7673" spans="7:7" x14ac:dyDescent="0.25">
      <c r="G7673" s="89"/>
    </row>
    <row r="7674" spans="7:7" x14ac:dyDescent="0.25">
      <c r="G7674" s="89"/>
    </row>
    <row r="7675" spans="7:7" x14ac:dyDescent="0.25">
      <c r="G7675" s="89"/>
    </row>
    <row r="7676" spans="7:7" x14ac:dyDescent="0.25">
      <c r="G7676" s="89"/>
    </row>
    <row r="7677" spans="7:7" x14ac:dyDescent="0.25">
      <c r="G7677" s="89"/>
    </row>
    <row r="7678" spans="7:7" x14ac:dyDescent="0.25">
      <c r="G7678" s="89"/>
    </row>
    <row r="7679" spans="7:7" x14ac:dyDescent="0.25">
      <c r="G7679" s="89"/>
    </row>
    <row r="7680" spans="7:7" x14ac:dyDescent="0.25">
      <c r="G7680" s="89"/>
    </row>
    <row r="7681" spans="7:7" x14ac:dyDescent="0.25">
      <c r="G7681" s="89"/>
    </row>
    <row r="7682" spans="7:7" x14ac:dyDescent="0.25">
      <c r="G7682" s="89"/>
    </row>
    <row r="7683" spans="7:7" x14ac:dyDescent="0.25">
      <c r="G7683" s="89"/>
    </row>
    <row r="7684" spans="7:7" x14ac:dyDescent="0.25">
      <c r="G7684" s="89"/>
    </row>
    <row r="7685" spans="7:7" x14ac:dyDescent="0.25">
      <c r="G7685" s="89"/>
    </row>
    <row r="7686" spans="7:7" x14ac:dyDescent="0.25">
      <c r="G7686" s="89"/>
    </row>
    <row r="7687" spans="7:7" x14ac:dyDescent="0.25">
      <c r="G7687" s="89"/>
    </row>
    <row r="7688" spans="7:7" x14ac:dyDescent="0.25">
      <c r="G7688" s="89"/>
    </row>
    <row r="7689" spans="7:7" x14ac:dyDescent="0.25">
      <c r="G7689" s="89"/>
    </row>
    <row r="7690" spans="7:7" x14ac:dyDescent="0.25">
      <c r="G7690" s="89"/>
    </row>
    <row r="7691" spans="7:7" x14ac:dyDescent="0.25">
      <c r="G7691" s="89"/>
    </row>
    <row r="7692" spans="7:7" x14ac:dyDescent="0.25">
      <c r="G7692" s="89"/>
    </row>
    <row r="7693" spans="7:7" x14ac:dyDescent="0.25">
      <c r="G7693" s="89"/>
    </row>
    <row r="7694" spans="7:7" x14ac:dyDescent="0.25">
      <c r="G7694" s="89"/>
    </row>
    <row r="7695" spans="7:7" x14ac:dyDescent="0.25">
      <c r="G7695" s="89"/>
    </row>
    <row r="7696" spans="7:7" x14ac:dyDescent="0.25">
      <c r="G7696" s="89"/>
    </row>
    <row r="7697" spans="7:7" x14ac:dyDescent="0.25">
      <c r="G7697" s="89"/>
    </row>
    <row r="7698" spans="7:7" x14ac:dyDescent="0.25">
      <c r="G7698" s="89"/>
    </row>
    <row r="7699" spans="7:7" x14ac:dyDescent="0.25">
      <c r="G7699" s="89"/>
    </row>
    <row r="7700" spans="7:7" x14ac:dyDescent="0.25">
      <c r="G7700" s="89"/>
    </row>
    <row r="7701" spans="7:7" x14ac:dyDescent="0.25">
      <c r="G7701" s="89"/>
    </row>
    <row r="7702" spans="7:7" x14ac:dyDescent="0.25">
      <c r="G7702" s="89"/>
    </row>
    <row r="7703" spans="7:7" x14ac:dyDescent="0.25">
      <c r="G7703" s="89"/>
    </row>
    <row r="7704" spans="7:7" x14ac:dyDescent="0.25">
      <c r="G7704" s="89"/>
    </row>
    <row r="7705" spans="7:7" x14ac:dyDescent="0.25">
      <c r="G7705" s="89"/>
    </row>
    <row r="7706" spans="7:7" x14ac:dyDescent="0.25">
      <c r="G7706" s="89"/>
    </row>
    <row r="7707" spans="7:7" x14ac:dyDescent="0.25">
      <c r="G7707" s="89"/>
    </row>
    <row r="7708" spans="7:7" x14ac:dyDescent="0.25">
      <c r="G7708" s="89"/>
    </row>
    <row r="7709" spans="7:7" x14ac:dyDescent="0.25">
      <c r="G7709" s="89"/>
    </row>
    <row r="7710" spans="7:7" x14ac:dyDescent="0.25">
      <c r="G7710" s="89"/>
    </row>
    <row r="7711" spans="7:7" x14ac:dyDescent="0.25">
      <c r="G7711" s="89"/>
    </row>
    <row r="7712" spans="7:7" x14ac:dyDescent="0.25">
      <c r="G7712" s="89"/>
    </row>
    <row r="7713" spans="7:7" x14ac:dyDescent="0.25">
      <c r="G7713" s="89"/>
    </row>
    <row r="7714" spans="7:7" x14ac:dyDescent="0.25">
      <c r="G7714" s="89"/>
    </row>
    <row r="7715" spans="7:7" x14ac:dyDescent="0.25">
      <c r="G7715" s="89"/>
    </row>
    <row r="7716" spans="7:7" x14ac:dyDescent="0.25">
      <c r="G7716" s="89"/>
    </row>
    <row r="7717" spans="7:7" x14ac:dyDescent="0.25">
      <c r="G7717" s="89"/>
    </row>
    <row r="7718" spans="7:7" x14ac:dyDescent="0.25">
      <c r="G7718" s="89"/>
    </row>
    <row r="7719" spans="7:7" x14ac:dyDescent="0.25">
      <c r="G7719" s="89"/>
    </row>
    <row r="7720" spans="7:7" x14ac:dyDescent="0.25">
      <c r="G7720" s="89"/>
    </row>
    <row r="7721" spans="7:7" x14ac:dyDescent="0.25">
      <c r="G7721" s="89"/>
    </row>
    <row r="7722" spans="7:7" x14ac:dyDescent="0.25">
      <c r="G7722" s="89"/>
    </row>
    <row r="7723" spans="7:7" x14ac:dyDescent="0.25">
      <c r="G7723" s="89"/>
    </row>
    <row r="7724" spans="7:7" x14ac:dyDescent="0.25">
      <c r="G7724" s="89"/>
    </row>
    <row r="7725" spans="7:7" x14ac:dyDescent="0.25">
      <c r="G7725" s="89"/>
    </row>
    <row r="7726" spans="7:7" x14ac:dyDescent="0.25">
      <c r="G7726" s="89"/>
    </row>
    <row r="7727" spans="7:7" x14ac:dyDescent="0.25">
      <c r="G7727" s="89"/>
    </row>
    <row r="7728" spans="7:7" x14ac:dyDescent="0.25">
      <c r="G7728" s="89"/>
    </row>
    <row r="7729" spans="7:7" x14ac:dyDescent="0.25">
      <c r="G7729" s="89"/>
    </row>
    <row r="7730" spans="7:7" x14ac:dyDescent="0.25">
      <c r="G7730" s="89"/>
    </row>
    <row r="7731" spans="7:7" x14ac:dyDescent="0.25">
      <c r="G7731" s="89"/>
    </row>
    <row r="7732" spans="7:7" x14ac:dyDescent="0.25">
      <c r="G7732" s="89"/>
    </row>
    <row r="7733" spans="7:7" x14ac:dyDescent="0.25">
      <c r="G7733" s="89"/>
    </row>
    <row r="7734" spans="7:7" x14ac:dyDescent="0.25">
      <c r="G7734" s="89"/>
    </row>
    <row r="7735" spans="7:7" x14ac:dyDescent="0.25">
      <c r="G7735" s="89"/>
    </row>
    <row r="7736" spans="7:7" x14ac:dyDescent="0.25">
      <c r="G7736" s="89"/>
    </row>
    <row r="7737" spans="7:7" x14ac:dyDescent="0.25">
      <c r="G7737" s="89"/>
    </row>
    <row r="7738" spans="7:7" x14ac:dyDescent="0.25">
      <c r="G7738" s="89"/>
    </row>
    <row r="7739" spans="7:7" x14ac:dyDescent="0.25">
      <c r="G7739" s="89"/>
    </row>
    <row r="7740" spans="7:7" x14ac:dyDescent="0.25">
      <c r="G7740" s="89"/>
    </row>
    <row r="7741" spans="7:7" x14ac:dyDescent="0.25">
      <c r="G7741" s="89"/>
    </row>
    <row r="7742" spans="7:7" x14ac:dyDescent="0.25">
      <c r="G7742" s="89"/>
    </row>
    <row r="7743" spans="7:7" x14ac:dyDescent="0.25">
      <c r="G7743" s="89"/>
    </row>
    <row r="7744" spans="7:7" x14ac:dyDescent="0.25">
      <c r="G7744" s="89"/>
    </row>
    <row r="7745" spans="7:7" x14ac:dyDescent="0.25">
      <c r="G7745" s="89"/>
    </row>
    <row r="7746" spans="7:7" x14ac:dyDescent="0.25">
      <c r="G7746" s="89"/>
    </row>
    <row r="7747" spans="7:7" x14ac:dyDescent="0.25">
      <c r="G7747" s="89"/>
    </row>
    <row r="7748" spans="7:7" x14ac:dyDescent="0.25">
      <c r="G7748" s="89"/>
    </row>
    <row r="7749" spans="7:7" x14ac:dyDescent="0.25">
      <c r="G7749" s="89"/>
    </row>
    <row r="7750" spans="7:7" x14ac:dyDescent="0.25">
      <c r="G7750" s="89"/>
    </row>
    <row r="7751" spans="7:7" x14ac:dyDescent="0.25">
      <c r="G7751" s="89"/>
    </row>
    <row r="7752" spans="7:7" x14ac:dyDescent="0.25">
      <c r="G7752" s="89"/>
    </row>
    <row r="7753" spans="7:7" x14ac:dyDescent="0.25">
      <c r="G7753" s="89"/>
    </row>
    <row r="7754" spans="7:7" x14ac:dyDescent="0.25">
      <c r="G7754" s="89"/>
    </row>
    <row r="7755" spans="7:7" x14ac:dyDescent="0.25">
      <c r="G7755" s="89"/>
    </row>
    <row r="7756" spans="7:7" x14ac:dyDescent="0.25">
      <c r="G7756" s="89"/>
    </row>
    <row r="7757" spans="7:7" x14ac:dyDescent="0.25">
      <c r="G7757" s="89"/>
    </row>
    <row r="7758" spans="7:7" x14ac:dyDescent="0.25">
      <c r="G7758" s="89"/>
    </row>
    <row r="7759" spans="7:7" x14ac:dyDescent="0.25">
      <c r="G7759" s="89"/>
    </row>
    <row r="7760" spans="7:7" x14ac:dyDescent="0.25">
      <c r="G7760" s="89"/>
    </row>
    <row r="7761" spans="7:7" x14ac:dyDescent="0.25">
      <c r="G7761" s="89"/>
    </row>
    <row r="7762" spans="7:7" x14ac:dyDescent="0.25">
      <c r="G7762" s="89"/>
    </row>
    <row r="7763" spans="7:7" x14ac:dyDescent="0.25">
      <c r="G7763" s="89"/>
    </row>
    <row r="7764" spans="7:7" x14ac:dyDescent="0.25">
      <c r="G7764" s="89"/>
    </row>
    <row r="7765" spans="7:7" x14ac:dyDescent="0.25">
      <c r="G7765" s="89"/>
    </row>
    <row r="7766" spans="7:7" x14ac:dyDescent="0.25">
      <c r="G7766" s="89"/>
    </row>
    <row r="7767" spans="7:7" x14ac:dyDescent="0.25">
      <c r="G7767" s="89"/>
    </row>
    <row r="7768" spans="7:7" x14ac:dyDescent="0.25">
      <c r="G7768" s="89"/>
    </row>
    <row r="7769" spans="7:7" x14ac:dyDescent="0.25">
      <c r="G7769" s="89"/>
    </row>
    <row r="7770" spans="7:7" x14ac:dyDescent="0.25">
      <c r="G7770" s="89"/>
    </row>
    <row r="7771" spans="7:7" x14ac:dyDescent="0.25">
      <c r="G7771" s="89"/>
    </row>
    <row r="7772" spans="7:7" x14ac:dyDescent="0.25">
      <c r="G7772" s="89"/>
    </row>
    <row r="7773" spans="7:7" x14ac:dyDescent="0.25">
      <c r="G7773" s="89"/>
    </row>
    <row r="7774" spans="7:7" x14ac:dyDescent="0.25">
      <c r="G7774" s="89"/>
    </row>
    <row r="7775" spans="7:7" x14ac:dyDescent="0.25">
      <c r="G7775" s="89"/>
    </row>
    <row r="7776" spans="7:7" x14ac:dyDescent="0.25">
      <c r="G7776" s="89"/>
    </row>
    <row r="7777" spans="7:7" x14ac:dyDescent="0.25">
      <c r="G7777" s="89"/>
    </row>
    <row r="7778" spans="7:7" x14ac:dyDescent="0.25">
      <c r="G7778" s="89"/>
    </row>
    <row r="7779" spans="7:7" x14ac:dyDescent="0.25">
      <c r="G7779" s="89"/>
    </row>
    <row r="7780" spans="7:7" x14ac:dyDescent="0.25">
      <c r="G7780" s="89"/>
    </row>
    <row r="7781" spans="7:7" x14ac:dyDescent="0.25">
      <c r="G7781" s="89"/>
    </row>
    <row r="7782" spans="7:7" x14ac:dyDescent="0.25">
      <c r="G7782" s="89"/>
    </row>
    <row r="7783" spans="7:7" x14ac:dyDescent="0.25">
      <c r="G7783" s="89"/>
    </row>
    <row r="7784" spans="7:7" x14ac:dyDescent="0.25">
      <c r="G7784" s="89"/>
    </row>
    <row r="7785" spans="7:7" x14ac:dyDescent="0.25">
      <c r="G7785" s="89"/>
    </row>
    <row r="7786" spans="7:7" x14ac:dyDescent="0.25">
      <c r="G7786" s="89"/>
    </row>
    <row r="7787" spans="7:7" x14ac:dyDescent="0.25">
      <c r="G7787" s="89"/>
    </row>
    <row r="7788" spans="7:7" x14ac:dyDescent="0.25">
      <c r="G7788" s="89"/>
    </row>
    <row r="7789" spans="7:7" x14ac:dyDescent="0.25">
      <c r="G7789" s="89"/>
    </row>
    <row r="7790" spans="7:7" x14ac:dyDescent="0.25">
      <c r="G7790" s="89"/>
    </row>
    <row r="7791" spans="7:7" x14ac:dyDescent="0.25">
      <c r="G7791" s="89"/>
    </row>
    <row r="7792" spans="7:7" x14ac:dyDescent="0.25">
      <c r="G7792" s="89"/>
    </row>
    <row r="7793" spans="7:7" x14ac:dyDescent="0.25">
      <c r="G7793" s="89"/>
    </row>
    <row r="7794" spans="7:7" x14ac:dyDescent="0.25">
      <c r="G7794" s="89"/>
    </row>
    <row r="7795" spans="7:7" x14ac:dyDescent="0.25">
      <c r="G7795" s="89"/>
    </row>
    <row r="7796" spans="7:7" x14ac:dyDescent="0.25">
      <c r="G7796" s="89"/>
    </row>
    <row r="7797" spans="7:7" x14ac:dyDescent="0.25">
      <c r="G7797" s="89"/>
    </row>
    <row r="7798" spans="7:7" x14ac:dyDescent="0.25">
      <c r="G7798" s="89"/>
    </row>
    <row r="7799" spans="7:7" x14ac:dyDescent="0.25">
      <c r="G7799" s="89"/>
    </row>
    <row r="7800" spans="7:7" x14ac:dyDescent="0.25">
      <c r="G7800" s="89"/>
    </row>
    <row r="7801" spans="7:7" x14ac:dyDescent="0.25">
      <c r="G7801" s="89"/>
    </row>
    <row r="7802" spans="7:7" x14ac:dyDescent="0.25">
      <c r="G7802" s="89"/>
    </row>
    <row r="7803" spans="7:7" x14ac:dyDescent="0.25">
      <c r="G7803" s="89"/>
    </row>
    <row r="7804" spans="7:7" x14ac:dyDescent="0.25">
      <c r="G7804" s="89"/>
    </row>
    <row r="7805" spans="7:7" x14ac:dyDescent="0.25">
      <c r="G7805" s="89"/>
    </row>
    <row r="7806" spans="7:7" x14ac:dyDescent="0.25">
      <c r="G7806" s="89"/>
    </row>
    <row r="7807" spans="7:7" x14ac:dyDescent="0.25">
      <c r="G7807" s="89"/>
    </row>
    <row r="7808" spans="7:7" x14ac:dyDescent="0.25">
      <c r="G7808" s="89"/>
    </row>
    <row r="7809" spans="7:7" x14ac:dyDescent="0.25">
      <c r="G7809" s="89"/>
    </row>
    <row r="7810" spans="7:7" x14ac:dyDescent="0.25">
      <c r="G7810" s="89"/>
    </row>
    <row r="7811" spans="7:7" x14ac:dyDescent="0.25">
      <c r="G7811" s="89"/>
    </row>
    <row r="7812" spans="7:7" x14ac:dyDescent="0.25">
      <c r="G7812" s="89"/>
    </row>
    <row r="7813" spans="7:7" x14ac:dyDescent="0.25">
      <c r="G7813" s="89"/>
    </row>
    <row r="7814" spans="7:7" x14ac:dyDescent="0.25">
      <c r="G7814" s="89"/>
    </row>
    <row r="7815" spans="7:7" x14ac:dyDescent="0.25">
      <c r="G7815" s="89"/>
    </row>
    <row r="7816" spans="7:7" x14ac:dyDescent="0.25">
      <c r="G7816" s="89"/>
    </row>
    <row r="7817" spans="7:7" x14ac:dyDescent="0.25">
      <c r="G7817" s="89"/>
    </row>
    <row r="7818" spans="7:7" x14ac:dyDescent="0.25">
      <c r="G7818" s="89"/>
    </row>
    <row r="7819" spans="7:7" x14ac:dyDescent="0.25">
      <c r="G7819" s="89"/>
    </row>
    <row r="7820" spans="7:7" x14ac:dyDescent="0.25">
      <c r="G7820" s="89"/>
    </row>
    <row r="7821" spans="7:7" x14ac:dyDescent="0.25">
      <c r="G7821" s="89"/>
    </row>
    <row r="7822" spans="7:7" x14ac:dyDescent="0.25">
      <c r="G7822" s="89"/>
    </row>
    <row r="7823" spans="7:7" x14ac:dyDescent="0.25">
      <c r="G7823" s="89"/>
    </row>
    <row r="7824" spans="7:7" x14ac:dyDescent="0.25">
      <c r="G7824" s="89"/>
    </row>
    <row r="7825" spans="7:7" x14ac:dyDescent="0.25">
      <c r="G7825" s="89"/>
    </row>
    <row r="7826" spans="7:7" x14ac:dyDescent="0.25">
      <c r="G7826" s="89"/>
    </row>
    <row r="7827" spans="7:7" x14ac:dyDescent="0.25">
      <c r="G7827" s="89"/>
    </row>
    <row r="7828" spans="7:7" x14ac:dyDescent="0.25">
      <c r="G7828" s="89"/>
    </row>
    <row r="7829" spans="7:7" x14ac:dyDescent="0.25">
      <c r="G7829" s="89"/>
    </row>
    <row r="7830" spans="7:7" x14ac:dyDescent="0.25">
      <c r="G7830" s="89"/>
    </row>
    <row r="7831" spans="7:7" x14ac:dyDescent="0.25">
      <c r="G7831" s="89"/>
    </row>
    <row r="7832" spans="7:7" x14ac:dyDescent="0.25">
      <c r="G7832" s="89"/>
    </row>
    <row r="7833" spans="7:7" x14ac:dyDescent="0.25">
      <c r="G7833" s="89"/>
    </row>
    <row r="7834" spans="7:7" x14ac:dyDescent="0.25">
      <c r="G7834" s="89"/>
    </row>
    <row r="7835" spans="7:7" x14ac:dyDescent="0.25">
      <c r="G7835" s="89"/>
    </row>
    <row r="7836" spans="7:7" x14ac:dyDescent="0.25">
      <c r="G7836" s="89"/>
    </row>
    <row r="7837" spans="7:7" x14ac:dyDescent="0.25">
      <c r="G7837" s="89"/>
    </row>
    <row r="7838" spans="7:7" x14ac:dyDescent="0.25">
      <c r="G7838" s="89"/>
    </row>
    <row r="7839" spans="7:7" x14ac:dyDescent="0.25">
      <c r="G7839" s="89"/>
    </row>
    <row r="7840" spans="7:7" x14ac:dyDescent="0.25">
      <c r="G7840" s="89"/>
    </row>
    <row r="7841" spans="7:7" x14ac:dyDescent="0.25">
      <c r="G7841" s="89"/>
    </row>
    <row r="7842" spans="7:7" x14ac:dyDescent="0.25">
      <c r="G7842" s="89"/>
    </row>
    <row r="7843" spans="7:7" x14ac:dyDescent="0.25">
      <c r="G7843" s="89"/>
    </row>
    <row r="7844" spans="7:7" x14ac:dyDescent="0.25">
      <c r="G7844" s="89"/>
    </row>
    <row r="7845" spans="7:7" x14ac:dyDescent="0.25">
      <c r="G7845" s="89"/>
    </row>
    <row r="7846" spans="7:7" x14ac:dyDescent="0.25">
      <c r="G7846" s="89"/>
    </row>
    <row r="7847" spans="7:7" x14ac:dyDescent="0.25">
      <c r="G7847" s="89"/>
    </row>
    <row r="7848" spans="7:7" x14ac:dyDescent="0.25">
      <c r="G7848" s="89"/>
    </row>
    <row r="7849" spans="7:7" x14ac:dyDescent="0.25">
      <c r="G7849" s="89"/>
    </row>
    <row r="7850" spans="7:7" x14ac:dyDescent="0.25">
      <c r="G7850" s="89"/>
    </row>
    <row r="7851" spans="7:7" x14ac:dyDescent="0.25">
      <c r="G7851" s="89"/>
    </row>
    <row r="7852" spans="7:7" x14ac:dyDescent="0.25">
      <c r="G7852" s="89"/>
    </row>
    <row r="7853" spans="7:7" x14ac:dyDescent="0.25">
      <c r="G7853" s="89"/>
    </row>
    <row r="7854" spans="7:7" x14ac:dyDescent="0.25">
      <c r="G7854" s="89"/>
    </row>
    <row r="7855" spans="7:7" x14ac:dyDescent="0.25">
      <c r="G7855" s="89"/>
    </row>
    <row r="7856" spans="7:7" x14ac:dyDescent="0.25">
      <c r="G7856" s="89"/>
    </row>
    <row r="7857" spans="7:7" x14ac:dyDescent="0.25">
      <c r="G7857" s="89"/>
    </row>
    <row r="7858" spans="7:7" x14ac:dyDescent="0.25">
      <c r="G7858" s="89"/>
    </row>
    <row r="7859" spans="7:7" x14ac:dyDescent="0.25">
      <c r="G7859" s="89"/>
    </row>
    <row r="7860" spans="7:7" x14ac:dyDescent="0.25">
      <c r="G7860" s="89"/>
    </row>
    <row r="7861" spans="7:7" x14ac:dyDescent="0.25">
      <c r="G7861" s="89"/>
    </row>
    <row r="7862" spans="7:7" x14ac:dyDescent="0.25">
      <c r="G7862" s="89"/>
    </row>
    <row r="7863" spans="7:7" x14ac:dyDescent="0.25">
      <c r="G7863" s="89"/>
    </row>
    <row r="7864" spans="7:7" x14ac:dyDescent="0.25">
      <c r="G7864" s="89"/>
    </row>
    <row r="7865" spans="7:7" x14ac:dyDescent="0.25">
      <c r="G7865" s="89"/>
    </row>
    <row r="7866" spans="7:7" x14ac:dyDescent="0.25">
      <c r="G7866" s="89"/>
    </row>
    <row r="7867" spans="7:7" x14ac:dyDescent="0.25">
      <c r="G7867" s="89"/>
    </row>
    <row r="7868" spans="7:7" x14ac:dyDescent="0.25">
      <c r="G7868" s="89"/>
    </row>
    <row r="7869" spans="7:7" x14ac:dyDescent="0.25">
      <c r="G7869" s="89"/>
    </row>
    <row r="7870" spans="7:7" x14ac:dyDescent="0.25">
      <c r="G7870" s="89"/>
    </row>
    <row r="7871" spans="7:7" x14ac:dyDescent="0.25">
      <c r="G7871" s="89"/>
    </row>
    <row r="7872" spans="7:7" x14ac:dyDescent="0.25">
      <c r="G7872" s="89"/>
    </row>
    <row r="7873" spans="7:7" x14ac:dyDescent="0.25">
      <c r="G7873" s="89"/>
    </row>
    <row r="7874" spans="7:7" x14ac:dyDescent="0.25">
      <c r="G7874" s="89"/>
    </row>
    <row r="7875" spans="7:7" x14ac:dyDescent="0.25">
      <c r="G7875" s="89"/>
    </row>
    <row r="7876" spans="7:7" x14ac:dyDescent="0.25">
      <c r="G7876" s="89"/>
    </row>
    <row r="7877" spans="7:7" x14ac:dyDescent="0.25">
      <c r="G7877" s="89"/>
    </row>
    <row r="7878" spans="7:7" x14ac:dyDescent="0.25">
      <c r="G7878" s="89"/>
    </row>
    <row r="7879" spans="7:7" x14ac:dyDescent="0.25">
      <c r="G7879" s="89"/>
    </row>
    <row r="7880" spans="7:7" x14ac:dyDescent="0.25">
      <c r="G7880" s="89"/>
    </row>
    <row r="7881" spans="7:7" x14ac:dyDescent="0.25">
      <c r="G7881" s="89"/>
    </row>
    <row r="7882" spans="7:7" x14ac:dyDescent="0.25">
      <c r="G7882" s="89"/>
    </row>
    <row r="7883" spans="7:7" x14ac:dyDescent="0.25">
      <c r="G7883" s="89"/>
    </row>
    <row r="7884" spans="7:7" x14ac:dyDescent="0.25">
      <c r="G7884" s="89"/>
    </row>
    <row r="7885" spans="7:7" x14ac:dyDescent="0.25">
      <c r="G7885" s="89"/>
    </row>
    <row r="7886" spans="7:7" x14ac:dyDescent="0.25">
      <c r="G7886" s="89"/>
    </row>
    <row r="7887" spans="7:7" x14ac:dyDescent="0.25">
      <c r="G7887" s="89"/>
    </row>
    <row r="7888" spans="7:7" x14ac:dyDescent="0.25">
      <c r="G7888" s="89"/>
    </row>
    <row r="7889" spans="7:7" x14ac:dyDescent="0.25">
      <c r="G7889" s="89"/>
    </row>
    <row r="7890" spans="7:7" x14ac:dyDescent="0.25">
      <c r="G7890" s="89"/>
    </row>
    <row r="7891" spans="7:7" x14ac:dyDescent="0.25">
      <c r="G7891" s="89"/>
    </row>
    <row r="7892" spans="7:7" x14ac:dyDescent="0.25">
      <c r="G7892" s="89"/>
    </row>
    <row r="7893" spans="7:7" x14ac:dyDescent="0.25">
      <c r="G7893" s="89"/>
    </row>
    <row r="7894" spans="7:7" x14ac:dyDescent="0.25">
      <c r="G7894" s="89"/>
    </row>
    <row r="7895" spans="7:7" x14ac:dyDescent="0.25">
      <c r="G7895" s="89"/>
    </row>
    <row r="7896" spans="7:7" x14ac:dyDescent="0.25">
      <c r="G7896" s="89"/>
    </row>
    <row r="7897" spans="7:7" x14ac:dyDescent="0.25">
      <c r="G7897" s="89"/>
    </row>
    <row r="7898" spans="7:7" x14ac:dyDescent="0.25">
      <c r="G7898" s="89"/>
    </row>
    <row r="7899" spans="7:7" x14ac:dyDescent="0.25">
      <c r="G7899" s="89"/>
    </row>
    <row r="7900" spans="7:7" x14ac:dyDescent="0.25">
      <c r="G7900" s="89"/>
    </row>
    <row r="7901" spans="7:7" x14ac:dyDescent="0.25">
      <c r="G7901" s="89"/>
    </row>
    <row r="7902" spans="7:7" x14ac:dyDescent="0.25">
      <c r="G7902" s="89"/>
    </row>
    <row r="7903" spans="7:7" x14ac:dyDescent="0.25">
      <c r="G7903" s="89"/>
    </row>
    <row r="7904" spans="7:7" x14ac:dyDescent="0.25">
      <c r="G7904" s="89"/>
    </row>
    <row r="7905" spans="7:7" x14ac:dyDescent="0.25">
      <c r="G7905" s="89"/>
    </row>
    <row r="7906" spans="7:7" x14ac:dyDescent="0.25">
      <c r="G7906" s="89"/>
    </row>
    <row r="7907" spans="7:7" x14ac:dyDescent="0.25">
      <c r="G7907" s="89"/>
    </row>
    <row r="7908" spans="7:7" x14ac:dyDescent="0.25">
      <c r="G7908" s="89"/>
    </row>
    <row r="7909" spans="7:7" x14ac:dyDescent="0.25">
      <c r="G7909" s="89"/>
    </row>
    <row r="7910" spans="7:7" x14ac:dyDescent="0.25">
      <c r="G7910" s="89"/>
    </row>
    <row r="7911" spans="7:7" x14ac:dyDescent="0.25">
      <c r="G7911" s="89"/>
    </row>
    <row r="7912" spans="7:7" x14ac:dyDescent="0.25">
      <c r="G7912" s="89"/>
    </row>
    <row r="7913" spans="7:7" x14ac:dyDescent="0.25">
      <c r="G7913" s="89"/>
    </row>
    <row r="7914" spans="7:7" x14ac:dyDescent="0.25">
      <c r="G7914" s="89"/>
    </row>
    <row r="7915" spans="7:7" x14ac:dyDescent="0.25">
      <c r="G7915" s="89"/>
    </row>
    <row r="7916" spans="7:7" x14ac:dyDescent="0.25">
      <c r="G7916" s="89"/>
    </row>
    <row r="7917" spans="7:7" x14ac:dyDescent="0.25">
      <c r="G7917" s="89"/>
    </row>
    <row r="7918" spans="7:7" x14ac:dyDescent="0.25">
      <c r="G7918" s="89"/>
    </row>
    <row r="7919" spans="7:7" x14ac:dyDescent="0.25">
      <c r="G7919" s="89"/>
    </row>
    <row r="7920" spans="7:7" x14ac:dyDescent="0.25">
      <c r="G7920" s="89"/>
    </row>
    <row r="7921" spans="7:7" x14ac:dyDescent="0.25">
      <c r="G7921" s="89"/>
    </row>
    <row r="7922" spans="7:7" x14ac:dyDescent="0.25">
      <c r="G7922" s="89"/>
    </row>
    <row r="7923" spans="7:7" x14ac:dyDescent="0.25">
      <c r="G7923" s="89"/>
    </row>
    <row r="7924" spans="7:7" x14ac:dyDescent="0.25">
      <c r="G7924" s="89"/>
    </row>
    <row r="7925" spans="7:7" x14ac:dyDescent="0.25">
      <c r="G7925" s="89"/>
    </row>
    <row r="7926" spans="7:7" x14ac:dyDescent="0.25">
      <c r="G7926" s="89"/>
    </row>
    <row r="7927" spans="7:7" x14ac:dyDescent="0.25">
      <c r="G7927" s="89"/>
    </row>
    <row r="7928" spans="7:7" x14ac:dyDescent="0.25">
      <c r="G7928" s="89"/>
    </row>
    <row r="7929" spans="7:7" x14ac:dyDescent="0.25">
      <c r="G7929" s="89"/>
    </row>
    <row r="7930" spans="7:7" x14ac:dyDescent="0.25">
      <c r="G7930" s="89"/>
    </row>
    <row r="7931" spans="7:7" x14ac:dyDescent="0.25">
      <c r="G7931" s="89"/>
    </row>
    <row r="7932" spans="7:7" x14ac:dyDescent="0.25">
      <c r="G7932" s="89"/>
    </row>
    <row r="7933" spans="7:7" x14ac:dyDescent="0.25">
      <c r="G7933" s="89"/>
    </row>
    <row r="7934" spans="7:7" x14ac:dyDescent="0.25">
      <c r="G7934" s="89"/>
    </row>
    <row r="7935" spans="7:7" x14ac:dyDescent="0.25">
      <c r="G7935" s="89"/>
    </row>
    <row r="7936" spans="7:7" x14ac:dyDescent="0.25">
      <c r="G7936" s="89"/>
    </row>
    <row r="7937" spans="7:7" x14ac:dyDescent="0.25">
      <c r="G7937" s="89"/>
    </row>
    <row r="7938" spans="7:7" x14ac:dyDescent="0.25">
      <c r="G7938" s="89"/>
    </row>
    <row r="7939" spans="7:7" x14ac:dyDescent="0.25">
      <c r="G7939" s="89"/>
    </row>
    <row r="7940" spans="7:7" x14ac:dyDescent="0.25">
      <c r="G7940" s="89"/>
    </row>
    <row r="7941" spans="7:7" x14ac:dyDescent="0.25">
      <c r="G7941" s="89"/>
    </row>
    <row r="7942" spans="7:7" x14ac:dyDescent="0.25">
      <c r="G7942" s="89"/>
    </row>
    <row r="7943" spans="7:7" x14ac:dyDescent="0.25">
      <c r="G7943" s="89"/>
    </row>
    <row r="7944" spans="7:7" x14ac:dyDescent="0.25">
      <c r="G7944" s="89"/>
    </row>
    <row r="7945" spans="7:7" x14ac:dyDescent="0.25">
      <c r="G7945" s="89"/>
    </row>
    <row r="7946" spans="7:7" x14ac:dyDescent="0.25">
      <c r="G7946" s="89"/>
    </row>
    <row r="7947" spans="7:7" x14ac:dyDescent="0.25">
      <c r="G7947" s="89"/>
    </row>
    <row r="7948" spans="7:7" x14ac:dyDescent="0.25">
      <c r="G7948" s="89"/>
    </row>
    <row r="7949" spans="7:7" x14ac:dyDescent="0.25">
      <c r="G7949" s="89"/>
    </row>
    <row r="7950" spans="7:7" x14ac:dyDescent="0.25">
      <c r="G7950" s="89"/>
    </row>
    <row r="7951" spans="7:7" x14ac:dyDescent="0.25">
      <c r="G7951" s="89"/>
    </row>
    <row r="7952" spans="7:7" x14ac:dyDescent="0.25">
      <c r="G7952" s="89"/>
    </row>
    <row r="7953" spans="7:7" x14ac:dyDescent="0.25">
      <c r="G7953" s="89"/>
    </row>
    <row r="7954" spans="7:7" x14ac:dyDescent="0.25">
      <c r="G7954" s="89"/>
    </row>
    <row r="7955" spans="7:7" x14ac:dyDescent="0.25">
      <c r="G7955" s="89"/>
    </row>
    <row r="7956" spans="7:7" x14ac:dyDescent="0.25">
      <c r="G7956" s="89"/>
    </row>
    <row r="7957" spans="7:7" x14ac:dyDescent="0.25">
      <c r="G7957" s="89"/>
    </row>
    <row r="7958" spans="7:7" x14ac:dyDescent="0.25">
      <c r="G7958" s="89"/>
    </row>
    <row r="7959" spans="7:7" x14ac:dyDescent="0.25">
      <c r="G7959" s="89"/>
    </row>
    <row r="7960" spans="7:7" x14ac:dyDescent="0.25">
      <c r="G7960" s="89"/>
    </row>
    <row r="7961" spans="7:7" x14ac:dyDescent="0.25">
      <c r="G7961" s="89"/>
    </row>
    <row r="7962" spans="7:7" x14ac:dyDescent="0.25">
      <c r="G7962" s="89"/>
    </row>
    <row r="7963" spans="7:7" x14ac:dyDescent="0.25">
      <c r="G7963" s="89"/>
    </row>
    <row r="7964" spans="7:7" x14ac:dyDescent="0.25">
      <c r="G7964" s="89"/>
    </row>
    <row r="7965" spans="7:7" x14ac:dyDescent="0.25">
      <c r="G7965" s="89"/>
    </row>
    <row r="7966" spans="7:7" x14ac:dyDescent="0.25">
      <c r="G7966" s="89"/>
    </row>
    <row r="7967" spans="7:7" x14ac:dyDescent="0.25">
      <c r="G7967" s="89"/>
    </row>
    <row r="7968" spans="7:7" x14ac:dyDescent="0.25">
      <c r="G7968" s="89"/>
    </row>
    <row r="7969" spans="7:7" x14ac:dyDescent="0.25">
      <c r="G7969" s="89"/>
    </row>
    <row r="7970" spans="7:7" x14ac:dyDescent="0.25">
      <c r="G7970" s="89"/>
    </row>
    <row r="7971" spans="7:7" x14ac:dyDescent="0.25">
      <c r="G7971" s="89"/>
    </row>
    <row r="7972" spans="7:7" x14ac:dyDescent="0.25">
      <c r="G7972" s="89"/>
    </row>
    <row r="7973" spans="7:7" x14ac:dyDescent="0.25">
      <c r="G7973" s="89"/>
    </row>
    <row r="7974" spans="7:7" x14ac:dyDescent="0.25">
      <c r="G7974" s="89"/>
    </row>
    <row r="7975" spans="7:7" x14ac:dyDescent="0.25">
      <c r="G7975" s="89"/>
    </row>
    <row r="7976" spans="7:7" x14ac:dyDescent="0.25">
      <c r="G7976" s="89"/>
    </row>
    <row r="7977" spans="7:7" x14ac:dyDescent="0.25">
      <c r="G7977" s="89"/>
    </row>
    <row r="7978" spans="7:7" x14ac:dyDescent="0.25">
      <c r="G7978" s="89"/>
    </row>
    <row r="7979" spans="7:7" x14ac:dyDescent="0.25">
      <c r="G7979" s="89"/>
    </row>
    <row r="7980" spans="7:7" x14ac:dyDescent="0.25">
      <c r="G7980" s="89"/>
    </row>
    <row r="7981" spans="7:7" x14ac:dyDescent="0.25">
      <c r="G7981" s="89"/>
    </row>
    <row r="7982" spans="7:7" x14ac:dyDescent="0.25">
      <c r="G7982" s="89"/>
    </row>
    <row r="7983" spans="7:7" x14ac:dyDescent="0.25">
      <c r="G7983" s="89"/>
    </row>
    <row r="7984" spans="7:7" x14ac:dyDescent="0.25">
      <c r="G7984" s="89"/>
    </row>
    <row r="7985" spans="7:7" x14ac:dyDescent="0.25">
      <c r="G7985" s="89"/>
    </row>
    <row r="7986" spans="7:7" x14ac:dyDescent="0.25">
      <c r="G7986" s="89"/>
    </row>
    <row r="7987" spans="7:7" x14ac:dyDescent="0.25">
      <c r="G7987" s="89"/>
    </row>
    <row r="7988" spans="7:7" x14ac:dyDescent="0.25">
      <c r="G7988" s="89"/>
    </row>
    <row r="7989" spans="7:7" x14ac:dyDescent="0.25">
      <c r="G7989" s="89"/>
    </row>
    <row r="7990" spans="7:7" x14ac:dyDescent="0.25">
      <c r="G7990" s="89"/>
    </row>
    <row r="7991" spans="7:7" x14ac:dyDescent="0.25">
      <c r="G7991" s="89"/>
    </row>
    <row r="7992" spans="7:7" x14ac:dyDescent="0.25">
      <c r="G7992" s="89"/>
    </row>
    <row r="7993" spans="7:7" x14ac:dyDescent="0.25">
      <c r="G7993" s="89"/>
    </row>
    <row r="7994" spans="7:7" x14ac:dyDescent="0.25">
      <c r="G7994" s="89"/>
    </row>
    <row r="7995" spans="7:7" x14ac:dyDescent="0.25">
      <c r="G7995" s="89"/>
    </row>
    <row r="7996" spans="7:7" x14ac:dyDescent="0.25">
      <c r="G7996" s="89"/>
    </row>
    <row r="7997" spans="7:7" x14ac:dyDescent="0.25">
      <c r="G7997" s="89"/>
    </row>
    <row r="7998" spans="7:7" x14ac:dyDescent="0.25">
      <c r="G7998" s="89"/>
    </row>
    <row r="7999" spans="7:7" x14ac:dyDescent="0.25">
      <c r="G7999" s="89"/>
    </row>
    <row r="8000" spans="7:7" x14ac:dyDescent="0.25">
      <c r="G8000" s="89"/>
    </row>
    <row r="8001" spans="7:7" x14ac:dyDescent="0.25">
      <c r="G8001" s="89"/>
    </row>
    <row r="8002" spans="7:7" x14ac:dyDescent="0.25">
      <c r="G8002" s="89"/>
    </row>
    <row r="8003" spans="7:7" x14ac:dyDescent="0.25">
      <c r="G8003" s="89"/>
    </row>
    <row r="8004" spans="7:7" x14ac:dyDescent="0.25">
      <c r="G8004" s="89"/>
    </row>
    <row r="8005" spans="7:7" x14ac:dyDescent="0.25">
      <c r="G8005" s="89"/>
    </row>
    <row r="8006" spans="7:7" x14ac:dyDescent="0.25">
      <c r="G8006" s="89"/>
    </row>
    <row r="8007" spans="7:7" x14ac:dyDescent="0.25">
      <c r="G8007" s="89"/>
    </row>
    <row r="8008" spans="7:7" x14ac:dyDescent="0.25">
      <c r="G8008" s="89"/>
    </row>
    <row r="8009" spans="7:7" x14ac:dyDescent="0.25">
      <c r="G8009" s="89"/>
    </row>
    <row r="8010" spans="7:7" x14ac:dyDescent="0.25">
      <c r="G8010" s="89"/>
    </row>
    <row r="8011" spans="7:7" x14ac:dyDescent="0.25">
      <c r="G8011" s="89"/>
    </row>
    <row r="8012" spans="7:7" x14ac:dyDescent="0.25">
      <c r="G8012" s="89"/>
    </row>
    <row r="8013" spans="7:7" x14ac:dyDescent="0.25">
      <c r="G8013" s="89"/>
    </row>
    <row r="8014" spans="7:7" x14ac:dyDescent="0.25">
      <c r="G8014" s="89"/>
    </row>
    <row r="8015" spans="7:7" x14ac:dyDescent="0.25">
      <c r="G8015" s="89"/>
    </row>
    <row r="8016" spans="7:7" x14ac:dyDescent="0.25">
      <c r="G8016" s="89"/>
    </row>
    <row r="8017" spans="7:7" x14ac:dyDescent="0.25">
      <c r="G8017" s="89"/>
    </row>
    <row r="8018" spans="7:7" x14ac:dyDescent="0.25">
      <c r="G8018" s="89"/>
    </row>
    <row r="8019" spans="7:7" x14ac:dyDescent="0.25">
      <c r="G8019" s="89"/>
    </row>
    <row r="8020" spans="7:7" x14ac:dyDescent="0.25">
      <c r="G8020" s="89"/>
    </row>
    <row r="8021" spans="7:7" x14ac:dyDescent="0.25">
      <c r="G8021" s="89"/>
    </row>
    <row r="8022" spans="7:7" x14ac:dyDescent="0.25">
      <c r="G8022" s="89"/>
    </row>
    <row r="8023" spans="7:7" x14ac:dyDescent="0.25">
      <c r="G8023" s="89"/>
    </row>
    <row r="8024" spans="7:7" x14ac:dyDescent="0.25">
      <c r="G8024" s="89"/>
    </row>
    <row r="8025" spans="7:7" x14ac:dyDescent="0.25">
      <c r="G8025" s="89"/>
    </row>
    <row r="8026" spans="7:7" x14ac:dyDescent="0.25">
      <c r="G8026" s="89"/>
    </row>
    <row r="8027" spans="7:7" x14ac:dyDescent="0.25">
      <c r="G8027" s="89"/>
    </row>
    <row r="8028" spans="7:7" x14ac:dyDescent="0.25">
      <c r="G8028" s="89"/>
    </row>
    <row r="8029" spans="7:7" x14ac:dyDescent="0.25">
      <c r="G8029" s="89"/>
    </row>
    <row r="8030" spans="7:7" x14ac:dyDescent="0.25">
      <c r="G8030" s="89"/>
    </row>
    <row r="8031" spans="7:7" x14ac:dyDescent="0.25">
      <c r="G8031" s="89"/>
    </row>
    <row r="8032" spans="7:7" x14ac:dyDescent="0.25">
      <c r="G8032" s="89"/>
    </row>
    <row r="8033" spans="7:7" x14ac:dyDescent="0.25">
      <c r="G8033" s="89"/>
    </row>
    <row r="8034" spans="7:7" x14ac:dyDescent="0.25">
      <c r="G8034" s="89"/>
    </row>
    <row r="8035" spans="7:7" x14ac:dyDescent="0.25">
      <c r="G8035" s="89"/>
    </row>
    <row r="8036" spans="7:7" x14ac:dyDescent="0.25">
      <c r="G8036" s="89"/>
    </row>
    <row r="8037" spans="7:7" x14ac:dyDescent="0.25">
      <c r="G8037" s="89"/>
    </row>
    <row r="8038" spans="7:7" x14ac:dyDescent="0.25">
      <c r="G8038" s="89"/>
    </row>
    <row r="8039" spans="7:7" x14ac:dyDescent="0.25">
      <c r="G8039" s="89"/>
    </row>
    <row r="8040" spans="7:7" x14ac:dyDescent="0.25">
      <c r="G8040" s="89"/>
    </row>
    <row r="8041" spans="7:7" x14ac:dyDescent="0.25">
      <c r="G8041" s="89"/>
    </row>
    <row r="8042" spans="7:7" x14ac:dyDescent="0.25">
      <c r="G8042" s="89"/>
    </row>
    <row r="8043" spans="7:7" x14ac:dyDescent="0.25">
      <c r="G8043" s="89"/>
    </row>
    <row r="8044" spans="7:7" x14ac:dyDescent="0.25">
      <c r="G8044" s="89"/>
    </row>
    <row r="8045" spans="7:7" x14ac:dyDescent="0.25">
      <c r="G8045" s="89"/>
    </row>
    <row r="8046" spans="7:7" x14ac:dyDescent="0.25">
      <c r="G8046" s="89"/>
    </row>
    <row r="8047" spans="7:7" x14ac:dyDescent="0.25">
      <c r="G8047" s="89"/>
    </row>
    <row r="8048" spans="7:7" x14ac:dyDescent="0.25">
      <c r="G8048" s="89"/>
    </row>
    <row r="8049" spans="7:7" x14ac:dyDescent="0.25">
      <c r="G8049" s="89"/>
    </row>
    <row r="8050" spans="7:7" x14ac:dyDescent="0.25">
      <c r="G8050" s="89"/>
    </row>
    <row r="8051" spans="7:7" x14ac:dyDescent="0.25">
      <c r="G8051" s="89"/>
    </row>
    <row r="8052" spans="7:7" x14ac:dyDescent="0.25">
      <c r="G8052" s="89"/>
    </row>
    <row r="8053" spans="7:7" x14ac:dyDescent="0.25">
      <c r="G8053" s="89"/>
    </row>
    <row r="8054" spans="7:7" x14ac:dyDescent="0.25">
      <c r="G8054" s="89"/>
    </row>
    <row r="8055" spans="7:7" x14ac:dyDescent="0.25">
      <c r="G8055" s="89"/>
    </row>
    <row r="8056" spans="7:7" x14ac:dyDescent="0.25">
      <c r="G8056" s="89"/>
    </row>
    <row r="8057" spans="7:7" x14ac:dyDescent="0.25">
      <c r="G8057" s="89"/>
    </row>
    <row r="8058" spans="7:7" x14ac:dyDescent="0.25">
      <c r="G8058" s="89"/>
    </row>
    <row r="8059" spans="7:7" x14ac:dyDescent="0.25">
      <c r="G8059" s="89"/>
    </row>
    <row r="8060" spans="7:7" x14ac:dyDescent="0.25">
      <c r="G8060" s="89"/>
    </row>
    <row r="8061" spans="7:7" x14ac:dyDescent="0.25">
      <c r="G8061" s="89"/>
    </row>
    <row r="8062" spans="7:7" x14ac:dyDescent="0.25">
      <c r="G8062" s="89"/>
    </row>
    <row r="8063" spans="7:7" x14ac:dyDescent="0.25">
      <c r="G8063" s="89"/>
    </row>
    <row r="8064" spans="7:7" x14ac:dyDescent="0.25">
      <c r="G8064" s="89"/>
    </row>
    <row r="8065" spans="7:7" x14ac:dyDescent="0.25">
      <c r="G8065" s="89"/>
    </row>
    <row r="8066" spans="7:7" x14ac:dyDescent="0.25">
      <c r="G8066" s="89"/>
    </row>
    <row r="8067" spans="7:7" x14ac:dyDescent="0.25">
      <c r="G8067" s="89"/>
    </row>
    <row r="8068" spans="7:7" x14ac:dyDescent="0.25">
      <c r="G8068" s="89"/>
    </row>
    <row r="8069" spans="7:7" x14ac:dyDescent="0.25">
      <c r="G8069" s="89"/>
    </row>
    <row r="8070" spans="7:7" x14ac:dyDescent="0.25">
      <c r="G8070" s="89"/>
    </row>
    <row r="8071" spans="7:7" x14ac:dyDescent="0.25">
      <c r="G8071" s="89"/>
    </row>
    <row r="8072" spans="7:7" x14ac:dyDescent="0.25">
      <c r="G8072" s="89"/>
    </row>
    <row r="8073" spans="7:7" x14ac:dyDescent="0.25">
      <c r="G8073" s="89"/>
    </row>
    <row r="8074" spans="7:7" x14ac:dyDescent="0.25">
      <c r="G8074" s="89"/>
    </row>
    <row r="8075" spans="7:7" x14ac:dyDescent="0.25">
      <c r="G8075" s="89"/>
    </row>
    <row r="8076" spans="7:7" x14ac:dyDescent="0.25">
      <c r="G8076" s="89"/>
    </row>
    <row r="8077" spans="7:7" x14ac:dyDescent="0.25">
      <c r="G8077" s="89"/>
    </row>
    <row r="8078" spans="7:7" x14ac:dyDescent="0.25">
      <c r="G8078" s="89"/>
    </row>
    <row r="8079" spans="7:7" x14ac:dyDescent="0.25">
      <c r="G8079" s="89"/>
    </row>
    <row r="8080" spans="7:7" x14ac:dyDescent="0.25">
      <c r="G8080" s="89"/>
    </row>
    <row r="8081" spans="7:7" x14ac:dyDescent="0.25">
      <c r="G8081" s="89"/>
    </row>
    <row r="8082" spans="7:7" x14ac:dyDescent="0.25">
      <c r="G8082" s="89"/>
    </row>
    <row r="8083" spans="7:7" x14ac:dyDescent="0.25">
      <c r="G8083" s="89"/>
    </row>
    <row r="8084" spans="7:7" x14ac:dyDescent="0.25">
      <c r="G8084" s="89"/>
    </row>
    <row r="8085" spans="7:7" x14ac:dyDescent="0.25">
      <c r="G8085" s="89"/>
    </row>
    <row r="8086" spans="7:7" x14ac:dyDescent="0.25">
      <c r="G8086" s="89"/>
    </row>
    <row r="8087" spans="7:7" x14ac:dyDescent="0.25">
      <c r="G8087" s="89"/>
    </row>
    <row r="8088" spans="7:7" x14ac:dyDescent="0.25">
      <c r="G8088" s="89"/>
    </row>
    <row r="8089" spans="7:7" x14ac:dyDescent="0.25">
      <c r="G8089" s="89"/>
    </row>
    <row r="8090" spans="7:7" x14ac:dyDescent="0.25">
      <c r="G8090" s="89"/>
    </row>
    <row r="8091" spans="7:7" x14ac:dyDescent="0.25">
      <c r="G8091" s="89"/>
    </row>
    <row r="8092" spans="7:7" x14ac:dyDescent="0.25">
      <c r="G8092" s="89"/>
    </row>
    <row r="8093" spans="7:7" x14ac:dyDescent="0.25">
      <c r="G8093" s="89"/>
    </row>
    <row r="8094" spans="7:7" x14ac:dyDescent="0.25">
      <c r="G8094" s="89"/>
    </row>
    <row r="8095" spans="7:7" x14ac:dyDescent="0.25">
      <c r="G8095" s="89"/>
    </row>
    <row r="8096" spans="7:7" x14ac:dyDescent="0.25">
      <c r="G8096" s="89"/>
    </row>
    <row r="8097" spans="7:7" x14ac:dyDescent="0.25">
      <c r="G8097" s="89"/>
    </row>
    <row r="8098" spans="7:7" x14ac:dyDescent="0.25">
      <c r="G8098" s="89"/>
    </row>
    <row r="8099" spans="7:7" x14ac:dyDescent="0.25">
      <c r="G8099" s="89"/>
    </row>
    <row r="8100" spans="7:7" x14ac:dyDescent="0.25">
      <c r="G8100" s="89"/>
    </row>
    <row r="8101" spans="7:7" x14ac:dyDescent="0.25">
      <c r="G8101" s="89"/>
    </row>
    <row r="8102" spans="7:7" x14ac:dyDescent="0.25">
      <c r="G8102" s="89"/>
    </row>
    <row r="8103" spans="7:7" x14ac:dyDescent="0.25">
      <c r="G8103" s="89"/>
    </row>
    <row r="8104" spans="7:7" x14ac:dyDescent="0.25">
      <c r="G8104" s="89"/>
    </row>
    <row r="8105" spans="7:7" x14ac:dyDescent="0.25">
      <c r="G8105" s="89"/>
    </row>
    <row r="8106" spans="7:7" x14ac:dyDescent="0.25">
      <c r="G8106" s="89"/>
    </row>
    <row r="8107" spans="7:7" x14ac:dyDescent="0.25">
      <c r="G8107" s="89"/>
    </row>
    <row r="8108" spans="7:7" x14ac:dyDescent="0.25">
      <c r="G8108" s="89"/>
    </row>
    <row r="8109" spans="7:7" x14ac:dyDescent="0.25">
      <c r="G8109" s="89"/>
    </row>
    <row r="8110" spans="7:7" x14ac:dyDescent="0.25">
      <c r="G8110" s="89"/>
    </row>
    <row r="8111" spans="7:7" x14ac:dyDescent="0.25">
      <c r="G8111" s="89"/>
    </row>
    <row r="8112" spans="7:7" x14ac:dyDescent="0.25">
      <c r="G8112" s="89"/>
    </row>
    <row r="8113" spans="7:7" x14ac:dyDescent="0.25">
      <c r="G8113" s="89"/>
    </row>
    <row r="8114" spans="7:7" x14ac:dyDescent="0.25">
      <c r="G8114" s="89"/>
    </row>
    <row r="8115" spans="7:7" x14ac:dyDescent="0.25">
      <c r="G8115" s="89"/>
    </row>
    <row r="8116" spans="7:7" x14ac:dyDescent="0.25">
      <c r="G8116" s="89"/>
    </row>
    <row r="8117" spans="7:7" x14ac:dyDescent="0.25">
      <c r="G8117" s="89"/>
    </row>
    <row r="8118" spans="7:7" x14ac:dyDescent="0.25">
      <c r="G8118" s="89"/>
    </row>
    <row r="8119" spans="7:7" x14ac:dyDescent="0.25">
      <c r="G8119" s="89"/>
    </row>
    <row r="8120" spans="7:7" x14ac:dyDescent="0.25">
      <c r="G8120" s="89"/>
    </row>
    <row r="8121" spans="7:7" x14ac:dyDescent="0.25">
      <c r="G8121" s="89"/>
    </row>
    <row r="8122" spans="7:7" x14ac:dyDescent="0.25">
      <c r="G8122" s="89"/>
    </row>
    <row r="8123" spans="7:7" x14ac:dyDescent="0.25">
      <c r="G8123" s="89"/>
    </row>
    <row r="8124" spans="7:7" x14ac:dyDescent="0.25">
      <c r="G8124" s="89"/>
    </row>
    <row r="8125" spans="7:7" x14ac:dyDescent="0.25">
      <c r="G8125" s="89"/>
    </row>
    <row r="8126" spans="7:7" x14ac:dyDescent="0.25">
      <c r="G8126" s="89"/>
    </row>
    <row r="8127" spans="7:7" x14ac:dyDescent="0.25">
      <c r="G8127" s="89"/>
    </row>
    <row r="8128" spans="7:7" x14ac:dyDescent="0.25">
      <c r="G8128" s="89"/>
    </row>
    <row r="8129" spans="7:7" x14ac:dyDescent="0.25">
      <c r="G8129" s="89"/>
    </row>
    <row r="8130" spans="7:7" x14ac:dyDescent="0.25">
      <c r="G8130" s="89"/>
    </row>
    <row r="8131" spans="7:7" x14ac:dyDescent="0.25">
      <c r="G8131" s="89"/>
    </row>
    <row r="8132" spans="7:7" x14ac:dyDescent="0.25">
      <c r="G8132" s="89"/>
    </row>
    <row r="8133" spans="7:7" x14ac:dyDescent="0.25">
      <c r="G8133" s="89"/>
    </row>
    <row r="8134" spans="7:7" x14ac:dyDescent="0.25">
      <c r="G8134" s="89"/>
    </row>
    <row r="8135" spans="7:7" x14ac:dyDescent="0.25">
      <c r="G8135" s="89"/>
    </row>
    <row r="8136" spans="7:7" x14ac:dyDescent="0.25">
      <c r="G8136" s="89"/>
    </row>
    <row r="8137" spans="7:7" x14ac:dyDescent="0.25">
      <c r="G8137" s="89"/>
    </row>
    <row r="8138" spans="7:7" x14ac:dyDescent="0.25">
      <c r="G8138" s="89"/>
    </row>
    <row r="8139" spans="7:7" x14ac:dyDescent="0.25">
      <c r="G8139" s="89"/>
    </row>
    <row r="8140" spans="7:7" x14ac:dyDescent="0.25">
      <c r="G8140" s="89"/>
    </row>
    <row r="8141" spans="7:7" x14ac:dyDescent="0.25">
      <c r="G8141" s="89"/>
    </row>
    <row r="8142" spans="7:7" x14ac:dyDescent="0.25">
      <c r="G8142" s="89"/>
    </row>
    <row r="8143" spans="7:7" x14ac:dyDescent="0.25">
      <c r="G8143" s="89"/>
    </row>
    <row r="8144" spans="7:7" x14ac:dyDescent="0.25">
      <c r="G8144" s="89"/>
    </row>
    <row r="8145" spans="7:7" x14ac:dyDescent="0.25">
      <c r="G8145" s="89"/>
    </row>
    <row r="8146" spans="7:7" x14ac:dyDescent="0.25">
      <c r="G8146" s="89"/>
    </row>
    <row r="8147" spans="7:7" x14ac:dyDescent="0.25">
      <c r="G8147" s="89"/>
    </row>
    <row r="8148" spans="7:7" x14ac:dyDescent="0.25">
      <c r="G8148" s="89"/>
    </row>
    <row r="8149" spans="7:7" x14ac:dyDescent="0.25">
      <c r="G8149" s="89"/>
    </row>
    <row r="8150" spans="7:7" x14ac:dyDescent="0.25">
      <c r="G8150" s="89"/>
    </row>
    <row r="8151" spans="7:7" x14ac:dyDescent="0.25">
      <c r="G8151" s="89"/>
    </row>
    <row r="8152" spans="7:7" x14ac:dyDescent="0.25">
      <c r="G8152" s="89"/>
    </row>
    <row r="8153" spans="7:7" x14ac:dyDescent="0.25">
      <c r="G8153" s="89"/>
    </row>
    <row r="8154" spans="7:7" x14ac:dyDescent="0.25">
      <c r="G8154" s="89"/>
    </row>
    <row r="8155" spans="7:7" x14ac:dyDescent="0.25">
      <c r="G8155" s="89"/>
    </row>
    <row r="8156" spans="7:7" x14ac:dyDescent="0.25">
      <c r="G8156" s="89"/>
    </row>
    <row r="8157" spans="7:7" x14ac:dyDescent="0.25">
      <c r="G8157" s="89"/>
    </row>
    <row r="8158" spans="7:7" x14ac:dyDescent="0.25">
      <c r="G8158" s="89"/>
    </row>
    <row r="8159" spans="7:7" x14ac:dyDescent="0.25">
      <c r="G8159" s="89"/>
    </row>
    <row r="8160" spans="7:7" x14ac:dyDescent="0.25">
      <c r="G8160" s="89"/>
    </row>
    <row r="8161" spans="7:7" x14ac:dyDescent="0.25">
      <c r="G8161" s="89"/>
    </row>
    <row r="8162" spans="7:7" x14ac:dyDescent="0.25">
      <c r="G8162" s="89"/>
    </row>
    <row r="8163" spans="7:7" x14ac:dyDescent="0.25">
      <c r="G8163" s="89"/>
    </row>
    <row r="8164" spans="7:7" x14ac:dyDescent="0.25">
      <c r="G8164" s="89"/>
    </row>
    <row r="8165" spans="7:7" x14ac:dyDescent="0.25">
      <c r="G8165" s="89"/>
    </row>
    <row r="8166" spans="7:7" x14ac:dyDescent="0.25">
      <c r="G8166" s="89"/>
    </row>
    <row r="8167" spans="7:7" x14ac:dyDescent="0.25">
      <c r="G8167" s="89"/>
    </row>
    <row r="8168" spans="7:7" x14ac:dyDescent="0.25">
      <c r="G8168" s="89"/>
    </row>
    <row r="8169" spans="7:7" x14ac:dyDescent="0.25">
      <c r="G8169" s="89"/>
    </row>
    <row r="8170" spans="7:7" x14ac:dyDescent="0.25">
      <c r="G8170" s="89"/>
    </row>
    <row r="8171" spans="7:7" x14ac:dyDescent="0.25">
      <c r="G8171" s="89"/>
    </row>
    <row r="8172" spans="7:7" x14ac:dyDescent="0.25">
      <c r="G8172" s="89"/>
    </row>
    <row r="8173" spans="7:7" x14ac:dyDescent="0.25">
      <c r="G8173" s="89"/>
    </row>
    <row r="8174" spans="7:7" x14ac:dyDescent="0.25">
      <c r="G8174" s="89"/>
    </row>
    <row r="8175" spans="7:7" x14ac:dyDescent="0.25">
      <c r="G8175" s="89"/>
    </row>
    <row r="8176" spans="7:7" x14ac:dyDescent="0.25">
      <c r="G8176" s="89"/>
    </row>
    <row r="8177" spans="7:7" x14ac:dyDescent="0.25">
      <c r="G8177" s="89"/>
    </row>
    <row r="8178" spans="7:7" x14ac:dyDescent="0.25">
      <c r="G8178" s="89"/>
    </row>
    <row r="8179" spans="7:7" x14ac:dyDescent="0.25">
      <c r="G8179" s="89"/>
    </row>
    <row r="8180" spans="7:7" x14ac:dyDescent="0.25">
      <c r="G8180" s="89"/>
    </row>
    <row r="8181" spans="7:7" x14ac:dyDescent="0.25">
      <c r="G8181" s="89"/>
    </row>
    <row r="8182" spans="7:7" x14ac:dyDescent="0.25">
      <c r="G8182" s="89"/>
    </row>
    <row r="8183" spans="7:7" x14ac:dyDescent="0.25">
      <c r="G8183" s="89"/>
    </row>
    <row r="8184" spans="7:7" x14ac:dyDescent="0.25">
      <c r="G8184" s="89"/>
    </row>
    <row r="8185" spans="7:7" x14ac:dyDescent="0.25">
      <c r="G8185" s="89"/>
    </row>
    <row r="8186" spans="7:7" x14ac:dyDescent="0.25">
      <c r="G8186" s="89"/>
    </row>
    <row r="8187" spans="7:7" x14ac:dyDescent="0.25">
      <c r="G8187" s="89"/>
    </row>
    <row r="8188" spans="7:7" x14ac:dyDescent="0.25">
      <c r="G8188" s="89"/>
    </row>
    <row r="8189" spans="7:7" x14ac:dyDescent="0.25">
      <c r="G8189" s="89"/>
    </row>
    <row r="8190" spans="7:7" x14ac:dyDescent="0.25">
      <c r="G8190" s="89"/>
    </row>
    <row r="8191" spans="7:7" x14ac:dyDescent="0.25">
      <c r="G8191" s="89"/>
    </row>
    <row r="8192" spans="7:7" x14ac:dyDescent="0.25">
      <c r="G8192" s="89"/>
    </row>
    <row r="8193" spans="7:7" x14ac:dyDescent="0.25">
      <c r="G8193" s="89"/>
    </row>
    <row r="8194" spans="7:7" x14ac:dyDescent="0.25">
      <c r="G8194" s="89"/>
    </row>
    <row r="8195" spans="7:7" x14ac:dyDescent="0.25">
      <c r="G8195" s="89"/>
    </row>
    <row r="8196" spans="7:7" x14ac:dyDescent="0.25">
      <c r="G8196" s="89"/>
    </row>
    <row r="8197" spans="7:7" x14ac:dyDescent="0.25">
      <c r="G8197" s="89"/>
    </row>
    <row r="8198" spans="7:7" x14ac:dyDescent="0.25">
      <c r="G8198" s="89"/>
    </row>
    <row r="8199" spans="7:7" x14ac:dyDescent="0.25">
      <c r="G8199" s="89"/>
    </row>
    <row r="8200" spans="7:7" x14ac:dyDescent="0.25">
      <c r="G8200" s="89"/>
    </row>
    <row r="8201" spans="7:7" x14ac:dyDescent="0.25">
      <c r="G8201" s="89"/>
    </row>
    <row r="8202" spans="7:7" x14ac:dyDescent="0.25">
      <c r="G8202" s="89"/>
    </row>
    <row r="8203" spans="7:7" x14ac:dyDescent="0.25">
      <c r="G8203" s="89"/>
    </row>
    <row r="8204" spans="7:7" x14ac:dyDescent="0.25">
      <c r="G8204" s="89"/>
    </row>
    <row r="8205" spans="7:7" x14ac:dyDescent="0.25">
      <c r="G8205" s="89"/>
    </row>
    <row r="8206" spans="7:7" x14ac:dyDescent="0.25">
      <c r="G8206" s="89"/>
    </row>
    <row r="8207" spans="7:7" x14ac:dyDescent="0.25">
      <c r="G8207" s="89"/>
    </row>
    <row r="8208" spans="7:7" x14ac:dyDescent="0.25">
      <c r="G8208" s="89"/>
    </row>
    <row r="8209" spans="7:7" x14ac:dyDescent="0.25">
      <c r="G8209" s="89"/>
    </row>
    <row r="8210" spans="7:7" x14ac:dyDescent="0.25">
      <c r="G8210" s="89"/>
    </row>
    <row r="8211" spans="7:7" x14ac:dyDescent="0.25">
      <c r="G8211" s="89"/>
    </row>
    <row r="8212" spans="7:7" x14ac:dyDescent="0.25">
      <c r="G8212" s="89"/>
    </row>
    <row r="8213" spans="7:7" x14ac:dyDescent="0.25">
      <c r="G8213" s="89"/>
    </row>
    <row r="8214" spans="7:7" x14ac:dyDescent="0.25">
      <c r="G8214" s="89"/>
    </row>
    <row r="8215" spans="7:7" x14ac:dyDescent="0.25">
      <c r="G8215" s="89"/>
    </row>
    <row r="8216" spans="7:7" x14ac:dyDescent="0.25">
      <c r="G8216" s="89"/>
    </row>
    <row r="8217" spans="7:7" x14ac:dyDescent="0.25">
      <c r="G8217" s="89"/>
    </row>
    <row r="8218" spans="7:7" x14ac:dyDescent="0.25">
      <c r="G8218" s="89"/>
    </row>
    <row r="8219" spans="7:7" x14ac:dyDescent="0.25">
      <c r="G8219" s="89"/>
    </row>
    <row r="8220" spans="7:7" x14ac:dyDescent="0.25">
      <c r="G8220" s="89"/>
    </row>
    <row r="8221" spans="7:7" x14ac:dyDescent="0.25">
      <c r="G8221" s="89"/>
    </row>
    <row r="8222" spans="7:7" x14ac:dyDescent="0.25">
      <c r="G8222" s="89"/>
    </row>
    <row r="8223" spans="7:7" x14ac:dyDescent="0.25">
      <c r="G8223" s="89"/>
    </row>
    <row r="8224" spans="7:7" x14ac:dyDescent="0.25">
      <c r="G8224" s="89"/>
    </row>
    <row r="8225" spans="7:7" x14ac:dyDescent="0.25">
      <c r="G8225" s="89"/>
    </row>
    <row r="8226" spans="7:7" x14ac:dyDescent="0.25">
      <c r="G8226" s="89"/>
    </row>
    <row r="8227" spans="7:7" x14ac:dyDescent="0.25">
      <c r="G8227" s="89"/>
    </row>
    <row r="8228" spans="7:7" x14ac:dyDescent="0.25">
      <c r="G8228" s="89"/>
    </row>
    <row r="8229" spans="7:7" x14ac:dyDescent="0.25">
      <c r="G8229" s="89"/>
    </row>
    <row r="8230" spans="7:7" x14ac:dyDescent="0.25">
      <c r="G8230" s="89"/>
    </row>
    <row r="8231" spans="7:7" x14ac:dyDescent="0.25">
      <c r="G8231" s="89"/>
    </row>
    <row r="8232" spans="7:7" x14ac:dyDescent="0.25">
      <c r="G8232" s="89"/>
    </row>
    <row r="8233" spans="7:7" x14ac:dyDescent="0.25">
      <c r="G8233" s="89"/>
    </row>
    <row r="8234" spans="7:7" x14ac:dyDescent="0.25">
      <c r="G8234" s="89"/>
    </row>
    <row r="8235" spans="7:7" x14ac:dyDescent="0.25">
      <c r="G8235" s="89"/>
    </row>
    <row r="8236" spans="7:7" x14ac:dyDescent="0.25">
      <c r="G8236" s="89"/>
    </row>
    <row r="8237" spans="7:7" x14ac:dyDescent="0.25">
      <c r="G8237" s="89"/>
    </row>
    <row r="8238" spans="7:7" x14ac:dyDescent="0.25">
      <c r="G8238" s="89"/>
    </row>
    <row r="8239" spans="7:7" x14ac:dyDescent="0.25">
      <c r="G8239" s="89"/>
    </row>
    <row r="8240" spans="7:7" x14ac:dyDescent="0.25">
      <c r="G8240" s="89"/>
    </row>
    <row r="8241" spans="7:7" x14ac:dyDescent="0.25">
      <c r="G8241" s="89"/>
    </row>
    <row r="8242" spans="7:7" x14ac:dyDescent="0.25">
      <c r="G8242" s="89"/>
    </row>
    <row r="8243" spans="7:7" x14ac:dyDescent="0.25">
      <c r="G8243" s="89"/>
    </row>
    <row r="8244" spans="7:7" x14ac:dyDescent="0.25">
      <c r="G8244" s="89"/>
    </row>
    <row r="8245" spans="7:7" x14ac:dyDescent="0.25">
      <c r="G8245" s="89"/>
    </row>
    <row r="8246" spans="7:7" x14ac:dyDescent="0.25">
      <c r="G8246" s="89"/>
    </row>
    <row r="8247" spans="7:7" x14ac:dyDescent="0.25">
      <c r="G8247" s="89"/>
    </row>
    <row r="8248" spans="7:7" x14ac:dyDescent="0.25">
      <c r="G8248" s="89"/>
    </row>
    <row r="8249" spans="7:7" x14ac:dyDescent="0.25">
      <c r="G8249" s="89"/>
    </row>
    <row r="8250" spans="7:7" x14ac:dyDescent="0.25">
      <c r="G8250" s="89"/>
    </row>
    <row r="8251" spans="7:7" x14ac:dyDescent="0.25">
      <c r="G8251" s="89"/>
    </row>
    <row r="8252" spans="7:7" x14ac:dyDescent="0.25">
      <c r="G8252" s="89"/>
    </row>
    <row r="8253" spans="7:7" x14ac:dyDescent="0.25">
      <c r="G8253" s="89"/>
    </row>
    <row r="8254" spans="7:7" x14ac:dyDescent="0.25">
      <c r="G8254" s="89"/>
    </row>
    <row r="8255" spans="7:7" x14ac:dyDescent="0.25">
      <c r="G8255" s="89"/>
    </row>
    <row r="8256" spans="7:7" x14ac:dyDescent="0.25">
      <c r="G8256" s="89"/>
    </row>
    <row r="8257" spans="7:7" x14ac:dyDescent="0.25">
      <c r="G8257" s="89"/>
    </row>
    <row r="8258" spans="7:7" x14ac:dyDescent="0.25">
      <c r="G8258" s="89"/>
    </row>
    <row r="8259" spans="7:7" x14ac:dyDescent="0.25">
      <c r="G8259" s="89"/>
    </row>
    <row r="8260" spans="7:7" x14ac:dyDescent="0.25">
      <c r="G8260" s="89"/>
    </row>
    <row r="8261" spans="7:7" x14ac:dyDescent="0.25">
      <c r="G8261" s="89"/>
    </row>
    <row r="8262" spans="7:7" x14ac:dyDescent="0.25">
      <c r="G8262" s="89"/>
    </row>
    <row r="8263" spans="7:7" x14ac:dyDescent="0.25">
      <c r="G8263" s="89"/>
    </row>
    <row r="8264" spans="7:7" x14ac:dyDescent="0.25">
      <c r="G8264" s="89"/>
    </row>
    <row r="8265" spans="7:7" x14ac:dyDescent="0.25">
      <c r="G8265" s="89"/>
    </row>
    <row r="8266" spans="7:7" x14ac:dyDescent="0.25">
      <c r="G8266" s="89"/>
    </row>
    <row r="8267" spans="7:7" x14ac:dyDescent="0.25">
      <c r="G8267" s="89"/>
    </row>
    <row r="8268" spans="7:7" x14ac:dyDescent="0.25">
      <c r="G8268" s="89"/>
    </row>
    <row r="8269" spans="7:7" x14ac:dyDescent="0.25">
      <c r="G8269" s="89"/>
    </row>
    <row r="8270" spans="7:7" x14ac:dyDescent="0.25">
      <c r="G8270" s="89"/>
    </row>
    <row r="8271" spans="7:7" x14ac:dyDescent="0.25">
      <c r="G8271" s="89"/>
    </row>
    <row r="8272" spans="7:7" x14ac:dyDescent="0.25">
      <c r="G8272" s="89"/>
    </row>
    <row r="8273" spans="7:7" x14ac:dyDescent="0.25">
      <c r="G8273" s="89"/>
    </row>
    <row r="8274" spans="7:7" x14ac:dyDescent="0.25">
      <c r="G8274" s="89"/>
    </row>
    <row r="8275" spans="7:7" x14ac:dyDescent="0.25">
      <c r="G8275" s="89"/>
    </row>
    <row r="8276" spans="7:7" x14ac:dyDescent="0.25">
      <c r="G8276" s="89"/>
    </row>
    <row r="8277" spans="7:7" x14ac:dyDescent="0.25">
      <c r="G8277" s="89"/>
    </row>
    <row r="8278" spans="7:7" x14ac:dyDescent="0.25">
      <c r="G8278" s="89"/>
    </row>
    <row r="8279" spans="7:7" x14ac:dyDescent="0.25">
      <c r="G8279" s="89"/>
    </row>
    <row r="8280" spans="7:7" x14ac:dyDescent="0.25">
      <c r="G8280" s="89"/>
    </row>
    <row r="8281" spans="7:7" x14ac:dyDescent="0.25">
      <c r="G8281" s="89"/>
    </row>
    <row r="8282" spans="7:7" x14ac:dyDescent="0.25">
      <c r="G8282" s="89"/>
    </row>
    <row r="8283" spans="7:7" x14ac:dyDescent="0.25">
      <c r="G8283" s="89"/>
    </row>
    <row r="8284" spans="7:7" x14ac:dyDescent="0.25">
      <c r="G8284" s="89"/>
    </row>
    <row r="8285" spans="7:7" x14ac:dyDescent="0.25">
      <c r="G8285" s="89"/>
    </row>
    <row r="8286" spans="7:7" x14ac:dyDescent="0.25">
      <c r="G8286" s="89"/>
    </row>
    <row r="8287" spans="7:7" x14ac:dyDescent="0.25">
      <c r="G8287" s="89"/>
    </row>
    <row r="8288" spans="7:7" x14ac:dyDescent="0.25">
      <c r="G8288" s="89"/>
    </row>
    <row r="8289" spans="7:7" x14ac:dyDescent="0.25">
      <c r="G8289" s="89"/>
    </row>
    <row r="8290" spans="7:7" x14ac:dyDescent="0.25">
      <c r="G8290" s="89"/>
    </row>
    <row r="8291" spans="7:7" x14ac:dyDescent="0.25">
      <c r="G8291" s="89"/>
    </row>
    <row r="8292" spans="7:7" x14ac:dyDescent="0.25">
      <c r="G8292" s="89"/>
    </row>
    <row r="8293" spans="7:7" x14ac:dyDescent="0.25">
      <c r="G8293" s="89"/>
    </row>
    <row r="8294" spans="7:7" x14ac:dyDescent="0.25">
      <c r="G8294" s="89"/>
    </row>
    <row r="8295" spans="7:7" x14ac:dyDescent="0.25">
      <c r="G8295" s="89"/>
    </row>
    <row r="8296" spans="7:7" x14ac:dyDescent="0.25">
      <c r="G8296" s="89"/>
    </row>
    <row r="8297" spans="7:7" x14ac:dyDescent="0.25">
      <c r="G8297" s="89"/>
    </row>
    <row r="8298" spans="7:7" x14ac:dyDescent="0.25">
      <c r="G8298" s="89"/>
    </row>
    <row r="8299" spans="7:7" x14ac:dyDescent="0.25">
      <c r="G8299" s="89"/>
    </row>
    <row r="8300" spans="7:7" x14ac:dyDescent="0.25">
      <c r="G8300" s="89"/>
    </row>
    <row r="8301" spans="7:7" x14ac:dyDescent="0.25">
      <c r="G8301" s="89"/>
    </row>
    <row r="8302" spans="7:7" x14ac:dyDescent="0.25">
      <c r="G8302" s="89"/>
    </row>
    <row r="8303" spans="7:7" x14ac:dyDescent="0.25">
      <c r="G8303" s="89"/>
    </row>
    <row r="8304" spans="7:7" x14ac:dyDescent="0.25">
      <c r="G8304" s="89"/>
    </row>
    <row r="8305" spans="7:7" x14ac:dyDescent="0.25">
      <c r="G8305" s="89"/>
    </row>
    <row r="8306" spans="7:7" x14ac:dyDescent="0.25">
      <c r="G8306" s="89"/>
    </row>
    <row r="8307" spans="7:7" x14ac:dyDescent="0.25">
      <c r="G8307" s="89"/>
    </row>
    <row r="8308" spans="7:7" x14ac:dyDescent="0.25">
      <c r="G8308" s="89"/>
    </row>
    <row r="8309" spans="7:7" x14ac:dyDescent="0.25">
      <c r="G8309" s="89"/>
    </row>
    <row r="8310" spans="7:7" x14ac:dyDescent="0.25">
      <c r="G8310" s="89"/>
    </row>
    <row r="8311" spans="7:7" x14ac:dyDescent="0.25">
      <c r="G8311" s="89"/>
    </row>
    <row r="8312" spans="7:7" x14ac:dyDescent="0.25">
      <c r="G8312" s="89"/>
    </row>
    <row r="8313" spans="7:7" x14ac:dyDescent="0.25">
      <c r="G8313" s="89"/>
    </row>
    <row r="8314" spans="7:7" x14ac:dyDescent="0.25">
      <c r="G8314" s="89"/>
    </row>
    <row r="8315" spans="7:7" x14ac:dyDescent="0.25">
      <c r="G8315" s="89"/>
    </row>
    <row r="8316" spans="7:7" x14ac:dyDescent="0.25">
      <c r="G8316" s="89"/>
    </row>
    <row r="8317" spans="7:7" x14ac:dyDescent="0.25">
      <c r="G8317" s="89"/>
    </row>
    <row r="8318" spans="7:7" x14ac:dyDescent="0.25">
      <c r="G8318" s="89"/>
    </row>
    <row r="8319" spans="7:7" x14ac:dyDescent="0.25">
      <c r="G8319" s="89"/>
    </row>
    <row r="8320" spans="7:7" x14ac:dyDescent="0.25">
      <c r="G8320" s="89"/>
    </row>
    <row r="8321" spans="7:7" x14ac:dyDescent="0.25">
      <c r="G8321" s="89"/>
    </row>
    <row r="8322" spans="7:7" x14ac:dyDescent="0.25">
      <c r="G8322" s="89"/>
    </row>
    <row r="8323" spans="7:7" x14ac:dyDescent="0.25">
      <c r="G8323" s="89"/>
    </row>
    <row r="8324" spans="7:7" x14ac:dyDescent="0.25">
      <c r="G8324" s="89"/>
    </row>
    <row r="8325" spans="7:7" x14ac:dyDescent="0.25">
      <c r="G8325" s="89"/>
    </row>
    <row r="8326" spans="7:7" x14ac:dyDescent="0.25">
      <c r="G8326" s="89"/>
    </row>
    <row r="8327" spans="7:7" x14ac:dyDescent="0.25">
      <c r="G8327" s="89"/>
    </row>
    <row r="8328" spans="7:7" x14ac:dyDescent="0.25">
      <c r="G8328" s="89"/>
    </row>
    <row r="8329" spans="7:7" x14ac:dyDescent="0.25">
      <c r="G8329" s="89"/>
    </row>
    <row r="8330" spans="7:7" x14ac:dyDescent="0.25">
      <c r="G8330" s="89"/>
    </row>
    <row r="8331" spans="7:7" x14ac:dyDescent="0.25">
      <c r="G8331" s="89"/>
    </row>
    <row r="8332" spans="7:7" x14ac:dyDescent="0.25">
      <c r="G8332" s="89"/>
    </row>
    <row r="8333" spans="7:7" x14ac:dyDescent="0.25">
      <c r="G8333" s="89"/>
    </row>
    <row r="8334" spans="7:7" x14ac:dyDescent="0.25">
      <c r="G8334" s="89"/>
    </row>
    <row r="8335" spans="7:7" x14ac:dyDescent="0.25">
      <c r="G8335" s="89"/>
    </row>
    <row r="8336" spans="7:7" x14ac:dyDescent="0.25">
      <c r="G8336" s="89"/>
    </row>
    <row r="8337" spans="7:7" x14ac:dyDescent="0.25">
      <c r="G8337" s="89"/>
    </row>
    <row r="8338" spans="7:7" x14ac:dyDescent="0.25">
      <c r="G8338" s="89"/>
    </row>
    <row r="8339" spans="7:7" x14ac:dyDescent="0.25">
      <c r="G8339" s="89"/>
    </row>
    <row r="8340" spans="7:7" x14ac:dyDescent="0.25">
      <c r="G8340" s="89"/>
    </row>
    <row r="8341" spans="7:7" x14ac:dyDescent="0.25">
      <c r="G8341" s="89"/>
    </row>
    <row r="8342" spans="7:7" x14ac:dyDescent="0.25">
      <c r="G8342" s="89"/>
    </row>
    <row r="8343" spans="7:7" x14ac:dyDescent="0.25">
      <c r="G8343" s="89"/>
    </row>
    <row r="8344" spans="7:7" x14ac:dyDescent="0.25">
      <c r="G8344" s="89"/>
    </row>
    <row r="8345" spans="7:7" x14ac:dyDescent="0.25">
      <c r="G8345" s="89"/>
    </row>
    <row r="8346" spans="7:7" x14ac:dyDescent="0.25">
      <c r="G8346" s="89"/>
    </row>
    <row r="8347" spans="7:7" x14ac:dyDescent="0.25">
      <c r="G8347" s="89"/>
    </row>
    <row r="8348" spans="7:7" x14ac:dyDescent="0.25">
      <c r="G8348" s="89"/>
    </row>
    <row r="8349" spans="7:7" x14ac:dyDescent="0.25">
      <c r="G8349" s="89"/>
    </row>
    <row r="8350" spans="7:7" x14ac:dyDescent="0.25">
      <c r="G8350" s="89"/>
    </row>
    <row r="8351" spans="7:7" x14ac:dyDescent="0.25">
      <c r="G8351" s="89"/>
    </row>
    <row r="8352" spans="7:7" x14ac:dyDescent="0.25">
      <c r="G8352" s="89"/>
    </row>
    <row r="8353" spans="7:7" x14ac:dyDescent="0.25">
      <c r="G8353" s="89"/>
    </row>
    <row r="8354" spans="7:7" x14ac:dyDescent="0.25">
      <c r="G8354" s="89"/>
    </row>
    <row r="8355" spans="7:7" x14ac:dyDescent="0.25">
      <c r="G8355" s="89"/>
    </row>
    <row r="8356" spans="7:7" x14ac:dyDescent="0.25">
      <c r="G8356" s="89"/>
    </row>
    <row r="8357" spans="7:7" x14ac:dyDescent="0.25">
      <c r="G8357" s="89"/>
    </row>
    <row r="8358" spans="7:7" x14ac:dyDescent="0.25">
      <c r="G8358" s="89"/>
    </row>
    <row r="8359" spans="7:7" x14ac:dyDescent="0.25">
      <c r="G8359" s="89"/>
    </row>
    <row r="8360" spans="7:7" x14ac:dyDescent="0.25">
      <c r="G8360" s="89"/>
    </row>
    <row r="8361" spans="7:7" x14ac:dyDescent="0.25">
      <c r="G8361" s="89"/>
    </row>
    <row r="8362" spans="7:7" x14ac:dyDescent="0.25">
      <c r="G8362" s="89"/>
    </row>
    <row r="8363" spans="7:7" x14ac:dyDescent="0.25">
      <c r="G8363" s="89"/>
    </row>
    <row r="8364" spans="7:7" x14ac:dyDescent="0.25">
      <c r="G8364" s="89"/>
    </row>
    <row r="8365" spans="7:7" x14ac:dyDescent="0.25">
      <c r="G8365" s="89"/>
    </row>
    <row r="8366" spans="7:7" x14ac:dyDescent="0.25">
      <c r="G8366" s="89"/>
    </row>
    <row r="8367" spans="7:7" x14ac:dyDescent="0.25">
      <c r="G8367" s="89"/>
    </row>
    <row r="8368" spans="7:7" x14ac:dyDescent="0.25">
      <c r="G8368" s="89"/>
    </row>
    <row r="8369" spans="7:7" x14ac:dyDescent="0.25">
      <c r="G8369" s="89"/>
    </row>
    <row r="8370" spans="7:7" x14ac:dyDescent="0.25">
      <c r="G8370" s="89"/>
    </row>
    <row r="8371" spans="7:7" x14ac:dyDescent="0.25">
      <c r="G8371" s="89"/>
    </row>
    <row r="8372" spans="7:7" x14ac:dyDescent="0.25">
      <c r="G8372" s="89"/>
    </row>
    <row r="8373" spans="7:7" x14ac:dyDescent="0.25">
      <c r="G8373" s="89"/>
    </row>
    <row r="8374" spans="7:7" x14ac:dyDescent="0.25">
      <c r="G8374" s="89"/>
    </row>
    <row r="8375" spans="7:7" x14ac:dyDescent="0.25">
      <c r="G8375" s="89"/>
    </row>
    <row r="8376" spans="7:7" x14ac:dyDescent="0.25">
      <c r="G8376" s="89"/>
    </row>
    <row r="8377" spans="7:7" x14ac:dyDescent="0.25">
      <c r="G8377" s="89"/>
    </row>
    <row r="8378" spans="7:7" x14ac:dyDescent="0.25">
      <c r="G8378" s="89"/>
    </row>
    <row r="8379" spans="7:7" x14ac:dyDescent="0.25">
      <c r="G8379" s="89"/>
    </row>
    <row r="8380" spans="7:7" x14ac:dyDescent="0.25">
      <c r="G8380" s="89"/>
    </row>
    <row r="8381" spans="7:7" x14ac:dyDescent="0.25">
      <c r="G8381" s="89"/>
    </row>
    <row r="8382" spans="7:7" x14ac:dyDescent="0.25">
      <c r="G8382" s="89"/>
    </row>
    <row r="8383" spans="7:7" x14ac:dyDescent="0.25">
      <c r="G8383" s="89"/>
    </row>
    <row r="8384" spans="7:7" x14ac:dyDescent="0.25">
      <c r="G8384" s="89"/>
    </row>
    <row r="8385" spans="7:7" x14ac:dyDescent="0.25">
      <c r="G8385" s="89"/>
    </row>
    <row r="8386" spans="7:7" x14ac:dyDescent="0.25">
      <c r="G8386" s="89"/>
    </row>
    <row r="8387" spans="7:7" x14ac:dyDescent="0.25">
      <c r="G8387" s="89"/>
    </row>
    <row r="8388" spans="7:7" x14ac:dyDescent="0.25">
      <c r="G8388" s="89"/>
    </row>
    <row r="8389" spans="7:7" x14ac:dyDescent="0.25">
      <c r="G8389" s="89"/>
    </row>
    <row r="8390" spans="7:7" x14ac:dyDescent="0.25">
      <c r="G8390" s="89"/>
    </row>
    <row r="8391" spans="7:7" x14ac:dyDescent="0.25">
      <c r="G8391" s="89"/>
    </row>
    <row r="8392" spans="7:7" x14ac:dyDescent="0.25">
      <c r="G8392" s="89"/>
    </row>
    <row r="8393" spans="7:7" x14ac:dyDescent="0.25">
      <c r="G8393" s="89"/>
    </row>
    <row r="8394" spans="7:7" x14ac:dyDescent="0.25">
      <c r="G8394" s="89"/>
    </row>
    <row r="8395" spans="7:7" x14ac:dyDescent="0.25">
      <c r="G8395" s="89"/>
    </row>
    <row r="8396" spans="7:7" x14ac:dyDescent="0.25">
      <c r="G8396" s="89"/>
    </row>
    <row r="8397" spans="7:7" x14ac:dyDescent="0.25">
      <c r="G8397" s="89"/>
    </row>
    <row r="8398" spans="7:7" x14ac:dyDescent="0.25">
      <c r="G8398" s="89"/>
    </row>
    <row r="8399" spans="7:7" x14ac:dyDescent="0.25">
      <c r="G8399" s="89"/>
    </row>
    <row r="8400" spans="7:7" x14ac:dyDescent="0.25">
      <c r="G8400" s="89"/>
    </row>
    <row r="8401" spans="7:7" x14ac:dyDescent="0.25">
      <c r="G8401" s="89"/>
    </row>
    <row r="8402" spans="7:7" x14ac:dyDescent="0.25">
      <c r="G8402" s="89"/>
    </row>
    <row r="8403" spans="7:7" x14ac:dyDescent="0.25">
      <c r="G8403" s="89"/>
    </row>
    <row r="8404" spans="7:7" x14ac:dyDescent="0.25">
      <c r="G8404" s="89"/>
    </row>
    <row r="8405" spans="7:7" x14ac:dyDescent="0.25">
      <c r="G8405" s="89"/>
    </row>
    <row r="8406" spans="7:7" x14ac:dyDescent="0.25">
      <c r="G8406" s="89"/>
    </row>
    <row r="8407" spans="7:7" x14ac:dyDescent="0.25">
      <c r="G8407" s="89"/>
    </row>
    <row r="8408" spans="7:7" x14ac:dyDescent="0.25">
      <c r="G8408" s="89"/>
    </row>
    <row r="8409" spans="7:7" x14ac:dyDescent="0.25">
      <c r="G8409" s="89"/>
    </row>
    <row r="8410" spans="7:7" x14ac:dyDescent="0.25">
      <c r="G8410" s="89"/>
    </row>
    <row r="8411" spans="7:7" x14ac:dyDescent="0.25">
      <c r="G8411" s="89"/>
    </row>
    <row r="8412" spans="7:7" x14ac:dyDescent="0.25">
      <c r="G8412" s="89"/>
    </row>
    <row r="8413" spans="7:7" x14ac:dyDescent="0.25">
      <c r="G8413" s="89"/>
    </row>
    <row r="8414" spans="7:7" x14ac:dyDescent="0.25">
      <c r="G8414" s="89"/>
    </row>
    <row r="8415" spans="7:7" x14ac:dyDescent="0.25">
      <c r="G8415" s="89"/>
    </row>
    <row r="8416" spans="7:7" x14ac:dyDescent="0.25">
      <c r="G8416" s="89"/>
    </row>
    <row r="8417" spans="7:7" x14ac:dyDescent="0.25">
      <c r="G8417" s="89"/>
    </row>
    <row r="8418" spans="7:7" x14ac:dyDescent="0.25">
      <c r="G8418" s="89"/>
    </row>
    <row r="8419" spans="7:7" x14ac:dyDescent="0.25">
      <c r="G8419" s="89"/>
    </row>
    <row r="8420" spans="7:7" x14ac:dyDescent="0.25">
      <c r="G8420" s="89"/>
    </row>
    <row r="8421" spans="7:7" x14ac:dyDescent="0.25">
      <c r="G8421" s="89"/>
    </row>
    <row r="8422" spans="7:7" x14ac:dyDescent="0.25">
      <c r="G8422" s="89"/>
    </row>
    <row r="8423" spans="7:7" x14ac:dyDescent="0.25">
      <c r="G8423" s="89"/>
    </row>
    <row r="8424" spans="7:7" x14ac:dyDescent="0.25">
      <c r="G8424" s="89"/>
    </row>
    <row r="8425" spans="7:7" x14ac:dyDescent="0.25">
      <c r="G8425" s="89"/>
    </row>
    <row r="8426" spans="7:7" x14ac:dyDescent="0.25">
      <c r="G8426" s="89"/>
    </row>
    <row r="8427" spans="7:7" x14ac:dyDescent="0.25">
      <c r="G8427" s="89"/>
    </row>
    <row r="8428" spans="7:7" x14ac:dyDescent="0.25">
      <c r="G8428" s="89"/>
    </row>
    <row r="8429" spans="7:7" x14ac:dyDescent="0.25">
      <c r="G8429" s="89"/>
    </row>
    <row r="8430" spans="7:7" x14ac:dyDescent="0.25">
      <c r="G8430" s="89"/>
    </row>
    <row r="8431" spans="7:7" x14ac:dyDescent="0.25">
      <c r="G8431" s="89"/>
    </row>
    <row r="8432" spans="7:7" x14ac:dyDescent="0.25">
      <c r="G8432" s="89"/>
    </row>
    <row r="8433" spans="7:7" x14ac:dyDescent="0.25">
      <c r="G8433" s="89"/>
    </row>
    <row r="8434" spans="7:7" x14ac:dyDescent="0.25">
      <c r="G8434" s="89"/>
    </row>
    <row r="8435" spans="7:7" x14ac:dyDescent="0.25">
      <c r="G8435" s="89"/>
    </row>
    <row r="8436" spans="7:7" x14ac:dyDescent="0.25">
      <c r="G8436" s="89"/>
    </row>
    <row r="8437" spans="7:7" x14ac:dyDescent="0.25">
      <c r="G8437" s="89"/>
    </row>
    <row r="8438" spans="7:7" x14ac:dyDescent="0.25">
      <c r="G8438" s="89"/>
    </row>
    <row r="8439" spans="7:7" x14ac:dyDescent="0.25">
      <c r="G8439" s="89"/>
    </row>
    <row r="8440" spans="7:7" x14ac:dyDescent="0.25">
      <c r="G8440" s="89"/>
    </row>
    <row r="8441" spans="7:7" x14ac:dyDescent="0.25">
      <c r="G8441" s="89"/>
    </row>
    <row r="8442" spans="7:7" x14ac:dyDescent="0.25">
      <c r="G8442" s="89"/>
    </row>
    <row r="8443" spans="7:7" x14ac:dyDescent="0.25">
      <c r="G8443" s="89"/>
    </row>
    <row r="8444" spans="7:7" x14ac:dyDescent="0.25">
      <c r="G8444" s="89"/>
    </row>
    <row r="8445" spans="7:7" x14ac:dyDescent="0.25">
      <c r="G8445" s="89"/>
    </row>
    <row r="8446" spans="7:7" x14ac:dyDescent="0.25">
      <c r="G8446" s="89"/>
    </row>
    <row r="8447" spans="7:7" x14ac:dyDescent="0.25">
      <c r="G8447" s="89"/>
    </row>
    <row r="8448" spans="7:7" x14ac:dyDescent="0.25">
      <c r="G8448" s="89"/>
    </row>
    <row r="8449" spans="7:7" x14ac:dyDescent="0.25">
      <c r="G8449" s="89"/>
    </row>
    <row r="8450" spans="7:7" x14ac:dyDescent="0.25">
      <c r="G8450" s="89"/>
    </row>
    <row r="8451" spans="7:7" x14ac:dyDescent="0.25">
      <c r="G8451" s="89"/>
    </row>
    <row r="8452" spans="7:7" x14ac:dyDescent="0.25">
      <c r="G8452" s="89"/>
    </row>
    <row r="8453" spans="7:7" x14ac:dyDescent="0.25">
      <c r="G8453" s="89"/>
    </row>
    <row r="8454" spans="7:7" x14ac:dyDescent="0.25">
      <c r="G8454" s="89"/>
    </row>
    <row r="8455" spans="7:7" x14ac:dyDescent="0.25">
      <c r="G8455" s="89"/>
    </row>
    <row r="8456" spans="7:7" x14ac:dyDescent="0.25">
      <c r="G8456" s="89"/>
    </row>
    <row r="8457" spans="7:7" x14ac:dyDescent="0.25">
      <c r="G8457" s="89"/>
    </row>
    <row r="8458" spans="7:7" x14ac:dyDescent="0.25">
      <c r="G8458" s="89"/>
    </row>
    <row r="8459" spans="7:7" x14ac:dyDescent="0.25">
      <c r="G8459" s="89"/>
    </row>
    <row r="8460" spans="7:7" x14ac:dyDescent="0.25">
      <c r="G8460" s="89"/>
    </row>
    <row r="8461" spans="7:7" x14ac:dyDescent="0.25">
      <c r="G8461" s="89"/>
    </row>
    <row r="8462" spans="7:7" x14ac:dyDescent="0.25">
      <c r="G8462" s="89"/>
    </row>
    <row r="8463" spans="7:7" x14ac:dyDescent="0.25">
      <c r="G8463" s="89"/>
    </row>
    <row r="8464" spans="7:7" x14ac:dyDescent="0.25">
      <c r="G8464" s="89"/>
    </row>
    <row r="8465" spans="7:7" x14ac:dyDescent="0.25">
      <c r="G8465" s="89"/>
    </row>
    <row r="8466" spans="7:7" x14ac:dyDescent="0.25">
      <c r="G8466" s="89"/>
    </row>
    <row r="8467" spans="7:7" x14ac:dyDescent="0.25">
      <c r="G8467" s="89"/>
    </row>
    <row r="8468" spans="7:7" x14ac:dyDescent="0.25">
      <c r="G8468" s="89"/>
    </row>
    <row r="8469" spans="7:7" x14ac:dyDescent="0.25">
      <c r="G8469" s="89"/>
    </row>
    <row r="8470" spans="7:7" x14ac:dyDescent="0.25">
      <c r="G8470" s="89"/>
    </row>
    <row r="8471" spans="7:7" x14ac:dyDescent="0.25">
      <c r="G8471" s="89"/>
    </row>
    <row r="8472" spans="7:7" x14ac:dyDescent="0.25">
      <c r="G8472" s="89"/>
    </row>
    <row r="8473" spans="7:7" x14ac:dyDescent="0.25">
      <c r="G8473" s="89"/>
    </row>
    <row r="8474" spans="7:7" x14ac:dyDescent="0.25">
      <c r="G8474" s="89"/>
    </row>
    <row r="8475" spans="7:7" x14ac:dyDescent="0.25">
      <c r="G8475" s="89"/>
    </row>
    <row r="8476" spans="7:7" x14ac:dyDescent="0.25">
      <c r="G8476" s="89"/>
    </row>
    <row r="8477" spans="7:7" x14ac:dyDescent="0.25">
      <c r="G8477" s="89"/>
    </row>
    <row r="8478" spans="7:7" x14ac:dyDescent="0.25">
      <c r="G8478" s="89"/>
    </row>
    <row r="8479" spans="7:7" x14ac:dyDescent="0.25">
      <c r="G8479" s="89"/>
    </row>
    <row r="8480" spans="7:7" x14ac:dyDescent="0.25">
      <c r="G8480" s="89"/>
    </row>
    <row r="8481" spans="7:7" x14ac:dyDescent="0.25">
      <c r="G8481" s="89"/>
    </row>
    <row r="8482" spans="7:7" x14ac:dyDescent="0.25">
      <c r="G8482" s="89"/>
    </row>
    <row r="8483" spans="7:7" x14ac:dyDescent="0.25">
      <c r="G8483" s="89"/>
    </row>
    <row r="8484" spans="7:7" x14ac:dyDescent="0.25">
      <c r="G8484" s="89"/>
    </row>
    <row r="8485" spans="7:7" x14ac:dyDescent="0.25">
      <c r="G8485" s="89"/>
    </row>
    <row r="8486" spans="7:7" x14ac:dyDescent="0.25">
      <c r="G8486" s="89"/>
    </row>
    <row r="8487" spans="7:7" x14ac:dyDescent="0.25">
      <c r="G8487" s="89"/>
    </row>
    <row r="8488" spans="7:7" x14ac:dyDescent="0.25">
      <c r="G8488" s="89"/>
    </row>
    <row r="8489" spans="7:7" x14ac:dyDescent="0.25">
      <c r="G8489" s="89"/>
    </row>
    <row r="8490" spans="7:7" x14ac:dyDescent="0.25">
      <c r="G8490" s="89"/>
    </row>
    <row r="8491" spans="7:7" x14ac:dyDescent="0.25">
      <c r="G8491" s="89"/>
    </row>
    <row r="8492" spans="7:7" x14ac:dyDescent="0.25">
      <c r="G8492" s="89"/>
    </row>
    <row r="8493" spans="7:7" x14ac:dyDescent="0.25">
      <c r="G8493" s="89"/>
    </row>
    <row r="8494" spans="7:7" x14ac:dyDescent="0.25">
      <c r="G8494" s="89"/>
    </row>
    <row r="8495" spans="7:7" x14ac:dyDescent="0.25">
      <c r="G8495" s="89"/>
    </row>
    <row r="8496" spans="7:7" x14ac:dyDescent="0.25">
      <c r="G8496" s="89"/>
    </row>
    <row r="8497" spans="7:7" x14ac:dyDescent="0.25">
      <c r="G8497" s="89"/>
    </row>
    <row r="8498" spans="7:7" x14ac:dyDescent="0.25">
      <c r="G8498" s="89"/>
    </row>
    <row r="8499" spans="7:7" x14ac:dyDescent="0.25">
      <c r="G8499" s="89"/>
    </row>
    <row r="8500" spans="7:7" x14ac:dyDescent="0.25">
      <c r="G8500" s="89"/>
    </row>
    <row r="8501" spans="7:7" x14ac:dyDescent="0.25">
      <c r="G8501" s="89"/>
    </row>
    <row r="8502" spans="7:7" x14ac:dyDescent="0.25">
      <c r="G8502" s="89"/>
    </row>
    <row r="8503" spans="7:7" x14ac:dyDescent="0.25">
      <c r="G8503" s="89"/>
    </row>
    <row r="8504" spans="7:7" x14ac:dyDescent="0.25">
      <c r="G8504" s="89"/>
    </row>
    <row r="8505" spans="7:7" x14ac:dyDescent="0.25">
      <c r="G8505" s="89"/>
    </row>
    <row r="8506" spans="7:7" x14ac:dyDescent="0.25">
      <c r="G8506" s="89"/>
    </row>
    <row r="8507" spans="7:7" x14ac:dyDescent="0.25">
      <c r="G8507" s="89"/>
    </row>
    <row r="8508" spans="7:7" x14ac:dyDescent="0.25">
      <c r="G8508" s="89"/>
    </row>
    <row r="8509" spans="7:7" x14ac:dyDescent="0.25">
      <c r="G8509" s="89"/>
    </row>
    <row r="8510" spans="7:7" x14ac:dyDescent="0.25">
      <c r="G8510" s="89"/>
    </row>
    <row r="8511" spans="7:7" x14ac:dyDescent="0.25">
      <c r="G8511" s="89"/>
    </row>
    <row r="8512" spans="7:7" x14ac:dyDescent="0.25">
      <c r="G8512" s="89"/>
    </row>
    <row r="8513" spans="7:7" x14ac:dyDescent="0.25">
      <c r="G8513" s="89"/>
    </row>
    <row r="8514" spans="7:7" x14ac:dyDescent="0.25">
      <c r="G8514" s="89"/>
    </row>
    <row r="8515" spans="7:7" x14ac:dyDescent="0.25">
      <c r="G8515" s="89"/>
    </row>
    <row r="8516" spans="7:7" x14ac:dyDescent="0.25">
      <c r="G8516" s="89"/>
    </row>
    <row r="8517" spans="7:7" x14ac:dyDescent="0.25">
      <c r="G8517" s="89"/>
    </row>
    <row r="8518" spans="7:7" x14ac:dyDescent="0.25">
      <c r="G8518" s="89"/>
    </row>
    <row r="8519" spans="7:7" x14ac:dyDescent="0.25">
      <c r="G8519" s="89"/>
    </row>
    <row r="8520" spans="7:7" x14ac:dyDescent="0.25">
      <c r="G8520" s="89"/>
    </row>
    <row r="8521" spans="7:7" x14ac:dyDescent="0.25">
      <c r="G8521" s="89"/>
    </row>
    <row r="8522" spans="7:7" x14ac:dyDescent="0.25">
      <c r="G8522" s="89"/>
    </row>
    <row r="8523" spans="7:7" x14ac:dyDescent="0.25">
      <c r="G8523" s="89"/>
    </row>
    <row r="8524" spans="7:7" x14ac:dyDescent="0.25">
      <c r="G8524" s="89"/>
    </row>
    <row r="8525" spans="7:7" x14ac:dyDescent="0.25">
      <c r="G8525" s="89"/>
    </row>
    <row r="8526" spans="7:7" x14ac:dyDescent="0.25">
      <c r="G8526" s="89"/>
    </row>
    <row r="8527" spans="7:7" x14ac:dyDescent="0.25">
      <c r="G8527" s="89"/>
    </row>
    <row r="8528" spans="7:7" x14ac:dyDescent="0.25">
      <c r="G8528" s="89"/>
    </row>
    <row r="8529" spans="7:7" x14ac:dyDescent="0.25">
      <c r="G8529" s="89"/>
    </row>
    <row r="8530" spans="7:7" x14ac:dyDescent="0.25">
      <c r="G8530" s="89"/>
    </row>
    <row r="8531" spans="7:7" x14ac:dyDescent="0.25">
      <c r="G8531" s="89"/>
    </row>
    <row r="8532" spans="7:7" x14ac:dyDescent="0.25">
      <c r="G8532" s="89"/>
    </row>
    <row r="8533" spans="7:7" x14ac:dyDescent="0.25">
      <c r="G8533" s="89"/>
    </row>
    <row r="8534" spans="7:7" x14ac:dyDescent="0.25">
      <c r="G8534" s="89"/>
    </row>
    <row r="8535" spans="7:7" x14ac:dyDescent="0.25">
      <c r="G8535" s="89"/>
    </row>
    <row r="8536" spans="7:7" x14ac:dyDescent="0.25">
      <c r="G8536" s="89"/>
    </row>
    <row r="8537" spans="7:7" x14ac:dyDescent="0.25">
      <c r="G8537" s="89"/>
    </row>
    <row r="8538" spans="7:7" x14ac:dyDescent="0.25">
      <c r="G8538" s="89"/>
    </row>
    <row r="8539" spans="7:7" x14ac:dyDescent="0.25">
      <c r="G8539" s="89"/>
    </row>
    <row r="8540" spans="7:7" x14ac:dyDescent="0.25">
      <c r="G8540" s="89"/>
    </row>
    <row r="8541" spans="7:7" x14ac:dyDescent="0.25">
      <c r="G8541" s="89"/>
    </row>
    <row r="8542" spans="7:7" x14ac:dyDescent="0.25">
      <c r="G8542" s="89"/>
    </row>
    <row r="8543" spans="7:7" x14ac:dyDescent="0.25">
      <c r="G8543" s="89"/>
    </row>
    <row r="8544" spans="7:7" x14ac:dyDescent="0.25">
      <c r="G8544" s="89"/>
    </row>
    <row r="8545" spans="7:7" x14ac:dyDescent="0.25">
      <c r="G8545" s="89"/>
    </row>
    <row r="8546" spans="7:7" x14ac:dyDescent="0.25">
      <c r="G8546" s="89"/>
    </row>
    <row r="8547" spans="7:7" x14ac:dyDescent="0.25">
      <c r="G8547" s="89"/>
    </row>
    <row r="8548" spans="7:7" x14ac:dyDescent="0.25">
      <c r="G8548" s="89"/>
    </row>
    <row r="8549" spans="7:7" x14ac:dyDescent="0.25">
      <c r="G8549" s="89"/>
    </row>
    <row r="8550" spans="7:7" x14ac:dyDescent="0.25">
      <c r="G8550" s="89"/>
    </row>
    <row r="8551" spans="7:7" x14ac:dyDescent="0.25">
      <c r="G8551" s="89"/>
    </row>
    <row r="8552" spans="7:7" x14ac:dyDescent="0.25">
      <c r="G8552" s="89"/>
    </row>
    <row r="8553" spans="7:7" x14ac:dyDescent="0.25">
      <c r="G8553" s="89"/>
    </row>
    <row r="8554" spans="7:7" x14ac:dyDescent="0.25">
      <c r="G8554" s="89"/>
    </row>
    <row r="8555" spans="7:7" x14ac:dyDescent="0.25">
      <c r="G8555" s="89"/>
    </row>
    <row r="8556" spans="7:7" x14ac:dyDescent="0.25">
      <c r="G8556" s="89"/>
    </row>
    <row r="8557" spans="7:7" x14ac:dyDescent="0.25">
      <c r="G8557" s="89"/>
    </row>
    <row r="8558" spans="7:7" x14ac:dyDescent="0.25">
      <c r="G8558" s="89"/>
    </row>
    <row r="8559" spans="7:7" x14ac:dyDescent="0.25">
      <c r="G8559" s="89"/>
    </row>
    <row r="8560" spans="7:7" x14ac:dyDescent="0.25">
      <c r="G8560" s="89"/>
    </row>
    <row r="8561" spans="7:7" x14ac:dyDescent="0.25">
      <c r="G8561" s="89"/>
    </row>
    <row r="8562" spans="7:7" x14ac:dyDescent="0.25">
      <c r="G8562" s="89"/>
    </row>
    <row r="8563" spans="7:7" x14ac:dyDescent="0.25">
      <c r="G8563" s="89"/>
    </row>
    <row r="8564" spans="7:7" x14ac:dyDescent="0.25">
      <c r="G8564" s="89"/>
    </row>
    <row r="8565" spans="7:7" x14ac:dyDescent="0.25">
      <c r="G8565" s="89"/>
    </row>
    <row r="8566" spans="7:7" x14ac:dyDescent="0.25">
      <c r="G8566" s="89"/>
    </row>
    <row r="8567" spans="7:7" x14ac:dyDescent="0.25">
      <c r="G8567" s="89"/>
    </row>
    <row r="8568" spans="7:7" x14ac:dyDescent="0.25">
      <c r="G8568" s="89"/>
    </row>
    <row r="8569" spans="7:7" x14ac:dyDescent="0.25">
      <c r="G8569" s="89"/>
    </row>
    <row r="8570" spans="7:7" x14ac:dyDescent="0.25">
      <c r="G8570" s="89"/>
    </row>
    <row r="8571" spans="7:7" x14ac:dyDescent="0.25">
      <c r="G8571" s="89"/>
    </row>
    <row r="8572" spans="7:7" x14ac:dyDescent="0.25">
      <c r="G8572" s="89"/>
    </row>
    <row r="8573" spans="7:7" x14ac:dyDescent="0.25">
      <c r="G8573" s="89"/>
    </row>
    <row r="8574" spans="7:7" x14ac:dyDescent="0.25">
      <c r="G8574" s="89"/>
    </row>
    <row r="8575" spans="7:7" x14ac:dyDescent="0.25">
      <c r="G8575" s="89"/>
    </row>
    <row r="8576" spans="7:7" x14ac:dyDescent="0.25">
      <c r="G8576" s="89"/>
    </row>
    <row r="8577" spans="7:7" x14ac:dyDescent="0.25">
      <c r="G8577" s="89"/>
    </row>
    <row r="8578" spans="7:7" x14ac:dyDescent="0.25">
      <c r="G8578" s="89"/>
    </row>
    <row r="8579" spans="7:7" x14ac:dyDescent="0.25">
      <c r="G8579" s="89"/>
    </row>
    <row r="8580" spans="7:7" x14ac:dyDescent="0.25">
      <c r="G8580" s="89"/>
    </row>
    <row r="8581" spans="7:7" x14ac:dyDescent="0.25">
      <c r="G8581" s="89"/>
    </row>
    <row r="8582" spans="7:7" x14ac:dyDescent="0.25">
      <c r="G8582" s="89"/>
    </row>
    <row r="8583" spans="7:7" x14ac:dyDescent="0.25">
      <c r="G8583" s="89"/>
    </row>
    <row r="8584" spans="7:7" x14ac:dyDescent="0.25">
      <c r="G8584" s="89"/>
    </row>
    <row r="8585" spans="7:7" x14ac:dyDescent="0.25">
      <c r="G8585" s="89"/>
    </row>
    <row r="8586" spans="7:7" x14ac:dyDescent="0.25">
      <c r="G8586" s="89"/>
    </row>
    <row r="8587" spans="7:7" x14ac:dyDescent="0.25">
      <c r="G8587" s="89"/>
    </row>
    <row r="8588" spans="7:7" x14ac:dyDescent="0.25">
      <c r="G8588" s="89"/>
    </row>
    <row r="8589" spans="7:7" x14ac:dyDescent="0.25">
      <c r="G8589" s="89"/>
    </row>
    <row r="8590" spans="7:7" x14ac:dyDescent="0.25">
      <c r="G8590" s="89"/>
    </row>
    <row r="8591" spans="7:7" x14ac:dyDescent="0.25">
      <c r="G8591" s="89"/>
    </row>
    <row r="8592" spans="7:7" x14ac:dyDescent="0.25">
      <c r="G8592" s="89"/>
    </row>
    <row r="8593" spans="7:7" x14ac:dyDescent="0.25">
      <c r="G8593" s="89"/>
    </row>
    <row r="8594" spans="7:7" x14ac:dyDescent="0.25">
      <c r="G8594" s="89"/>
    </row>
    <row r="8595" spans="7:7" x14ac:dyDescent="0.25">
      <c r="G8595" s="89"/>
    </row>
    <row r="8596" spans="7:7" x14ac:dyDescent="0.25">
      <c r="G8596" s="89"/>
    </row>
    <row r="8597" spans="7:7" x14ac:dyDescent="0.25">
      <c r="G8597" s="89"/>
    </row>
    <row r="8598" spans="7:7" x14ac:dyDescent="0.25">
      <c r="G8598" s="89"/>
    </row>
    <row r="8599" spans="7:7" x14ac:dyDescent="0.25">
      <c r="G8599" s="89"/>
    </row>
    <row r="8600" spans="7:7" x14ac:dyDescent="0.25">
      <c r="G8600" s="89"/>
    </row>
    <row r="8601" spans="7:7" x14ac:dyDescent="0.25">
      <c r="G8601" s="89"/>
    </row>
    <row r="8602" spans="7:7" x14ac:dyDescent="0.25">
      <c r="G8602" s="89"/>
    </row>
    <row r="8603" spans="7:7" x14ac:dyDescent="0.25">
      <c r="G8603" s="89"/>
    </row>
    <row r="8604" spans="7:7" x14ac:dyDescent="0.25">
      <c r="G8604" s="89"/>
    </row>
    <row r="8605" spans="7:7" x14ac:dyDescent="0.25">
      <c r="G8605" s="89"/>
    </row>
    <row r="8606" spans="7:7" x14ac:dyDescent="0.25">
      <c r="G8606" s="89"/>
    </row>
    <row r="8607" spans="7:7" x14ac:dyDescent="0.25">
      <c r="G8607" s="89"/>
    </row>
    <row r="8608" spans="7:7" x14ac:dyDescent="0.25">
      <c r="G8608" s="89"/>
    </row>
    <row r="8609" spans="7:7" x14ac:dyDescent="0.25">
      <c r="G8609" s="89"/>
    </row>
    <row r="8610" spans="7:7" x14ac:dyDescent="0.25">
      <c r="G8610" s="89"/>
    </row>
    <row r="8611" spans="7:7" x14ac:dyDescent="0.25">
      <c r="G8611" s="89"/>
    </row>
    <row r="8612" spans="7:7" x14ac:dyDescent="0.25">
      <c r="G8612" s="89"/>
    </row>
    <row r="8613" spans="7:7" x14ac:dyDescent="0.25">
      <c r="G8613" s="89"/>
    </row>
    <row r="8614" spans="7:7" x14ac:dyDescent="0.25">
      <c r="G8614" s="89"/>
    </row>
    <row r="8615" spans="7:7" x14ac:dyDescent="0.25">
      <c r="G8615" s="89"/>
    </row>
    <row r="8616" spans="7:7" x14ac:dyDescent="0.25">
      <c r="G8616" s="89"/>
    </row>
    <row r="8617" spans="7:7" x14ac:dyDescent="0.25">
      <c r="G8617" s="89"/>
    </row>
    <row r="8618" spans="7:7" x14ac:dyDescent="0.25">
      <c r="G8618" s="89"/>
    </row>
    <row r="8619" spans="7:7" x14ac:dyDescent="0.25">
      <c r="G8619" s="89"/>
    </row>
    <row r="8620" spans="7:7" x14ac:dyDescent="0.25">
      <c r="G8620" s="89"/>
    </row>
    <row r="8621" spans="7:7" x14ac:dyDescent="0.25">
      <c r="G8621" s="89"/>
    </row>
    <row r="8622" spans="7:7" x14ac:dyDescent="0.25">
      <c r="G8622" s="89"/>
    </row>
    <row r="8623" spans="7:7" x14ac:dyDescent="0.25">
      <c r="G8623" s="89"/>
    </row>
    <row r="8624" spans="7:7" x14ac:dyDescent="0.25">
      <c r="G8624" s="89"/>
    </row>
    <row r="8625" spans="7:7" x14ac:dyDescent="0.25">
      <c r="G8625" s="89"/>
    </row>
    <row r="8626" spans="7:7" x14ac:dyDescent="0.25">
      <c r="G8626" s="89"/>
    </row>
    <row r="8627" spans="7:7" x14ac:dyDescent="0.25">
      <c r="G8627" s="89"/>
    </row>
    <row r="8628" spans="7:7" x14ac:dyDescent="0.25">
      <c r="G8628" s="89"/>
    </row>
    <row r="8629" spans="7:7" x14ac:dyDescent="0.25">
      <c r="G8629" s="89"/>
    </row>
    <row r="8630" spans="7:7" x14ac:dyDescent="0.25">
      <c r="G8630" s="89"/>
    </row>
    <row r="8631" spans="7:7" x14ac:dyDescent="0.25">
      <c r="G8631" s="89"/>
    </row>
    <row r="8632" spans="7:7" x14ac:dyDescent="0.25">
      <c r="G8632" s="89"/>
    </row>
    <row r="8633" spans="7:7" x14ac:dyDescent="0.25">
      <c r="G8633" s="89"/>
    </row>
    <row r="8634" spans="7:7" x14ac:dyDescent="0.25">
      <c r="G8634" s="89"/>
    </row>
    <row r="8635" spans="7:7" x14ac:dyDescent="0.25">
      <c r="G8635" s="89"/>
    </row>
    <row r="8636" spans="7:7" x14ac:dyDescent="0.25">
      <c r="G8636" s="89"/>
    </row>
    <row r="8637" spans="7:7" x14ac:dyDescent="0.25">
      <c r="G8637" s="89"/>
    </row>
    <row r="8638" spans="7:7" x14ac:dyDescent="0.25">
      <c r="G8638" s="89"/>
    </row>
    <row r="8639" spans="7:7" x14ac:dyDescent="0.25">
      <c r="G8639" s="89"/>
    </row>
    <row r="8640" spans="7:7" x14ac:dyDescent="0.25">
      <c r="G8640" s="89"/>
    </row>
    <row r="8641" spans="7:7" x14ac:dyDescent="0.25">
      <c r="G8641" s="89"/>
    </row>
    <row r="8642" spans="7:7" x14ac:dyDescent="0.25">
      <c r="G8642" s="89"/>
    </row>
    <row r="8643" spans="7:7" x14ac:dyDescent="0.25">
      <c r="G8643" s="89"/>
    </row>
    <row r="8644" spans="7:7" x14ac:dyDescent="0.25">
      <c r="G8644" s="89"/>
    </row>
    <row r="8645" spans="7:7" x14ac:dyDescent="0.25">
      <c r="G8645" s="89"/>
    </row>
    <row r="8646" spans="7:7" x14ac:dyDescent="0.25">
      <c r="G8646" s="89"/>
    </row>
    <row r="8647" spans="7:7" x14ac:dyDescent="0.25">
      <c r="G8647" s="89"/>
    </row>
    <row r="8648" spans="7:7" x14ac:dyDescent="0.25">
      <c r="G8648" s="89"/>
    </row>
    <row r="8649" spans="7:7" x14ac:dyDescent="0.25">
      <c r="G8649" s="89"/>
    </row>
    <row r="8650" spans="7:7" x14ac:dyDescent="0.25">
      <c r="G8650" s="89"/>
    </row>
    <row r="8651" spans="7:7" x14ac:dyDescent="0.25">
      <c r="G8651" s="89"/>
    </row>
    <row r="8652" spans="7:7" x14ac:dyDescent="0.25">
      <c r="G8652" s="89"/>
    </row>
    <row r="8653" spans="7:7" x14ac:dyDescent="0.25">
      <c r="G8653" s="89"/>
    </row>
    <row r="8654" spans="7:7" x14ac:dyDescent="0.25">
      <c r="G8654" s="89"/>
    </row>
    <row r="8655" spans="7:7" x14ac:dyDescent="0.25">
      <c r="G8655" s="89"/>
    </row>
    <row r="8656" spans="7:7" x14ac:dyDescent="0.25">
      <c r="G8656" s="89"/>
    </row>
    <row r="8657" spans="7:7" x14ac:dyDescent="0.25">
      <c r="G8657" s="89"/>
    </row>
    <row r="8658" spans="7:7" x14ac:dyDescent="0.25">
      <c r="G8658" s="89"/>
    </row>
    <row r="8659" spans="7:7" x14ac:dyDescent="0.25">
      <c r="G8659" s="89"/>
    </row>
    <row r="8660" spans="7:7" x14ac:dyDescent="0.25">
      <c r="G8660" s="89"/>
    </row>
    <row r="8661" spans="7:7" x14ac:dyDescent="0.25">
      <c r="G8661" s="89"/>
    </row>
    <row r="8662" spans="7:7" x14ac:dyDescent="0.25">
      <c r="G8662" s="89"/>
    </row>
    <row r="8663" spans="7:7" x14ac:dyDescent="0.25">
      <c r="G8663" s="89"/>
    </row>
    <row r="8664" spans="7:7" x14ac:dyDescent="0.25">
      <c r="G8664" s="89"/>
    </row>
    <row r="8665" spans="7:7" x14ac:dyDescent="0.25">
      <c r="G8665" s="89"/>
    </row>
    <row r="8666" spans="7:7" x14ac:dyDescent="0.25">
      <c r="G8666" s="89"/>
    </row>
    <row r="8667" spans="7:7" x14ac:dyDescent="0.25">
      <c r="G8667" s="89"/>
    </row>
    <row r="8668" spans="7:7" x14ac:dyDescent="0.25">
      <c r="G8668" s="89"/>
    </row>
    <row r="8669" spans="7:7" x14ac:dyDescent="0.25">
      <c r="G8669" s="89"/>
    </row>
    <row r="8670" spans="7:7" x14ac:dyDescent="0.25">
      <c r="G8670" s="89"/>
    </row>
    <row r="8671" spans="7:7" x14ac:dyDescent="0.25">
      <c r="G8671" s="89"/>
    </row>
    <row r="8672" spans="7:7" x14ac:dyDescent="0.25">
      <c r="G8672" s="89"/>
    </row>
    <row r="8673" spans="7:7" x14ac:dyDescent="0.25">
      <c r="G8673" s="89"/>
    </row>
    <row r="8674" spans="7:7" x14ac:dyDescent="0.25">
      <c r="G8674" s="89"/>
    </row>
    <row r="8675" spans="7:7" x14ac:dyDescent="0.25">
      <c r="G8675" s="89"/>
    </row>
    <row r="8676" spans="7:7" x14ac:dyDescent="0.25">
      <c r="G8676" s="89"/>
    </row>
    <row r="8677" spans="7:7" x14ac:dyDescent="0.25">
      <c r="G8677" s="89"/>
    </row>
    <row r="8678" spans="7:7" x14ac:dyDescent="0.25">
      <c r="G8678" s="89"/>
    </row>
    <row r="8679" spans="7:7" x14ac:dyDescent="0.25">
      <c r="G8679" s="89"/>
    </row>
    <row r="8680" spans="7:7" x14ac:dyDescent="0.25">
      <c r="G8680" s="89"/>
    </row>
    <row r="8681" spans="7:7" x14ac:dyDescent="0.25">
      <c r="G8681" s="89"/>
    </row>
    <row r="8682" spans="7:7" x14ac:dyDescent="0.25">
      <c r="G8682" s="89"/>
    </row>
    <row r="8683" spans="7:7" x14ac:dyDescent="0.25">
      <c r="G8683" s="89"/>
    </row>
    <row r="8684" spans="7:7" x14ac:dyDescent="0.25">
      <c r="G8684" s="89"/>
    </row>
    <row r="8685" spans="7:7" x14ac:dyDescent="0.25">
      <c r="G8685" s="89"/>
    </row>
    <row r="8686" spans="7:7" x14ac:dyDescent="0.25">
      <c r="G8686" s="89"/>
    </row>
    <row r="8687" spans="7:7" x14ac:dyDescent="0.25">
      <c r="G8687" s="89"/>
    </row>
    <row r="8688" spans="7:7" x14ac:dyDescent="0.25">
      <c r="G8688" s="89"/>
    </row>
    <row r="8689" spans="7:7" x14ac:dyDescent="0.25">
      <c r="G8689" s="89"/>
    </row>
    <row r="8690" spans="7:7" x14ac:dyDescent="0.25">
      <c r="G8690" s="89"/>
    </row>
    <row r="8691" spans="7:7" x14ac:dyDescent="0.25">
      <c r="G8691" s="89"/>
    </row>
    <row r="8692" spans="7:7" x14ac:dyDescent="0.25">
      <c r="G8692" s="89"/>
    </row>
    <row r="8693" spans="7:7" x14ac:dyDescent="0.25">
      <c r="G8693" s="89"/>
    </row>
    <row r="8694" spans="7:7" x14ac:dyDescent="0.25">
      <c r="G8694" s="89"/>
    </row>
    <row r="8695" spans="7:7" x14ac:dyDescent="0.25">
      <c r="G8695" s="89"/>
    </row>
    <row r="8696" spans="7:7" x14ac:dyDescent="0.25">
      <c r="G8696" s="89"/>
    </row>
    <row r="8697" spans="7:7" x14ac:dyDescent="0.25">
      <c r="G8697" s="89"/>
    </row>
    <row r="8698" spans="7:7" x14ac:dyDescent="0.25">
      <c r="G8698" s="89"/>
    </row>
    <row r="8699" spans="7:7" x14ac:dyDescent="0.25">
      <c r="G8699" s="89"/>
    </row>
    <row r="8700" spans="7:7" x14ac:dyDescent="0.25">
      <c r="G8700" s="89"/>
    </row>
    <row r="8701" spans="7:7" x14ac:dyDescent="0.25">
      <c r="G8701" s="89"/>
    </row>
    <row r="8702" spans="7:7" x14ac:dyDescent="0.25">
      <c r="G8702" s="89"/>
    </row>
    <row r="8703" spans="7:7" x14ac:dyDescent="0.25">
      <c r="G8703" s="89"/>
    </row>
    <row r="8704" spans="7:7" x14ac:dyDescent="0.25">
      <c r="G8704" s="89"/>
    </row>
    <row r="8705" spans="7:7" x14ac:dyDescent="0.25">
      <c r="G8705" s="89"/>
    </row>
    <row r="8706" spans="7:7" x14ac:dyDescent="0.25">
      <c r="G8706" s="89"/>
    </row>
    <row r="8707" spans="7:7" x14ac:dyDescent="0.25">
      <c r="G8707" s="89"/>
    </row>
    <row r="8708" spans="7:7" x14ac:dyDescent="0.25">
      <c r="G8708" s="89"/>
    </row>
    <row r="8709" spans="7:7" x14ac:dyDescent="0.25">
      <c r="G8709" s="89"/>
    </row>
    <row r="8710" spans="7:7" x14ac:dyDescent="0.25">
      <c r="G8710" s="89"/>
    </row>
    <row r="8711" spans="7:7" x14ac:dyDescent="0.25">
      <c r="G8711" s="89"/>
    </row>
    <row r="8712" spans="7:7" x14ac:dyDescent="0.25">
      <c r="G8712" s="89"/>
    </row>
    <row r="8713" spans="7:7" x14ac:dyDescent="0.25">
      <c r="G8713" s="89"/>
    </row>
    <row r="8714" spans="7:7" x14ac:dyDescent="0.25">
      <c r="G8714" s="89"/>
    </row>
    <row r="8715" spans="7:7" x14ac:dyDescent="0.25">
      <c r="G8715" s="89"/>
    </row>
    <row r="8716" spans="7:7" x14ac:dyDescent="0.25">
      <c r="G8716" s="89"/>
    </row>
    <row r="8717" spans="7:7" x14ac:dyDescent="0.25">
      <c r="G8717" s="89"/>
    </row>
    <row r="8718" spans="7:7" x14ac:dyDescent="0.25">
      <c r="G8718" s="89"/>
    </row>
    <row r="8719" spans="7:7" x14ac:dyDescent="0.25">
      <c r="G8719" s="89"/>
    </row>
    <row r="8720" spans="7:7" x14ac:dyDescent="0.25">
      <c r="G8720" s="89"/>
    </row>
    <row r="8721" spans="7:7" x14ac:dyDescent="0.25">
      <c r="G8721" s="89"/>
    </row>
    <row r="8722" spans="7:7" x14ac:dyDescent="0.25">
      <c r="G8722" s="89"/>
    </row>
    <row r="8723" spans="7:7" x14ac:dyDescent="0.25">
      <c r="G8723" s="89"/>
    </row>
    <row r="8724" spans="7:7" x14ac:dyDescent="0.25">
      <c r="G8724" s="89"/>
    </row>
    <row r="8725" spans="7:7" x14ac:dyDescent="0.25">
      <c r="G8725" s="89"/>
    </row>
    <row r="8726" spans="7:7" x14ac:dyDescent="0.25">
      <c r="G8726" s="89"/>
    </row>
    <row r="8727" spans="7:7" x14ac:dyDescent="0.25">
      <c r="G8727" s="89"/>
    </row>
    <row r="8728" spans="7:7" x14ac:dyDescent="0.25">
      <c r="G8728" s="89"/>
    </row>
    <row r="8729" spans="7:7" x14ac:dyDescent="0.25">
      <c r="G8729" s="89"/>
    </row>
    <row r="8730" spans="7:7" x14ac:dyDescent="0.25">
      <c r="G8730" s="89"/>
    </row>
    <row r="8731" spans="7:7" x14ac:dyDescent="0.25">
      <c r="G8731" s="89"/>
    </row>
    <row r="8732" spans="7:7" x14ac:dyDescent="0.25">
      <c r="G8732" s="89"/>
    </row>
    <row r="8733" spans="7:7" x14ac:dyDescent="0.25">
      <c r="G8733" s="89"/>
    </row>
    <row r="8734" spans="7:7" x14ac:dyDescent="0.25">
      <c r="G8734" s="89"/>
    </row>
    <row r="8735" spans="7:7" x14ac:dyDescent="0.25">
      <c r="G8735" s="89"/>
    </row>
    <row r="8736" spans="7:7" x14ac:dyDescent="0.25">
      <c r="G8736" s="89"/>
    </row>
    <row r="8737" spans="7:7" x14ac:dyDescent="0.25">
      <c r="G8737" s="89"/>
    </row>
    <row r="8738" spans="7:7" x14ac:dyDescent="0.25">
      <c r="G8738" s="89"/>
    </row>
    <row r="8739" spans="7:7" x14ac:dyDescent="0.25">
      <c r="G8739" s="89"/>
    </row>
    <row r="8740" spans="7:7" x14ac:dyDescent="0.25">
      <c r="G8740" s="89"/>
    </row>
    <row r="8741" spans="7:7" x14ac:dyDescent="0.25">
      <c r="G8741" s="89"/>
    </row>
    <row r="8742" spans="7:7" x14ac:dyDescent="0.25">
      <c r="G8742" s="89"/>
    </row>
    <row r="8743" spans="7:7" x14ac:dyDescent="0.25">
      <c r="G8743" s="89"/>
    </row>
    <row r="8744" spans="7:7" x14ac:dyDescent="0.25">
      <c r="G8744" s="89"/>
    </row>
    <row r="8745" spans="7:7" x14ac:dyDescent="0.25">
      <c r="G8745" s="89"/>
    </row>
    <row r="8746" spans="7:7" x14ac:dyDescent="0.25">
      <c r="G8746" s="89"/>
    </row>
    <row r="8747" spans="7:7" x14ac:dyDescent="0.25">
      <c r="G8747" s="89"/>
    </row>
    <row r="8748" spans="7:7" x14ac:dyDescent="0.25">
      <c r="G8748" s="89"/>
    </row>
    <row r="8749" spans="7:7" x14ac:dyDescent="0.25">
      <c r="G8749" s="89"/>
    </row>
    <row r="8750" spans="7:7" x14ac:dyDescent="0.25">
      <c r="G8750" s="89"/>
    </row>
    <row r="8751" spans="7:7" x14ac:dyDescent="0.25">
      <c r="G8751" s="89"/>
    </row>
    <row r="8752" spans="7:7" x14ac:dyDescent="0.25">
      <c r="G8752" s="89"/>
    </row>
    <row r="8753" spans="7:7" x14ac:dyDescent="0.25">
      <c r="G8753" s="89"/>
    </row>
    <row r="8754" spans="7:7" x14ac:dyDescent="0.25">
      <c r="G8754" s="89"/>
    </row>
    <row r="8755" spans="7:7" x14ac:dyDescent="0.25">
      <c r="G8755" s="89"/>
    </row>
    <row r="8756" spans="7:7" x14ac:dyDescent="0.25">
      <c r="G8756" s="89"/>
    </row>
    <row r="8757" spans="7:7" x14ac:dyDescent="0.25">
      <c r="G8757" s="89"/>
    </row>
    <row r="8758" spans="7:7" x14ac:dyDescent="0.25">
      <c r="G8758" s="89"/>
    </row>
    <row r="8759" spans="7:7" x14ac:dyDescent="0.25">
      <c r="G8759" s="89"/>
    </row>
    <row r="8760" spans="7:7" x14ac:dyDescent="0.25">
      <c r="G8760" s="89"/>
    </row>
    <row r="8761" spans="7:7" x14ac:dyDescent="0.25">
      <c r="G8761" s="89"/>
    </row>
    <row r="8762" spans="7:7" x14ac:dyDescent="0.25">
      <c r="G8762" s="89"/>
    </row>
    <row r="8763" spans="7:7" x14ac:dyDescent="0.25">
      <c r="G8763" s="89"/>
    </row>
    <row r="8764" spans="7:7" x14ac:dyDescent="0.25">
      <c r="G8764" s="89"/>
    </row>
    <row r="8765" spans="7:7" x14ac:dyDescent="0.25">
      <c r="G8765" s="89"/>
    </row>
    <row r="8766" spans="7:7" x14ac:dyDescent="0.25">
      <c r="G8766" s="89"/>
    </row>
    <row r="8767" spans="7:7" x14ac:dyDescent="0.25">
      <c r="G8767" s="89"/>
    </row>
    <row r="8768" spans="7:7" x14ac:dyDescent="0.25">
      <c r="G8768" s="89"/>
    </row>
    <row r="8769" spans="7:7" x14ac:dyDescent="0.25">
      <c r="G8769" s="89"/>
    </row>
    <row r="8770" spans="7:7" x14ac:dyDescent="0.25">
      <c r="G8770" s="89"/>
    </row>
    <row r="8771" spans="7:7" x14ac:dyDescent="0.25">
      <c r="G8771" s="89"/>
    </row>
    <row r="8772" spans="7:7" x14ac:dyDescent="0.25">
      <c r="G8772" s="89"/>
    </row>
    <row r="8773" spans="7:7" x14ac:dyDescent="0.25">
      <c r="G8773" s="89"/>
    </row>
    <row r="8774" spans="7:7" x14ac:dyDescent="0.25">
      <c r="G8774" s="89"/>
    </row>
    <row r="8775" spans="7:7" x14ac:dyDescent="0.25">
      <c r="G8775" s="89"/>
    </row>
    <row r="8776" spans="7:7" x14ac:dyDescent="0.25">
      <c r="G8776" s="89"/>
    </row>
    <row r="8777" spans="7:7" x14ac:dyDescent="0.25">
      <c r="G8777" s="89"/>
    </row>
    <row r="8778" spans="7:7" x14ac:dyDescent="0.25">
      <c r="G8778" s="89"/>
    </row>
    <row r="8779" spans="7:7" x14ac:dyDescent="0.25">
      <c r="G8779" s="89"/>
    </row>
    <row r="8780" spans="7:7" x14ac:dyDescent="0.25">
      <c r="G8780" s="89"/>
    </row>
    <row r="8781" spans="7:7" x14ac:dyDescent="0.25">
      <c r="G8781" s="89"/>
    </row>
    <row r="8782" spans="7:7" x14ac:dyDescent="0.25">
      <c r="G8782" s="89"/>
    </row>
    <row r="8783" spans="7:7" x14ac:dyDescent="0.25">
      <c r="G8783" s="89"/>
    </row>
    <row r="8784" spans="7:7" x14ac:dyDescent="0.25">
      <c r="G8784" s="89"/>
    </row>
    <row r="8785" spans="7:7" x14ac:dyDescent="0.25">
      <c r="G8785" s="89"/>
    </row>
    <row r="8786" spans="7:7" x14ac:dyDescent="0.25">
      <c r="G8786" s="89"/>
    </row>
    <row r="8787" spans="7:7" x14ac:dyDescent="0.25">
      <c r="G8787" s="89"/>
    </row>
    <row r="8788" spans="7:7" x14ac:dyDescent="0.25">
      <c r="G8788" s="89"/>
    </row>
    <row r="8789" spans="7:7" x14ac:dyDescent="0.25">
      <c r="G8789" s="89"/>
    </row>
    <row r="8790" spans="7:7" x14ac:dyDescent="0.25">
      <c r="G8790" s="89"/>
    </row>
    <row r="8791" spans="7:7" x14ac:dyDescent="0.25">
      <c r="G8791" s="89"/>
    </row>
    <row r="8792" spans="7:7" x14ac:dyDescent="0.25">
      <c r="G8792" s="89"/>
    </row>
    <row r="8793" spans="7:7" x14ac:dyDescent="0.25">
      <c r="G8793" s="89"/>
    </row>
    <row r="8794" spans="7:7" x14ac:dyDescent="0.25">
      <c r="G8794" s="89"/>
    </row>
    <row r="8795" spans="7:7" x14ac:dyDescent="0.25">
      <c r="G8795" s="89"/>
    </row>
    <row r="8796" spans="7:7" x14ac:dyDescent="0.25">
      <c r="G8796" s="89"/>
    </row>
    <row r="8797" spans="7:7" x14ac:dyDescent="0.25">
      <c r="G8797" s="89"/>
    </row>
    <row r="8798" spans="7:7" x14ac:dyDescent="0.25">
      <c r="G8798" s="89"/>
    </row>
    <row r="8799" spans="7:7" x14ac:dyDescent="0.25">
      <c r="G8799" s="89"/>
    </row>
    <row r="8800" spans="7:7" x14ac:dyDescent="0.25">
      <c r="G8800" s="89"/>
    </row>
    <row r="8801" spans="7:7" x14ac:dyDescent="0.25">
      <c r="G8801" s="89"/>
    </row>
    <row r="8802" spans="7:7" x14ac:dyDescent="0.25">
      <c r="G8802" s="89"/>
    </row>
    <row r="8803" spans="7:7" x14ac:dyDescent="0.25">
      <c r="G8803" s="89"/>
    </row>
    <row r="8804" spans="7:7" x14ac:dyDescent="0.25">
      <c r="G8804" s="89"/>
    </row>
    <row r="8805" spans="7:7" x14ac:dyDescent="0.25">
      <c r="G8805" s="89"/>
    </row>
    <row r="8806" spans="7:7" x14ac:dyDescent="0.25">
      <c r="G8806" s="89"/>
    </row>
    <row r="8807" spans="7:7" x14ac:dyDescent="0.25">
      <c r="G8807" s="89"/>
    </row>
    <row r="8808" spans="7:7" x14ac:dyDescent="0.25">
      <c r="G8808" s="89"/>
    </row>
    <row r="8809" spans="7:7" x14ac:dyDescent="0.25">
      <c r="G8809" s="89"/>
    </row>
    <row r="8810" spans="7:7" x14ac:dyDescent="0.25">
      <c r="G8810" s="89"/>
    </row>
    <row r="8811" spans="7:7" x14ac:dyDescent="0.25">
      <c r="G8811" s="89"/>
    </row>
    <row r="8812" spans="7:7" x14ac:dyDescent="0.25">
      <c r="G8812" s="89"/>
    </row>
    <row r="8813" spans="7:7" x14ac:dyDescent="0.25">
      <c r="G8813" s="89"/>
    </row>
    <row r="8814" spans="7:7" x14ac:dyDescent="0.25">
      <c r="G8814" s="89"/>
    </row>
    <row r="8815" spans="7:7" x14ac:dyDescent="0.25">
      <c r="G8815" s="89"/>
    </row>
    <row r="8816" spans="7:7" x14ac:dyDescent="0.25">
      <c r="G8816" s="89"/>
    </row>
    <row r="8817" spans="7:7" x14ac:dyDescent="0.25">
      <c r="G8817" s="89"/>
    </row>
    <row r="8818" spans="7:7" x14ac:dyDescent="0.25">
      <c r="G8818" s="89"/>
    </row>
    <row r="8819" spans="7:7" x14ac:dyDescent="0.25">
      <c r="G8819" s="89"/>
    </row>
    <row r="8820" spans="7:7" x14ac:dyDescent="0.25">
      <c r="G8820" s="89"/>
    </row>
    <row r="8821" spans="7:7" x14ac:dyDescent="0.25">
      <c r="G8821" s="89"/>
    </row>
    <row r="8822" spans="7:7" x14ac:dyDescent="0.25">
      <c r="G8822" s="89"/>
    </row>
    <row r="8823" spans="7:7" x14ac:dyDescent="0.25">
      <c r="G8823" s="89"/>
    </row>
    <row r="8824" spans="7:7" x14ac:dyDescent="0.25">
      <c r="G8824" s="89"/>
    </row>
    <row r="8825" spans="7:7" x14ac:dyDescent="0.25">
      <c r="G8825" s="89"/>
    </row>
    <row r="8826" spans="7:7" x14ac:dyDescent="0.25">
      <c r="G8826" s="89"/>
    </row>
    <row r="8827" spans="7:7" x14ac:dyDescent="0.25">
      <c r="G8827" s="89"/>
    </row>
    <row r="8828" spans="7:7" x14ac:dyDescent="0.25">
      <c r="G8828" s="89"/>
    </row>
    <row r="8829" spans="7:7" x14ac:dyDescent="0.25">
      <c r="G8829" s="89"/>
    </row>
    <row r="8830" spans="7:7" x14ac:dyDescent="0.25">
      <c r="G8830" s="89"/>
    </row>
    <row r="8831" spans="7:7" x14ac:dyDescent="0.25">
      <c r="G8831" s="89"/>
    </row>
    <row r="8832" spans="7:7" x14ac:dyDescent="0.25">
      <c r="G8832" s="89"/>
    </row>
    <row r="8833" spans="7:7" x14ac:dyDescent="0.25">
      <c r="G8833" s="89"/>
    </row>
    <row r="8834" spans="7:7" x14ac:dyDescent="0.25">
      <c r="G8834" s="89"/>
    </row>
    <row r="8835" spans="7:7" x14ac:dyDescent="0.25">
      <c r="G8835" s="89"/>
    </row>
    <row r="8836" spans="7:7" x14ac:dyDescent="0.25">
      <c r="G8836" s="89"/>
    </row>
    <row r="8837" spans="7:7" x14ac:dyDescent="0.25">
      <c r="G8837" s="89"/>
    </row>
    <row r="8838" spans="7:7" x14ac:dyDescent="0.25">
      <c r="G8838" s="89"/>
    </row>
    <row r="8839" spans="7:7" x14ac:dyDescent="0.25">
      <c r="G8839" s="89"/>
    </row>
    <row r="8840" spans="7:7" x14ac:dyDescent="0.25">
      <c r="G8840" s="89"/>
    </row>
    <row r="8841" spans="7:7" x14ac:dyDescent="0.25">
      <c r="G8841" s="89"/>
    </row>
    <row r="8842" spans="7:7" x14ac:dyDescent="0.25">
      <c r="G8842" s="89"/>
    </row>
    <row r="8843" spans="7:7" x14ac:dyDescent="0.25">
      <c r="G8843" s="89"/>
    </row>
    <row r="8844" spans="7:7" x14ac:dyDescent="0.25">
      <c r="G8844" s="89"/>
    </row>
    <row r="8845" spans="7:7" x14ac:dyDescent="0.25">
      <c r="G8845" s="89"/>
    </row>
    <row r="8846" spans="7:7" x14ac:dyDescent="0.25">
      <c r="G8846" s="89"/>
    </row>
    <row r="8847" spans="7:7" x14ac:dyDescent="0.25">
      <c r="G8847" s="89"/>
    </row>
    <row r="8848" spans="7:7" x14ac:dyDescent="0.25">
      <c r="G8848" s="89"/>
    </row>
    <row r="8849" spans="7:7" x14ac:dyDescent="0.25">
      <c r="G8849" s="89"/>
    </row>
    <row r="8850" spans="7:7" x14ac:dyDescent="0.25">
      <c r="G8850" s="89"/>
    </row>
    <row r="8851" spans="7:7" x14ac:dyDescent="0.25">
      <c r="G8851" s="89"/>
    </row>
    <row r="8852" spans="7:7" x14ac:dyDescent="0.25">
      <c r="G8852" s="89"/>
    </row>
    <row r="8853" spans="7:7" x14ac:dyDescent="0.25">
      <c r="G8853" s="89"/>
    </row>
    <row r="8854" spans="7:7" x14ac:dyDescent="0.25">
      <c r="G8854" s="89"/>
    </row>
    <row r="8855" spans="7:7" x14ac:dyDescent="0.25">
      <c r="G8855" s="89"/>
    </row>
    <row r="8856" spans="7:7" x14ac:dyDescent="0.25">
      <c r="G8856" s="89"/>
    </row>
    <row r="8857" spans="7:7" x14ac:dyDescent="0.25">
      <c r="G8857" s="89"/>
    </row>
    <row r="8858" spans="7:7" x14ac:dyDescent="0.25">
      <c r="G8858" s="89"/>
    </row>
    <row r="8859" spans="7:7" x14ac:dyDescent="0.25">
      <c r="G8859" s="89"/>
    </row>
    <row r="8860" spans="7:7" x14ac:dyDescent="0.25">
      <c r="G8860" s="89"/>
    </row>
    <row r="8861" spans="7:7" x14ac:dyDescent="0.25">
      <c r="G8861" s="89"/>
    </row>
    <row r="8862" spans="7:7" x14ac:dyDescent="0.25">
      <c r="G8862" s="89"/>
    </row>
    <row r="8863" spans="7:7" x14ac:dyDescent="0.25">
      <c r="G8863" s="89"/>
    </row>
    <row r="8864" spans="7:7" x14ac:dyDescent="0.25">
      <c r="G8864" s="89"/>
    </row>
    <row r="8865" spans="7:7" x14ac:dyDescent="0.25">
      <c r="G8865" s="89"/>
    </row>
    <row r="8866" spans="7:7" x14ac:dyDescent="0.25">
      <c r="G8866" s="89"/>
    </row>
    <row r="8867" spans="7:7" x14ac:dyDescent="0.25">
      <c r="G8867" s="89"/>
    </row>
    <row r="8868" spans="7:7" x14ac:dyDescent="0.25">
      <c r="G8868" s="89"/>
    </row>
    <row r="8869" spans="7:7" x14ac:dyDescent="0.25">
      <c r="G8869" s="89"/>
    </row>
    <row r="8870" spans="7:7" x14ac:dyDescent="0.25">
      <c r="G8870" s="89"/>
    </row>
    <row r="8871" spans="7:7" x14ac:dyDescent="0.25">
      <c r="G8871" s="89"/>
    </row>
    <row r="8872" spans="7:7" x14ac:dyDescent="0.25">
      <c r="G8872" s="89"/>
    </row>
    <row r="8873" spans="7:7" x14ac:dyDescent="0.25">
      <c r="G8873" s="89"/>
    </row>
    <row r="8874" spans="7:7" x14ac:dyDescent="0.25">
      <c r="G8874" s="89"/>
    </row>
    <row r="8875" spans="7:7" x14ac:dyDescent="0.25">
      <c r="G8875" s="89"/>
    </row>
    <row r="8876" spans="7:7" x14ac:dyDescent="0.25">
      <c r="G8876" s="89"/>
    </row>
    <row r="8877" spans="7:7" x14ac:dyDescent="0.25">
      <c r="G8877" s="89"/>
    </row>
    <row r="8878" spans="7:7" x14ac:dyDescent="0.25">
      <c r="G8878" s="89"/>
    </row>
    <row r="8879" spans="7:7" x14ac:dyDescent="0.25">
      <c r="G8879" s="89"/>
    </row>
    <row r="8880" spans="7:7" x14ac:dyDescent="0.25">
      <c r="G8880" s="89"/>
    </row>
    <row r="8881" spans="7:7" x14ac:dyDescent="0.25">
      <c r="G8881" s="89"/>
    </row>
    <row r="8882" spans="7:7" x14ac:dyDescent="0.25">
      <c r="G8882" s="89"/>
    </row>
    <row r="8883" spans="7:7" x14ac:dyDescent="0.25">
      <c r="G8883" s="89"/>
    </row>
    <row r="8884" spans="7:7" x14ac:dyDescent="0.25">
      <c r="G8884" s="89"/>
    </row>
    <row r="8885" spans="7:7" x14ac:dyDescent="0.25">
      <c r="G8885" s="89"/>
    </row>
    <row r="8886" spans="7:7" x14ac:dyDescent="0.25">
      <c r="G8886" s="89"/>
    </row>
    <row r="8887" spans="7:7" x14ac:dyDescent="0.25">
      <c r="G8887" s="89"/>
    </row>
    <row r="8888" spans="7:7" x14ac:dyDescent="0.25">
      <c r="G8888" s="89"/>
    </row>
    <row r="8889" spans="7:7" x14ac:dyDescent="0.25">
      <c r="G8889" s="89"/>
    </row>
    <row r="8890" spans="7:7" x14ac:dyDescent="0.25">
      <c r="G8890" s="89"/>
    </row>
    <row r="8891" spans="7:7" x14ac:dyDescent="0.25">
      <c r="G8891" s="89"/>
    </row>
    <row r="8892" spans="7:7" x14ac:dyDescent="0.25">
      <c r="G8892" s="89"/>
    </row>
    <row r="8893" spans="7:7" x14ac:dyDescent="0.25">
      <c r="G8893" s="89"/>
    </row>
    <row r="8894" spans="7:7" x14ac:dyDescent="0.25">
      <c r="G8894" s="89"/>
    </row>
    <row r="8895" spans="7:7" x14ac:dyDescent="0.25">
      <c r="G8895" s="89"/>
    </row>
    <row r="8896" spans="7:7" x14ac:dyDescent="0.25">
      <c r="G8896" s="89"/>
    </row>
    <row r="8897" spans="7:7" x14ac:dyDescent="0.25">
      <c r="G8897" s="89"/>
    </row>
    <row r="8898" spans="7:7" x14ac:dyDescent="0.25">
      <c r="G8898" s="89"/>
    </row>
    <row r="8899" spans="7:7" x14ac:dyDescent="0.25">
      <c r="G8899" s="89"/>
    </row>
    <row r="8900" spans="7:7" x14ac:dyDescent="0.25">
      <c r="G8900" s="89"/>
    </row>
    <row r="8901" spans="7:7" x14ac:dyDescent="0.25">
      <c r="G8901" s="89"/>
    </row>
    <row r="8902" spans="7:7" x14ac:dyDescent="0.25">
      <c r="G8902" s="89"/>
    </row>
    <row r="8903" spans="7:7" x14ac:dyDescent="0.25">
      <c r="G8903" s="89"/>
    </row>
    <row r="8904" spans="7:7" x14ac:dyDescent="0.25">
      <c r="G8904" s="89"/>
    </row>
    <row r="8905" spans="7:7" x14ac:dyDescent="0.25">
      <c r="G8905" s="89"/>
    </row>
    <row r="8906" spans="7:7" x14ac:dyDescent="0.25">
      <c r="G8906" s="89"/>
    </row>
    <row r="8907" spans="7:7" x14ac:dyDescent="0.25">
      <c r="G8907" s="89"/>
    </row>
    <row r="8908" spans="7:7" x14ac:dyDescent="0.25">
      <c r="G8908" s="89"/>
    </row>
    <row r="8909" spans="7:7" x14ac:dyDescent="0.25">
      <c r="G8909" s="89"/>
    </row>
    <row r="8910" spans="7:7" x14ac:dyDescent="0.25">
      <c r="G8910" s="89"/>
    </row>
    <row r="8911" spans="7:7" x14ac:dyDescent="0.25">
      <c r="G8911" s="89"/>
    </row>
    <row r="8912" spans="7:7" x14ac:dyDescent="0.25">
      <c r="G8912" s="89"/>
    </row>
    <row r="8913" spans="7:7" x14ac:dyDescent="0.25">
      <c r="G8913" s="89"/>
    </row>
    <row r="8914" spans="7:7" x14ac:dyDescent="0.25">
      <c r="G8914" s="89"/>
    </row>
    <row r="8915" spans="7:7" x14ac:dyDescent="0.25">
      <c r="G8915" s="89"/>
    </row>
    <row r="8916" spans="7:7" x14ac:dyDescent="0.25">
      <c r="G8916" s="89"/>
    </row>
    <row r="8917" spans="7:7" x14ac:dyDescent="0.25">
      <c r="G8917" s="89"/>
    </row>
    <row r="8918" spans="7:7" x14ac:dyDescent="0.25">
      <c r="G8918" s="89"/>
    </row>
    <row r="8919" spans="7:7" x14ac:dyDescent="0.25">
      <c r="G8919" s="89"/>
    </row>
    <row r="8920" spans="7:7" x14ac:dyDescent="0.25">
      <c r="G8920" s="89"/>
    </row>
    <row r="8921" spans="7:7" x14ac:dyDescent="0.25">
      <c r="G8921" s="89"/>
    </row>
    <row r="8922" spans="7:7" x14ac:dyDescent="0.25">
      <c r="G8922" s="89"/>
    </row>
    <row r="8923" spans="7:7" x14ac:dyDescent="0.25">
      <c r="G8923" s="89"/>
    </row>
    <row r="8924" spans="7:7" x14ac:dyDescent="0.25">
      <c r="G8924" s="89"/>
    </row>
    <row r="8925" spans="7:7" x14ac:dyDescent="0.25">
      <c r="G8925" s="89"/>
    </row>
    <row r="8926" spans="7:7" x14ac:dyDescent="0.25">
      <c r="G8926" s="89"/>
    </row>
    <row r="8927" spans="7:7" x14ac:dyDescent="0.25">
      <c r="G8927" s="89"/>
    </row>
    <row r="8928" spans="7:7" x14ac:dyDescent="0.25">
      <c r="G8928" s="89"/>
    </row>
    <row r="8929" spans="7:7" x14ac:dyDescent="0.25">
      <c r="G8929" s="89"/>
    </row>
    <row r="8930" spans="7:7" x14ac:dyDescent="0.25">
      <c r="G8930" s="89"/>
    </row>
    <row r="8931" spans="7:7" x14ac:dyDescent="0.25">
      <c r="G8931" s="89"/>
    </row>
    <row r="8932" spans="7:7" x14ac:dyDescent="0.25">
      <c r="G8932" s="89"/>
    </row>
    <row r="8933" spans="7:7" x14ac:dyDescent="0.25">
      <c r="G8933" s="89"/>
    </row>
    <row r="8934" spans="7:7" x14ac:dyDescent="0.25">
      <c r="G8934" s="89"/>
    </row>
    <row r="8935" spans="7:7" x14ac:dyDescent="0.25">
      <c r="G8935" s="89"/>
    </row>
    <row r="8936" spans="7:7" x14ac:dyDescent="0.25">
      <c r="G8936" s="89"/>
    </row>
    <row r="8937" spans="7:7" x14ac:dyDescent="0.25">
      <c r="G8937" s="89"/>
    </row>
    <row r="8938" spans="7:7" x14ac:dyDescent="0.25">
      <c r="G8938" s="89"/>
    </row>
    <row r="8939" spans="7:7" x14ac:dyDescent="0.25">
      <c r="G8939" s="89"/>
    </row>
    <row r="8940" spans="7:7" x14ac:dyDescent="0.25">
      <c r="G8940" s="89"/>
    </row>
    <row r="8941" spans="7:7" x14ac:dyDescent="0.25">
      <c r="G8941" s="89"/>
    </row>
    <row r="8942" spans="7:7" x14ac:dyDescent="0.25">
      <c r="G8942" s="89"/>
    </row>
    <row r="8943" spans="7:7" x14ac:dyDescent="0.25">
      <c r="G8943" s="89"/>
    </row>
    <row r="8944" spans="7:7" x14ac:dyDescent="0.25">
      <c r="G8944" s="89"/>
    </row>
    <row r="8945" spans="7:7" x14ac:dyDescent="0.25">
      <c r="G8945" s="89"/>
    </row>
    <row r="8946" spans="7:7" x14ac:dyDescent="0.25">
      <c r="G8946" s="89"/>
    </row>
    <row r="8947" spans="7:7" x14ac:dyDescent="0.25">
      <c r="G8947" s="89"/>
    </row>
    <row r="8948" spans="7:7" x14ac:dyDescent="0.25">
      <c r="G8948" s="89"/>
    </row>
    <row r="8949" spans="7:7" x14ac:dyDescent="0.25">
      <c r="G8949" s="89"/>
    </row>
    <row r="8950" spans="7:7" x14ac:dyDescent="0.25">
      <c r="G8950" s="89"/>
    </row>
    <row r="8951" spans="7:7" x14ac:dyDescent="0.25">
      <c r="G8951" s="89"/>
    </row>
    <row r="8952" spans="7:7" x14ac:dyDescent="0.25">
      <c r="G8952" s="89"/>
    </row>
    <row r="8953" spans="7:7" x14ac:dyDescent="0.25">
      <c r="G8953" s="89"/>
    </row>
    <row r="8954" spans="7:7" x14ac:dyDescent="0.25">
      <c r="G8954" s="89"/>
    </row>
    <row r="8955" spans="7:7" x14ac:dyDescent="0.25">
      <c r="G8955" s="89"/>
    </row>
    <row r="8956" spans="7:7" x14ac:dyDescent="0.25">
      <c r="G8956" s="89"/>
    </row>
    <row r="8957" spans="7:7" x14ac:dyDescent="0.25">
      <c r="G8957" s="89"/>
    </row>
    <row r="8958" spans="7:7" x14ac:dyDescent="0.25">
      <c r="G8958" s="89"/>
    </row>
    <row r="8959" spans="7:7" x14ac:dyDescent="0.25">
      <c r="G8959" s="89"/>
    </row>
    <row r="8960" spans="7:7" x14ac:dyDescent="0.25">
      <c r="G8960" s="89"/>
    </row>
    <row r="8961" spans="7:7" x14ac:dyDescent="0.25">
      <c r="G8961" s="89"/>
    </row>
    <row r="8962" spans="7:7" x14ac:dyDescent="0.25">
      <c r="G8962" s="89"/>
    </row>
    <row r="8963" spans="7:7" x14ac:dyDescent="0.25">
      <c r="G8963" s="89"/>
    </row>
    <row r="8964" spans="7:7" x14ac:dyDescent="0.25">
      <c r="G8964" s="89"/>
    </row>
    <row r="8965" spans="7:7" x14ac:dyDescent="0.25">
      <c r="G8965" s="89"/>
    </row>
    <row r="8966" spans="7:7" x14ac:dyDescent="0.25">
      <c r="G8966" s="89"/>
    </row>
    <row r="8967" spans="7:7" x14ac:dyDescent="0.25">
      <c r="G8967" s="89"/>
    </row>
    <row r="8968" spans="7:7" x14ac:dyDescent="0.25">
      <c r="G8968" s="89"/>
    </row>
    <row r="8969" spans="7:7" x14ac:dyDescent="0.25">
      <c r="G8969" s="89"/>
    </row>
    <row r="8970" spans="7:7" x14ac:dyDescent="0.25">
      <c r="G8970" s="89"/>
    </row>
    <row r="8971" spans="7:7" x14ac:dyDescent="0.25">
      <c r="G8971" s="89"/>
    </row>
    <row r="8972" spans="7:7" x14ac:dyDescent="0.25">
      <c r="G8972" s="89"/>
    </row>
    <row r="8973" spans="7:7" x14ac:dyDescent="0.25">
      <c r="G8973" s="89"/>
    </row>
    <row r="8974" spans="7:7" x14ac:dyDescent="0.25">
      <c r="G8974" s="89"/>
    </row>
    <row r="8975" spans="7:7" x14ac:dyDescent="0.25">
      <c r="G8975" s="89"/>
    </row>
    <row r="8976" spans="7:7" x14ac:dyDescent="0.25">
      <c r="G8976" s="89"/>
    </row>
    <row r="8977" spans="7:7" x14ac:dyDescent="0.25">
      <c r="G8977" s="89"/>
    </row>
    <row r="8978" spans="7:7" x14ac:dyDescent="0.25">
      <c r="G8978" s="89"/>
    </row>
    <row r="8979" spans="7:7" x14ac:dyDescent="0.25">
      <c r="G8979" s="89"/>
    </row>
    <row r="8980" spans="7:7" x14ac:dyDescent="0.25">
      <c r="G8980" s="89"/>
    </row>
    <row r="8981" spans="7:7" x14ac:dyDescent="0.25">
      <c r="G8981" s="89"/>
    </row>
    <row r="8982" spans="7:7" x14ac:dyDescent="0.25">
      <c r="G8982" s="89"/>
    </row>
    <row r="8983" spans="7:7" x14ac:dyDescent="0.25">
      <c r="G8983" s="89"/>
    </row>
    <row r="8984" spans="7:7" x14ac:dyDescent="0.25">
      <c r="G8984" s="89"/>
    </row>
    <row r="8985" spans="7:7" x14ac:dyDescent="0.25">
      <c r="G8985" s="89"/>
    </row>
    <row r="8986" spans="7:7" x14ac:dyDescent="0.25">
      <c r="G8986" s="89"/>
    </row>
    <row r="8987" spans="7:7" x14ac:dyDescent="0.25">
      <c r="G8987" s="89"/>
    </row>
    <row r="8988" spans="7:7" x14ac:dyDescent="0.25">
      <c r="G8988" s="89"/>
    </row>
    <row r="8989" spans="7:7" x14ac:dyDescent="0.25">
      <c r="G8989" s="89"/>
    </row>
    <row r="8990" spans="7:7" x14ac:dyDescent="0.25">
      <c r="G8990" s="89"/>
    </row>
    <row r="8991" spans="7:7" x14ac:dyDescent="0.25">
      <c r="G8991" s="89"/>
    </row>
    <row r="8992" spans="7:7" x14ac:dyDescent="0.25">
      <c r="G8992" s="89"/>
    </row>
    <row r="8993" spans="7:7" x14ac:dyDescent="0.25">
      <c r="G8993" s="89"/>
    </row>
    <row r="8994" spans="7:7" x14ac:dyDescent="0.25">
      <c r="G8994" s="89"/>
    </row>
    <row r="8995" spans="7:7" x14ac:dyDescent="0.25">
      <c r="G8995" s="89"/>
    </row>
    <row r="8996" spans="7:7" x14ac:dyDescent="0.25">
      <c r="G8996" s="89"/>
    </row>
    <row r="8997" spans="7:7" x14ac:dyDescent="0.25">
      <c r="G8997" s="89"/>
    </row>
    <row r="8998" spans="7:7" x14ac:dyDescent="0.25">
      <c r="G8998" s="89"/>
    </row>
    <row r="8999" spans="7:7" x14ac:dyDescent="0.25">
      <c r="G8999" s="89"/>
    </row>
    <row r="9000" spans="7:7" x14ac:dyDescent="0.25">
      <c r="G9000" s="89"/>
    </row>
    <row r="9001" spans="7:7" x14ac:dyDescent="0.25">
      <c r="G9001" s="89"/>
    </row>
    <row r="9002" spans="7:7" x14ac:dyDescent="0.25">
      <c r="G9002" s="89"/>
    </row>
    <row r="9003" spans="7:7" x14ac:dyDescent="0.25">
      <c r="G9003" s="89"/>
    </row>
    <row r="9004" spans="7:7" x14ac:dyDescent="0.25">
      <c r="G9004" s="89"/>
    </row>
    <row r="9005" spans="7:7" x14ac:dyDescent="0.25">
      <c r="G9005" s="89"/>
    </row>
    <row r="9006" spans="7:7" x14ac:dyDescent="0.25">
      <c r="G9006" s="89"/>
    </row>
    <row r="9007" spans="7:7" x14ac:dyDescent="0.25">
      <c r="G9007" s="89"/>
    </row>
    <row r="9008" spans="7:7" x14ac:dyDescent="0.25">
      <c r="G9008" s="89"/>
    </row>
    <row r="9009" spans="7:7" x14ac:dyDescent="0.25">
      <c r="G9009" s="89"/>
    </row>
    <row r="9010" spans="7:7" x14ac:dyDescent="0.25">
      <c r="G9010" s="89"/>
    </row>
    <row r="9011" spans="7:7" x14ac:dyDescent="0.25">
      <c r="G9011" s="89"/>
    </row>
    <row r="9012" spans="7:7" x14ac:dyDescent="0.25">
      <c r="G9012" s="89"/>
    </row>
    <row r="9013" spans="7:7" x14ac:dyDescent="0.25">
      <c r="G9013" s="89"/>
    </row>
    <row r="9014" spans="7:7" x14ac:dyDescent="0.25">
      <c r="G9014" s="89"/>
    </row>
    <row r="9015" spans="7:7" x14ac:dyDescent="0.25">
      <c r="G9015" s="89"/>
    </row>
    <row r="9016" spans="7:7" x14ac:dyDescent="0.25">
      <c r="G9016" s="89"/>
    </row>
    <row r="9017" spans="7:7" x14ac:dyDescent="0.25">
      <c r="G9017" s="89"/>
    </row>
    <row r="9018" spans="7:7" x14ac:dyDescent="0.25">
      <c r="G9018" s="89"/>
    </row>
    <row r="9019" spans="7:7" x14ac:dyDescent="0.25">
      <c r="G9019" s="89"/>
    </row>
    <row r="9020" spans="7:7" x14ac:dyDescent="0.25">
      <c r="G9020" s="89"/>
    </row>
    <row r="9021" spans="7:7" x14ac:dyDescent="0.25">
      <c r="G9021" s="89"/>
    </row>
    <row r="9022" spans="7:7" x14ac:dyDescent="0.25">
      <c r="G9022" s="89"/>
    </row>
    <row r="9023" spans="7:7" x14ac:dyDescent="0.25">
      <c r="G9023" s="89"/>
    </row>
    <row r="9024" spans="7:7" x14ac:dyDescent="0.25">
      <c r="G9024" s="89"/>
    </row>
    <row r="9025" spans="7:7" x14ac:dyDescent="0.25">
      <c r="G9025" s="89"/>
    </row>
    <row r="9026" spans="7:7" x14ac:dyDescent="0.25">
      <c r="G9026" s="89"/>
    </row>
    <row r="9027" spans="7:7" x14ac:dyDescent="0.25">
      <c r="G9027" s="89"/>
    </row>
    <row r="9028" spans="7:7" x14ac:dyDescent="0.25">
      <c r="G9028" s="89"/>
    </row>
    <row r="9029" spans="7:7" x14ac:dyDescent="0.25">
      <c r="G9029" s="89"/>
    </row>
    <row r="9030" spans="7:7" x14ac:dyDescent="0.25">
      <c r="G9030" s="89"/>
    </row>
    <row r="9031" spans="7:7" x14ac:dyDescent="0.25">
      <c r="G9031" s="89"/>
    </row>
    <row r="9032" spans="7:7" x14ac:dyDescent="0.25">
      <c r="G9032" s="89"/>
    </row>
    <row r="9033" spans="7:7" x14ac:dyDescent="0.25">
      <c r="G9033" s="89"/>
    </row>
    <row r="9034" spans="7:7" x14ac:dyDescent="0.25">
      <c r="G9034" s="89"/>
    </row>
    <row r="9035" spans="7:7" x14ac:dyDescent="0.25">
      <c r="G9035" s="89"/>
    </row>
    <row r="9036" spans="7:7" x14ac:dyDescent="0.25">
      <c r="G9036" s="89"/>
    </row>
    <row r="9037" spans="7:7" x14ac:dyDescent="0.25">
      <c r="G9037" s="89"/>
    </row>
    <row r="9038" spans="7:7" x14ac:dyDescent="0.25">
      <c r="G9038" s="89"/>
    </row>
    <row r="9039" spans="7:7" x14ac:dyDescent="0.25">
      <c r="G9039" s="89"/>
    </row>
    <row r="9040" spans="7:7" x14ac:dyDescent="0.25">
      <c r="G9040" s="89"/>
    </row>
    <row r="9041" spans="7:7" x14ac:dyDescent="0.25">
      <c r="G9041" s="89"/>
    </row>
    <row r="9042" spans="7:7" x14ac:dyDescent="0.25">
      <c r="G9042" s="89"/>
    </row>
    <row r="9043" spans="7:7" x14ac:dyDescent="0.25">
      <c r="G9043" s="89"/>
    </row>
    <row r="9044" spans="7:7" x14ac:dyDescent="0.25">
      <c r="G9044" s="89"/>
    </row>
    <row r="9045" spans="7:7" x14ac:dyDescent="0.25">
      <c r="G9045" s="89"/>
    </row>
    <row r="9046" spans="7:7" x14ac:dyDescent="0.25">
      <c r="G9046" s="89"/>
    </row>
    <row r="9047" spans="7:7" x14ac:dyDescent="0.25">
      <c r="G9047" s="89"/>
    </row>
    <row r="9048" spans="7:7" x14ac:dyDescent="0.25">
      <c r="G9048" s="89"/>
    </row>
    <row r="9049" spans="7:7" x14ac:dyDescent="0.25">
      <c r="G9049" s="89"/>
    </row>
    <row r="9050" spans="7:7" x14ac:dyDescent="0.25">
      <c r="G9050" s="89"/>
    </row>
    <row r="9051" spans="7:7" x14ac:dyDescent="0.25">
      <c r="G9051" s="89"/>
    </row>
    <row r="9052" spans="7:7" x14ac:dyDescent="0.25">
      <c r="G9052" s="89"/>
    </row>
    <row r="9053" spans="7:7" x14ac:dyDescent="0.25">
      <c r="G9053" s="89"/>
    </row>
    <row r="9054" spans="7:7" x14ac:dyDescent="0.25">
      <c r="G9054" s="89"/>
    </row>
    <row r="9055" spans="7:7" x14ac:dyDescent="0.25">
      <c r="G9055" s="89"/>
    </row>
    <row r="9056" spans="7:7" x14ac:dyDescent="0.25">
      <c r="G9056" s="89"/>
    </row>
    <row r="9057" spans="7:7" x14ac:dyDescent="0.25">
      <c r="G9057" s="89"/>
    </row>
    <row r="9058" spans="7:7" x14ac:dyDescent="0.25">
      <c r="G9058" s="89"/>
    </row>
    <row r="9059" spans="7:7" x14ac:dyDescent="0.25">
      <c r="G9059" s="89"/>
    </row>
    <row r="9060" spans="7:7" x14ac:dyDescent="0.25">
      <c r="G9060" s="89"/>
    </row>
    <row r="9061" spans="7:7" x14ac:dyDescent="0.25">
      <c r="G9061" s="89"/>
    </row>
    <row r="9062" spans="7:7" x14ac:dyDescent="0.25">
      <c r="G9062" s="89"/>
    </row>
    <row r="9063" spans="7:7" x14ac:dyDescent="0.25">
      <c r="G9063" s="89"/>
    </row>
    <row r="9064" spans="7:7" x14ac:dyDescent="0.25">
      <c r="G9064" s="89"/>
    </row>
    <row r="9065" spans="7:7" x14ac:dyDescent="0.25">
      <c r="G9065" s="89"/>
    </row>
    <row r="9066" spans="7:7" x14ac:dyDescent="0.25">
      <c r="G9066" s="89"/>
    </row>
    <row r="9067" spans="7:7" x14ac:dyDescent="0.25">
      <c r="G9067" s="89"/>
    </row>
    <row r="9068" spans="7:7" x14ac:dyDescent="0.25">
      <c r="G9068" s="89"/>
    </row>
    <row r="9069" spans="7:7" x14ac:dyDescent="0.25">
      <c r="G9069" s="89"/>
    </row>
    <row r="9070" spans="7:7" x14ac:dyDescent="0.25">
      <c r="G9070" s="89"/>
    </row>
    <row r="9071" spans="7:7" x14ac:dyDescent="0.25">
      <c r="G9071" s="89"/>
    </row>
    <row r="9072" spans="7:7" x14ac:dyDescent="0.25">
      <c r="G9072" s="89"/>
    </row>
    <row r="9073" spans="7:7" x14ac:dyDescent="0.25">
      <c r="G9073" s="89"/>
    </row>
    <row r="9074" spans="7:7" x14ac:dyDescent="0.25">
      <c r="G9074" s="89"/>
    </row>
    <row r="9075" spans="7:7" x14ac:dyDescent="0.25">
      <c r="G9075" s="89"/>
    </row>
    <row r="9076" spans="7:7" x14ac:dyDescent="0.25">
      <c r="G9076" s="89"/>
    </row>
    <row r="9077" spans="7:7" x14ac:dyDescent="0.25">
      <c r="G9077" s="89"/>
    </row>
    <row r="9078" spans="7:7" x14ac:dyDescent="0.25">
      <c r="G9078" s="89"/>
    </row>
    <row r="9079" spans="7:7" x14ac:dyDescent="0.25">
      <c r="G9079" s="89"/>
    </row>
    <row r="9080" spans="7:7" x14ac:dyDescent="0.25">
      <c r="G9080" s="89"/>
    </row>
    <row r="9081" spans="7:7" x14ac:dyDescent="0.25">
      <c r="G9081" s="89"/>
    </row>
    <row r="9082" spans="7:7" x14ac:dyDescent="0.25">
      <c r="G9082" s="89"/>
    </row>
    <row r="9083" spans="7:7" x14ac:dyDescent="0.25">
      <c r="G9083" s="89"/>
    </row>
    <row r="9084" spans="7:7" x14ac:dyDescent="0.25">
      <c r="G9084" s="89"/>
    </row>
    <row r="9085" spans="7:7" x14ac:dyDescent="0.25">
      <c r="G9085" s="89"/>
    </row>
    <row r="9086" spans="7:7" x14ac:dyDescent="0.25">
      <c r="G9086" s="89"/>
    </row>
    <row r="9087" spans="7:7" x14ac:dyDescent="0.25">
      <c r="G9087" s="89"/>
    </row>
    <row r="9088" spans="7:7" x14ac:dyDescent="0.25">
      <c r="G9088" s="89"/>
    </row>
    <row r="9089" spans="7:7" x14ac:dyDescent="0.25">
      <c r="G9089" s="89"/>
    </row>
    <row r="9090" spans="7:7" x14ac:dyDescent="0.25">
      <c r="G9090" s="89"/>
    </row>
    <row r="9091" spans="7:7" x14ac:dyDescent="0.25">
      <c r="G9091" s="89"/>
    </row>
    <row r="9092" spans="7:7" x14ac:dyDescent="0.25">
      <c r="G9092" s="89"/>
    </row>
    <row r="9093" spans="7:7" x14ac:dyDescent="0.25">
      <c r="G9093" s="89"/>
    </row>
    <row r="9094" spans="7:7" x14ac:dyDescent="0.25">
      <c r="G9094" s="89"/>
    </row>
    <row r="9095" spans="7:7" x14ac:dyDescent="0.25">
      <c r="G9095" s="89"/>
    </row>
    <row r="9096" spans="7:7" x14ac:dyDescent="0.25">
      <c r="G9096" s="89"/>
    </row>
    <row r="9097" spans="7:7" x14ac:dyDescent="0.25">
      <c r="G9097" s="89"/>
    </row>
    <row r="9098" spans="7:7" x14ac:dyDescent="0.25">
      <c r="G9098" s="89"/>
    </row>
    <row r="9099" spans="7:7" x14ac:dyDescent="0.25">
      <c r="G9099" s="89"/>
    </row>
    <row r="9100" spans="7:7" x14ac:dyDescent="0.25">
      <c r="G9100" s="89"/>
    </row>
    <row r="9101" spans="7:7" x14ac:dyDescent="0.25">
      <c r="G9101" s="89"/>
    </row>
    <row r="9102" spans="7:7" x14ac:dyDescent="0.25">
      <c r="G9102" s="89"/>
    </row>
    <row r="9103" spans="7:7" x14ac:dyDescent="0.25">
      <c r="G9103" s="89"/>
    </row>
    <row r="9104" spans="7:7" x14ac:dyDescent="0.25">
      <c r="G9104" s="89"/>
    </row>
    <row r="9105" spans="7:7" x14ac:dyDescent="0.25">
      <c r="G9105" s="89"/>
    </row>
    <row r="9106" spans="7:7" x14ac:dyDescent="0.25">
      <c r="G9106" s="89"/>
    </row>
    <row r="9107" spans="7:7" x14ac:dyDescent="0.25">
      <c r="G9107" s="89"/>
    </row>
    <row r="9108" spans="7:7" x14ac:dyDescent="0.25">
      <c r="G9108" s="89"/>
    </row>
    <row r="9109" spans="7:7" x14ac:dyDescent="0.25">
      <c r="G9109" s="89"/>
    </row>
    <row r="9110" spans="7:7" x14ac:dyDescent="0.25">
      <c r="G9110" s="89"/>
    </row>
    <row r="9111" spans="7:7" x14ac:dyDescent="0.25">
      <c r="G9111" s="89"/>
    </row>
    <row r="9112" spans="7:7" x14ac:dyDescent="0.25">
      <c r="G9112" s="89"/>
    </row>
    <row r="9113" spans="7:7" x14ac:dyDescent="0.25">
      <c r="G9113" s="89"/>
    </row>
    <row r="9114" spans="7:7" x14ac:dyDescent="0.25">
      <c r="G9114" s="89"/>
    </row>
    <row r="9115" spans="7:7" x14ac:dyDescent="0.25">
      <c r="G9115" s="89"/>
    </row>
    <row r="9116" spans="7:7" x14ac:dyDescent="0.25">
      <c r="G9116" s="89"/>
    </row>
    <row r="9117" spans="7:7" x14ac:dyDescent="0.25">
      <c r="G9117" s="89"/>
    </row>
    <row r="9118" spans="7:7" x14ac:dyDescent="0.25">
      <c r="G9118" s="89"/>
    </row>
    <row r="9119" spans="7:7" x14ac:dyDescent="0.25">
      <c r="G9119" s="89"/>
    </row>
    <row r="9120" spans="7:7" x14ac:dyDescent="0.25">
      <c r="G9120" s="89"/>
    </row>
    <row r="9121" spans="7:7" x14ac:dyDescent="0.25">
      <c r="G9121" s="89"/>
    </row>
    <row r="9122" spans="7:7" x14ac:dyDescent="0.25">
      <c r="G9122" s="89"/>
    </row>
    <row r="9123" spans="7:7" x14ac:dyDescent="0.25">
      <c r="G9123" s="89"/>
    </row>
    <row r="9124" spans="7:7" x14ac:dyDescent="0.25">
      <c r="G9124" s="89"/>
    </row>
    <row r="9125" spans="7:7" x14ac:dyDescent="0.25">
      <c r="G9125" s="89"/>
    </row>
    <row r="9126" spans="7:7" x14ac:dyDescent="0.25">
      <c r="G9126" s="89"/>
    </row>
    <row r="9127" spans="7:7" x14ac:dyDescent="0.25">
      <c r="G9127" s="89"/>
    </row>
    <row r="9128" spans="7:7" x14ac:dyDescent="0.25">
      <c r="G9128" s="89"/>
    </row>
    <row r="9129" spans="7:7" x14ac:dyDescent="0.25">
      <c r="G9129" s="89"/>
    </row>
    <row r="9130" spans="7:7" x14ac:dyDescent="0.25">
      <c r="G9130" s="89"/>
    </row>
    <row r="9131" spans="7:7" x14ac:dyDescent="0.25">
      <c r="G9131" s="89"/>
    </row>
    <row r="9132" spans="7:7" x14ac:dyDescent="0.25">
      <c r="G9132" s="89"/>
    </row>
    <row r="9133" spans="7:7" x14ac:dyDescent="0.25">
      <c r="G9133" s="89"/>
    </row>
    <row r="9134" spans="7:7" x14ac:dyDescent="0.25">
      <c r="G9134" s="89"/>
    </row>
    <row r="9135" spans="7:7" x14ac:dyDescent="0.25">
      <c r="G9135" s="89"/>
    </row>
    <row r="9136" spans="7:7" x14ac:dyDescent="0.25">
      <c r="G9136" s="89"/>
    </row>
    <row r="9137" spans="7:7" x14ac:dyDescent="0.25">
      <c r="G9137" s="89"/>
    </row>
    <row r="9138" spans="7:7" x14ac:dyDescent="0.25">
      <c r="G9138" s="89"/>
    </row>
    <row r="9139" spans="7:7" x14ac:dyDescent="0.25">
      <c r="G9139" s="89"/>
    </row>
    <row r="9140" spans="7:7" x14ac:dyDescent="0.25">
      <c r="G9140" s="89"/>
    </row>
    <row r="9141" spans="7:7" x14ac:dyDescent="0.25">
      <c r="G9141" s="89"/>
    </row>
    <row r="9142" spans="7:7" x14ac:dyDescent="0.25">
      <c r="G9142" s="89"/>
    </row>
    <row r="9143" spans="7:7" x14ac:dyDescent="0.25">
      <c r="G9143" s="89"/>
    </row>
    <row r="9144" spans="7:7" x14ac:dyDescent="0.25">
      <c r="G9144" s="89"/>
    </row>
    <row r="9145" spans="7:7" x14ac:dyDescent="0.25">
      <c r="G9145" s="89"/>
    </row>
    <row r="9146" spans="7:7" x14ac:dyDescent="0.25">
      <c r="G9146" s="89"/>
    </row>
    <row r="9147" spans="7:7" x14ac:dyDescent="0.25">
      <c r="G9147" s="89"/>
    </row>
    <row r="9148" spans="7:7" x14ac:dyDescent="0.25">
      <c r="G9148" s="89"/>
    </row>
    <row r="9149" spans="7:7" x14ac:dyDescent="0.25">
      <c r="G9149" s="89"/>
    </row>
    <row r="9150" spans="7:7" x14ac:dyDescent="0.25">
      <c r="G9150" s="89"/>
    </row>
    <row r="9151" spans="7:7" x14ac:dyDescent="0.25">
      <c r="G9151" s="89"/>
    </row>
    <row r="9152" spans="7:7" x14ac:dyDescent="0.25">
      <c r="G9152" s="89"/>
    </row>
    <row r="9153" spans="7:7" x14ac:dyDescent="0.25">
      <c r="G9153" s="89"/>
    </row>
    <row r="9154" spans="7:7" x14ac:dyDescent="0.25">
      <c r="G9154" s="89"/>
    </row>
    <row r="9155" spans="7:7" x14ac:dyDescent="0.25">
      <c r="G9155" s="89"/>
    </row>
    <row r="9156" spans="7:7" x14ac:dyDescent="0.25">
      <c r="G9156" s="89"/>
    </row>
    <row r="9157" spans="7:7" x14ac:dyDescent="0.25">
      <c r="G9157" s="89"/>
    </row>
    <row r="9158" spans="7:7" x14ac:dyDescent="0.25">
      <c r="G9158" s="89"/>
    </row>
    <row r="9159" spans="7:7" x14ac:dyDescent="0.25">
      <c r="G9159" s="89"/>
    </row>
    <row r="9160" spans="7:7" x14ac:dyDescent="0.25">
      <c r="G9160" s="89"/>
    </row>
    <row r="9161" spans="7:7" x14ac:dyDescent="0.25">
      <c r="G9161" s="89"/>
    </row>
    <row r="9162" spans="7:7" x14ac:dyDescent="0.25">
      <c r="G9162" s="89"/>
    </row>
    <row r="9163" spans="7:7" x14ac:dyDescent="0.25">
      <c r="G9163" s="89"/>
    </row>
    <row r="9164" spans="7:7" x14ac:dyDescent="0.25">
      <c r="G9164" s="89"/>
    </row>
    <row r="9165" spans="7:7" x14ac:dyDescent="0.25">
      <c r="G9165" s="89"/>
    </row>
    <row r="9166" spans="7:7" x14ac:dyDescent="0.25">
      <c r="G9166" s="89"/>
    </row>
    <row r="9167" spans="7:7" x14ac:dyDescent="0.25">
      <c r="G9167" s="89"/>
    </row>
    <row r="9168" spans="7:7" x14ac:dyDescent="0.25">
      <c r="G9168" s="89"/>
    </row>
    <row r="9169" spans="7:7" x14ac:dyDescent="0.25">
      <c r="G9169" s="89"/>
    </row>
    <row r="9170" spans="7:7" x14ac:dyDescent="0.25">
      <c r="G9170" s="89"/>
    </row>
    <row r="9171" spans="7:7" x14ac:dyDescent="0.25">
      <c r="G9171" s="89"/>
    </row>
    <row r="9172" spans="7:7" x14ac:dyDescent="0.25">
      <c r="G9172" s="89"/>
    </row>
    <row r="9173" spans="7:7" x14ac:dyDescent="0.25">
      <c r="G9173" s="89"/>
    </row>
    <row r="9174" spans="7:7" x14ac:dyDescent="0.25">
      <c r="G9174" s="89"/>
    </row>
    <row r="9175" spans="7:7" x14ac:dyDescent="0.25">
      <c r="G9175" s="89"/>
    </row>
    <row r="9176" spans="7:7" x14ac:dyDescent="0.25">
      <c r="G9176" s="89"/>
    </row>
    <row r="9177" spans="7:7" x14ac:dyDescent="0.25">
      <c r="G9177" s="89"/>
    </row>
    <row r="9178" spans="7:7" x14ac:dyDescent="0.25">
      <c r="G9178" s="89"/>
    </row>
    <row r="9179" spans="7:7" x14ac:dyDescent="0.25">
      <c r="G9179" s="89"/>
    </row>
    <row r="9180" spans="7:7" x14ac:dyDescent="0.25">
      <c r="G9180" s="89"/>
    </row>
    <row r="9181" spans="7:7" x14ac:dyDescent="0.25">
      <c r="G9181" s="89"/>
    </row>
    <row r="9182" spans="7:7" x14ac:dyDescent="0.25">
      <c r="G9182" s="89"/>
    </row>
    <row r="9183" spans="7:7" x14ac:dyDescent="0.25">
      <c r="G9183" s="89"/>
    </row>
    <row r="9184" spans="7:7" x14ac:dyDescent="0.25">
      <c r="G9184" s="89"/>
    </row>
    <row r="9185" spans="7:7" x14ac:dyDescent="0.25">
      <c r="G9185" s="89"/>
    </row>
    <row r="9186" spans="7:7" x14ac:dyDescent="0.25">
      <c r="G9186" s="89"/>
    </row>
    <row r="9187" spans="7:7" x14ac:dyDescent="0.25">
      <c r="G9187" s="89"/>
    </row>
    <row r="9188" spans="7:7" x14ac:dyDescent="0.25">
      <c r="G9188" s="89"/>
    </row>
    <row r="9189" spans="7:7" x14ac:dyDescent="0.25">
      <c r="G9189" s="89"/>
    </row>
    <row r="9190" spans="7:7" x14ac:dyDescent="0.25">
      <c r="G9190" s="89"/>
    </row>
    <row r="9191" spans="7:7" x14ac:dyDescent="0.25">
      <c r="G9191" s="89"/>
    </row>
    <row r="9192" spans="7:7" x14ac:dyDescent="0.25">
      <c r="G9192" s="89"/>
    </row>
    <row r="9193" spans="7:7" x14ac:dyDescent="0.25">
      <c r="G9193" s="89"/>
    </row>
    <row r="9194" spans="7:7" x14ac:dyDescent="0.25">
      <c r="G9194" s="89"/>
    </row>
    <row r="9195" spans="7:7" x14ac:dyDescent="0.25">
      <c r="G9195" s="89"/>
    </row>
    <row r="9196" spans="7:7" x14ac:dyDescent="0.25">
      <c r="G9196" s="89"/>
    </row>
    <row r="9197" spans="7:7" x14ac:dyDescent="0.25">
      <c r="G9197" s="89"/>
    </row>
    <row r="9198" spans="7:7" x14ac:dyDescent="0.25">
      <c r="G9198" s="89"/>
    </row>
    <row r="9199" spans="7:7" x14ac:dyDescent="0.25">
      <c r="G9199" s="89"/>
    </row>
    <row r="9200" spans="7:7" x14ac:dyDescent="0.25">
      <c r="G9200" s="89"/>
    </row>
    <row r="9201" spans="7:7" x14ac:dyDescent="0.25">
      <c r="G9201" s="89"/>
    </row>
    <row r="9202" spans="7:7" x14ac:dyDescent="0.25">
      <c r="G9202" s="89"/>
    </row>
    <row r="9203" spans="7:7" x14ac:dyDescent="0.25">
      <c r="G9203" s="89"/>
    </row>
    <row r="9204" spans="7:7" x14ac:dyDescent="0.25">
      <c r="G9204" s="89"/>
    </row>
    <row r="9205" spans="7:7" x14ac:dyDescent="0.25">
      <c r="G9205" s="89"/>
    </row>
    <row r="9206" spans="7:7" x14ac:dyDescent="0.25">
      <c r="G9206" s="89"/>
    </row>
    <row r="9207" spans="7:7" x14ac:dyDescent="0.25">
      <c r="G9207" s="89"/>
    </row>
    <row r="9208" spans="7:7" x14ac:dyDescent="0.25">
      <c r="G9208" s="89"/>
    </row>
    <row r="9209" spans="7:7" x14ac:dyDescent="0.25">
      <c r="G9209" s="89"/>
    </row>
    <row r="9210" spans="7:7" x14ac:dyDescent="0.25">
      <c r="G9210" s="89"/>
    </row>
    <row r="9211" spans="7:7" x14ac:dyDescent="0.25">
      <c r="G9211" s="89"/>
    </row>
    <row r="9212" spans="7:7" x14ac:dyDescent="0.25">
      <c r="G9212" s="89"/>
    </row>
    <row r="9213" spans="7:7" x14ac:dyDescent="0.25">
      <c r="G9213" s="89"/>
    </row>
    <row r="9214" spans="7:7" x14ac:dyDescent="0.25">
      <c r="G9214" s="89"/>
    </row>
    <row r="9215" spans="7:7" x14ac:dyDescent="0.25">
      <c r="G9215" s="89"/>
    </row>
    <row r="9216" spans="7:7" x14ac:dyDescent="0.25">
      <c r="G9216" s="89"/>
    </row>
    <row r="9217" spans="7:7" x14ac:dyDescent="0.25">
      <c r="G9217" s="89"/>
    </row>
    <row r="9218" spans="7:7" x14ac:dyDescent="0.25">
      <c r="G9218" s="89"/>
    </row>
    <row r="9219" spans="7:7" x14ac:dyDescent="0.25">
      <c r="G9219" s="89"/>
    </row>
    <row r="9220" spans="7:7" x14ac:dyDescent="0.25">
      <c r="G9220" s="89"/>
    </row>
    <row r="9221" spans="7:7" x14ac:dyDescent="0.25">
      <c r="G9221" s="89"/>
    </row>
    <row r="9222" spans="7:7" x14ac:dyDescent="0.25">
      <c r="G9222" s="89"/>
    </row>
    <row r="9223" spans="7:7" x14ac:dyDescent="0.25">
      <c r="G9223" s="89"/>
    </row>
    <row r="9224" spans="7:7" x14ac:dyDescent="0.25">
      <c r="G9224" s="89"/>
    </row>
    <row r="9225" spans="7:7" x14ac:dyDescent="0.25">
      <c r="G9225" s="89"/>
    </row>
    <row r="9226" spans="7:7" x14ac:dyDescent="0.25">
      <c r="G9226" s="89"/>
    </row>
    <row r="9227" spans="7:7" x14ac:dyDescent="0.25">
      <c r="G9227" s="89"/>
    </row>
    <row r="9228" spans="7:7" x14ac:dyDescent="0.25">
      <c r="G9228" s="89"/>
    </row>
    <row r="9229" spans="7:7" x14ac:dyDescent="0.25">
      <c r="G9229" s="89"/>
    </row>
    <row r="9230" spans="7:7" x14ac:dyDescent="0.25">
      <c r="G9230" s="89"/>
    </row>
    <row r="9231" spans="7:7" x14ac:dyDescent="0.25">
      <c r="G9231" s="89"/>
    </row>
    <row r="9232" spans="7:7" x14ac:dyDescent="0.25">
      <c r="G9232" s="89"/>
    </row>
    <row r="9233" spans="7:7" x14ac:dyDescent="0.25">
      <c r="G9233" s="89"/>
    </row>
    <row r="9234" spans="7:7" x14ac:dyDescent="0.25">
      <c r="G9234" s="89"/>
    </row>
    <row r="9235" spans="7:7" x14ac:dyDescent="0.25">
      <c r="G9235" s="89"/>
    </row>
    <row r="9236" spans="7:7" x14ac:dyDescent="0.25">
      <c r="G9236" s="89"/>
    </row>
    <row r="9237" spans="7:7" x14ac:dyDescent="0.25">
      <c r="G9237" s="89"/>
    </row>
    <row r="9238" spans="7:7" x14ac:dyDescent="0.25">
      <c r="G9238" s="89"/>
    </row>
    <row r="9239" spans="7:7" x14ac:dyDescent="0.25">
      <c r="G9239" s="89"/>
    </row>
    <row r="9240" spans="7:7" x14ac:dyDescent="0.25">
      <c r="G9240" s="89"/>
    </row>
    <row r="9241" spans="7:7" x14ac:dyDescent="0.25">
      <c r="G9241" s="89"/>
    </row>
    <row r="9242" spans="7:7" x14ac:dyDescent="0.25">
      <c r="G9242" s="89"/>
    </row>
    <row r="9243" spans="7:7" x14ac:dyDescent="0.25">
      <c r="G9243" s="89"/>
    </row>
    <row r="9244" spans="7:7" x14ac:dyDescent="0.25">
      <c r="G9244" s="89"/>
    </row>
    <row r="9245" spans="7:7" x14ac:dyDescent="0.25">
      <c r="G9245" s="89"/>
    </row>
    <row r="9246" spans="7:7" x14ac:dyDescent="0.25">
      <c r="G9246" s="89"/>
    </row>
    <row r="9247" spans="7:7" x14ac:dyDescent="0.25">
      <c r="G9247" s="89"/>
    </row>
    <row r="9248" spans="7:7" x14ac:dyDescent="0.25">
      <c r="G9248" s="89"/>
    </row>
    <row r="9249" spans="7:7" x14ac:dyDescent="0.25">
      <c r="G9249" s="89"/>
    </row>
    <row r="9250" spans="7:7" x14ac:dyDescent="0.25">
      <c r="G9250" s="89"/>
    </row>
    <row r="9251" spans="7:7" x14ac:dyDescent="0.25">
      <c r="G9251" s="89"/>
    </row>
    <row r="9252" spans="7:7" x14ac:dyDescent="0.25">
      <c r="G9252" s="89"/>
    </row>
    <row r="9253" spans="7:7" x14ac:dyDescent="0.25">
      <c r="G9253" s="89"/>
    </row>
    <row r="9254" spans="7:7" x14ac:dyDescent="0.25">
      <c r="G9254" s="89"/>
    </row>
    <row r="9255" spans="7:7" x14ac:dyDescent="0.25">
      <c r="G9255" s="89"/>
    </row>
    <row r="9256" spans="7:7" x14ac:dyDescent="0.25">
      <c r="G9256" s="89"/>
    </row>
    <row r="9257" spans="7:7" x14ac:dyDescent="0.25">
      <c r="G9257" s="89"/>
    </row>
    <row r="9258" spans="7:7" x14ac:dyDescent="0.25">
      <c r="G9258" s="89"/>
    </row>
    <row r="9259" spans="7:7" x14ac:dyDescent="0.25">
      <c r="G9259" s="89"/>
    </row>
    <row r="9260" spans="7:7" x14ac:dyDescent="0.25">
      <c r="G9260" s="89"/>
    </row>
    <row r="9261" spans="7:7" x14ac:dyDescent="0.25">
      <c r="G9261" s="89"/>
    </row>
    <row r="9262" spans="7:7" x14ac:dyDescent="0.25">
      <c r="G9262" s="89"/>
    </row>
    <row r="9263" spans="7:7" x14ac:dyDescent="0.25">
      <c r="G9263" s="89"/>
    </row>
    <row r="9264" spans="7:7" x14ac:dyDescent="0.25">
      <c r="G9264" s="89"/>
    </row>
    <row r="9265" spans="7:7" x14ac:dyDescent="0.25">
      <c r="G9265" s="89"/>
    </row>
    <row r="9266" spans="7:7" x14ac:dyDescent="0.25">
      <c r="G9266" s="89"/>
    </row>
    <row r="9267" spans="7:7" x14ac:dyDescent="0.25">
      <c r="G9267" s="89"/>
    </row>
    <row r="9268" spans="7:7" x14ac:dyDescent="0.25">
      <c r="G9268" s="89"/>
    </row>
    <row r="9269" spans="7:7" x14ac:dyDescent="0.25">
      <c r="G9269" s="89"/>
    </row>
    <row r="9270" spans="7:7" x14ac:dyDescent="0.25">
      <c r="G9270" s="89"/>
    </row>
    <row r="9271" spans="7:7" x14ac:dyDescent="0.25">
      <c r="G9271" s="89"/>
    </row>
    <row r="9272" spans="7:7" x14ac:dyDescent="0.25">
      <c r="G9272" s="89"/>
    </row>
    <row r="9273" spans="7:7" x14ac:dyDescent="0.25">
      <c r="G9273" s="89"/>
    </row>
    <row r="9274" spans="7:7" x14ac:dyDescent="0.25">
      <c r="G9274" s="89"/>
    </row>
    <row r="9275" spans="7:7" x14ac:dyDescent="0.25">
      <c r="G9275" s="89"/>
    </row>
    <row r="9276" spans="7:7" x14ac:dyDescent="0.25">
      <c r="G9276" s="89"/>
    </row>
    <row r="9277" spans="7:7" x14ac:dyDescent="0.25">
      <c r="G9277" s="89"/>
    </row>
    <row r="9278" spans="7:7" x14ac:dyDescent="0.25">
      <c r="G9278" s="89"/>
    </row>
    <row r="9279" spans="7:7" x14ac:dyDescent="0.25">
      <c r="G9279" s="89"/>
    </row>
    <row r="9280" spans="7:7" x14ac:dyDescent="0.25">
      <c r="G9280" s="89"/>
    </row>
    <row r="9281" spans="7:7" x14ac:dyDescent="0.25">
      <c r="G9281" s="89"/>
    </row>
    <row r="9282" spans="7:7" x14ac:dyDescent="0.25">
      <c r="G9282" s="89"/>
    </row>
    <row r="9283" spans="7:7" x14ac:dyDescent="0.25">
      <c r="G9283" s="89"/>
    </row>
    <row r="9284" spans="7:7" x14ac:dyDescent="0.25">
      <c r="G9284" s="89"/>
    </row>
    <row r="9285" spans="7:7" x14ac:dyDescent="0.25">
      <c r="G9285" s="89"/>
    </row>
    <row r="9286" spans="7:7" x14ac:dyDescent="0.25">
      <c r="G9286" s="89"/>
    </row>
    <row r="9287" spans="7:7" x14ac:dyDescent="0.25">
      <c r="G9287" s="89"/>
    </row>
    <row r="9288" spans="7:7" x14ac:dyDescent="0.25">
      <c r="G9288" s="89"/>
    </row>
    <row r="9289" spans="7:7" x14ac:dyDescent="0.25">
      <c r="G9289" s="89"/>
    </row>
    <row r="9290" spans="7:7" x14ac:dyDescent="0.25">
      <c r="G9290" s="89"/>
    </row>
    <row r="9291" spans="7:7" x14ac:dyDescent="0.25">
      <c r="G9291" s="89"/>
    </row>
    <row r="9292" spans="7:7" x14ac:dyDescent="0.25">
      <c r="G9292" s="89"/>
    </row>
    <row r="9293" spans="7:7" x14ac:dyDescent="0.25">
      <c r="G9293" s="89"/>
    </row>
    <row r="9294" spans="7:7" x14ac:dyDescent="0.25">
      <c r="G9294" s="89"/>
    </row>
    <row r="9295" spans="7:7" x14ac:dyDescent="0.25">
      <c r="G9295" s="89"/>
    </row>
    <row r="9296" spans="7:7" x14ac:dyDescent="0.25">
      <c r="G9296" s="89"/>
    </row>
    <row r="9297" spans="7:7" x14ac:dyDescent="0.25">
      <c r="G9297" s="89"/>
    </row>
    <row r="9298" spans="7:7" x14ac:dyDescent="0.25">
      <c r="G9298" s="89"/>
    </row>
    <row r="9299" spans="7:7" x14ac:dyDescent="0.25">
      <c r="G9299" s="89"/>
    </row>
    <row r="9300" spans="7:7" x14ac:dyDescent="0.25">
      <c r="G9300" s="89"/>
    </row>
    <row r="9301" spans="7:7" x14ac:dyDescent="0.25">
      <c r="G9301" s="89"/>
    </row>
    <row r="9302" spans="7:7" x14ac:dyDescent="0.25">
      <c r="G9302" s="89"/>
    </row>
    <row r="9303" spans="7:7" x14ac:dyDescent="0.25">
      <c r="G9303" s="89"/>
    </row>
    <row r="9304" spans="7:7" x14ac:dyDescent="0.25">
      <c r="G9304" s="89"/>
    </row>
    <row r="9305" spans="7:7" x14ac:dyDescent="0.25">
      <c r="G9305" s="89"/>
    </row>
    <row r="9306" spans="7:7" x14ac:dyDescent="0.25">
      <c r="G9306" s="89"/>
    </row>
    <row r="9307" spans="7:7" x14ac:dyDescent="0.25">
      <c r="G9307" s="89"/>
    </row>
    <row r="9308" spans="7:7" x14ac:dyDescent="0.25">
      <c r="G9308" s="89"/>
    </row>
    <row r="9309" spans="7:7" x14ac:dyDescent="0.25">
      <c r="G9309" s="89"/>
    </row>
    <row r="9310" spans="7:7" x14ac:dyDescent="0.25">
      <c r="G9310" s="89"/>
    </row>
    <row r="9311" spans="7:7" x14ac:dyDescent="0.25">
      <c r="G9311" s="89"/>
    </row>
    <row r="9312" spans="7:7" x14ac:dyDescent="0.25">
      <c r="G9312" s="89"/>
    </row>
    <row r="9313" spans="7:7" x14ac:dyDescent="0.25">
      <c r="G9313" s="89"/>
    </row>
    <row r="9314" spans="7:7" x14ac:dyDescent="0.25">
      <c r="G9314" s="89"/>
    </row>
    <row r="9315" spans="7:7" x14ac:dyDescent="0.25">
      <c r="G9315" s="89"/>
    </row>
    <row r="9316" spans="7:7" x14ac:dyDescent="0.25">
      <c r="G9316" s="89"/>
    </row>
    <row r="9317" spans="7:7" x14ac:dyDescent="0.25">
      <c r="G9317" s="89"/>
    </row>
    <row r="9318" spans="7:7" x14ac:dyDescent="0.25">
      <c r="G9318" s="89"/>
    </row>
    <row r="9319" spans="7:7" x14ac:dyDescent="0.25">
      <c r="G9319" s="89"/>
    </row>
    <row r="9320" spans="7:7" x14ac:dyDescent="0.25">
      <c r="G9320" s="89"/>
    </row>
    <row r="9321" spans="7:7" x14ac:dyDescent="0.25">
      <c r="G9321" s="89"/>
    </row>
    <row r="9322" spans="7:7" x14ac:dyDescent="0.25">
      <c r="G9322" s="89"/>
    </row>
    <row r="9323" spans="7:7" x14ac:dyDescent="0.25">
      <c r="G9323" s="89"/>
    </row>
    <row r="9324" spans="7:7" x14ac:dyDescent="0.25">
      <c r="G9324" s="89"/>
    </row>
    <row r="9325" spans="7:7" x14ac:dyDescent="0.25">
      <c r="G9325" s="89"/>
    </row>
    <row r="9326" spans="7:7" x14ac:dyDescent="0.25">
      <c r="G9326" s="89"/>
    </row>
    <row r="9327" spans="7:7" x14ac:dyDescent="0.25">
      <c r="G9327" s="89"/>
    </row>
    <row r="9328" spans="7:7" x14ac:dyDescent="0.25">
      <c r="G9328" s="89"/>
    </row>
    <row r="9329" spans="7:7" x14ac:dyDescent="0.25">
      <c r="G9329" s="89"/>
    </row>
    <row r="9330" spans="7:7" x14ac:dyDescent="0.25">
      <c r="G9330" s="89"/>
    </row>
    <row r="9331" spans="7:7" x14ac:dyDescent="0.25">
      <c r="G9331" s="89"/>
    </row>
    <row r="9332" spans="7:7" x14ac:dyDescent="0.25">
      <c r="G9332" s="89"/>
    </row>
    <row r="9333" spans="7:7" x14ac:dyDescent="0.25">
      <c r="G9333" s="89"/>
    </row>
    <row r="9334" spans="7:7" x14ac:dyDescent="0.25">
      <c r="G9334" s="89"/>
    </row>
    <row r="9335" spans="7:7" x14ac:dyDescent="0.25">
      <c r="G9335" s="89"/>
    </row>
    <row r="9336" spans="7:7" x14ac:dyDescent="0.25">
      <c r="G9336" s="89"/>
    </row>
    <row r="9337" spans="7:7" x14ac:dyDescent="0.25">
      <c r="G9337" s="89"/>
    </row>
    <row r="9338" spans="7:7" x14ac:dyDescent="0.25">
      <c r="G9338" s="89"/>
    </row>
    <row r="9339" spans="7:7" x14ac:dyDescent="0.25">
      <c r="G9339" s="89"/>
    </row>
    <row r="9340" spans="7:7" x14ac:dyDescent="0.25">
      <c r="G9340" s="89"/>
    </row>
    <row r="9341" spans="7:7" x14ac:dyDescent="0.25">
      <c r="G9341" s="89"/>
    </row>
    <row r="9342" spans="7:7" x14ac:dyDescent="0.25">
      <c r="G9342" s="89"/>
    </row>
    <row r="9343" spans="7:7" x14ac:dyDescent="0.25">
      <c r="G9343" s="89"/>
    </row>
    <row r="9344" spans="7:7" x14ac:dyDescent="0.25">
      <c r="G9344" s="89"/>
    </row>
    <row r="9345" spans="7:7" x14ac:dyDescent="0.25">
      <c r="G9345" s="89"/>
    </row>
    <row r="9346" spans="7:7" x14ac:dyDescent="0.25">
      <c r="G9346" s="89"/>
    </row>
    <row r="9347" spans="7:7" x14ac:dyDescent="0.25">
      <c r="G9347" s="89"/>
    </row>
    <row r="9348" spans="7:7" x14ac:dyDescent="0.25">
      <c r="G9348" s="89"/>
    </row>
    <row r="9349" spans="7:7" x14ac:dyDescent="0.25">
      <c r="G9349" s="89"/>
    </row>
    <row r="9350" spans="7:7" x14ac:dyDescent="0.25">
      <c r="G9350" s="89"/>
    </row>
    <row r="9351" spans="7:7" x14ac:dyDescent="0.25">
      <c r="G9351" s="89"/>
    </row>
    <row r="9352" spans="7:7" x14ac:dyDescent="0.25">
      <c r="G9352" s="89"/>
    </row>
    <row r="9353" spans="7:7" x14ac:dyDescent="0.25">
      <c r="G9353" s="89"/>
    </row>
    <row r="9354" spans="7:7" x14ac:dyDescent="0.25">
      <c r="G9354" s="89"/>
    </row>
    <row r="9355" spans="7:7" x14ac:dyDescent="0.25">
      <c r="G9355" s="89"/>
    </row>
    <row r="9356" spans="7:7" x14ac:dyDescent="0.25">
      <c r="G9356" s="89"/>
    </row>
    <row r="9357" spans="7:7" x14ac:dyDescent="0.25">
      <c r="G9357" s="89"/>
    </row>
    <row r="9358" spans="7:7" x14ac:dyDescent="0.25">
      <c r="G9358" s="89"/>
    </row>
    <row r="9359" spans="7:7" x14ac:dyDescent="0.25">
      <c r="G9359" s="89"/>
    </row>
    <row r="9360" spans="7:7" x14ac:dyDescent="0.25">
      <c r="G9360" s="89"/>
    </row>
    <row r="9361" spans="7:7" x14ac:dyDescent="0.25">
      <c r="G9361" s="89"/>
    </row>
    <row r="9362" spans="7:7" x14ac:dyDescent="0.25">
      <c r="G9362" s="89"/>
    </row>
    <row r="9363" spans="7:7" x14ac:dyDescent="0.25">
      <c r="G9363" s="89"/>
    </row>
    <row r="9364" spans="7:7" x14ac:dyDescent="0.25">
      <c r="G9364" s="89"/>
    </row>
    <row r="9365" spans="7:7" x14ac:dyDescent="0.25">
      <c r="G9365" s="89"/>
    </row>
    <row r="9366" spans="7:7" x14ac:dyDescent="0.25">
      <c r="G9366" s="89"/>
    </row>
    <row r="9367" spans="7:7" x14ac:dyDescent="0.25">
      <c r="G9367" s="89"/>
    </row>
    <row r="9368" spans="7:7" x14ac:dyDescent="0.25">
      <c r="G9368" s="89"/>
    </row>
    <row r="9369" spans="7:7" x14ac:dyDescent="0.25">
      <c r="G9369" s="89"/>
    </row>
    <row r="9370" spans="7:7" x14ac:dyDescent="0.25">
      <c r="G9370" s="89"/>
    </row>
    <row r="9371" spans="7:7" x14ac:dyDescent="0.25">
      <c r="G9371" s="89"/>
    </row>
    <row r="9372" spans="7:7" x14ac:dyDescent="0.25">
      <c r="G9372" s="89"/>
    </row>
    <row r="9373" spans="7:7" x14ac:dyDescent="0.25">
      <c r="G9373" s="89"/>
    </row>
    <row r="9374" spans="7:7" x14ac:dyDescent="0.25">
      <c r="G9374" s="89"/>
    </row>
    <row r="9375" spans="7:7" x14ac:dyDescent="0.25">
      <c r="G9375" s="89"/>
    </row>
    <row r="9376" spans="7:7" x14ac:dyDescent="0.25">
      <c r="G9376" s="89"/>
    </row>
    <row r="9377" spans="7:7" x14ac:dyDescent="0.25">
      <c r="G9377" s="89"/>
    </row>
    <row r="9378" spans="7:7" x14ac:dyDescent="0.25">
      <c r="G9378" s="89"/>
    </row>
    <row r="9379" spans="7:7" x14ac:dyDescent="0.25">
      <c r="G9379" s="89"/>
    </row>
    <row r="9380" spans="7:7" x14ac:dyDescent="0.25">
      <c r="G9380" s="89"/>
    </row>
    <row r="9381" spans="7:7" x14ac:dyDescent="0.25">
      <c r="G9381" s="89"/>
    </row>
    <row r="9382" spans="7:7" x14ac:dyDescent="0.25">
      <c r="G9382" s="89"/>
    </row>
    <row r="9383" spans="7:7" x14ac:dyDescent="0.25">
      <c r="G9383" s="89"/>
    </row>
    <row r="9384" spans="7:7" x14ac:dyDescent="0.25">
      <c r="G9384" s="89"/>
    </row>
    <row r="9385" spans="7:7" x14ac:dyDescent="0.25">
      <c r="G9385" s="89"/>
    </row>
    <row r="9386" spans="7:7" x14ac:dyDescent="0.25">
      <c r="G9386" s="89"/>
    </row>
    <row r="9387" spans="7:7" x14ac:dyDescent="0.25">
      <c r="G9387" s="89"/>
    </row>
    <row r="9388" spans="7:7" x14ac:dyDescent="0.25">
      <c r="G9388" s="89"/>
    </row>
    <row r="9389" spans="7:7" x14ac:dyDescent="0.25">
      <c r="G9389" s="89"/>
    </row>
    <row r="9390" spans="7:7" x14ac:dyDescent="0.25">
      <c r="G9390" s="89"/>
    </row>
    <row r="9391" spans="7:7" x14ac:dyDescent="0.25">
      <c r="G9391" s="89"/>
    </row>
    <row r="9392" spans="7:7" x14ac:dyDescent="0.25">
      <c r="G9392" s="89"/>
    </row>
    <row r="9393" spans="7:7" x14ac:dyDescent="0.25">
      <c r="G9393" s="89"/>
    </row>
    <row r="9394" spans="7:7" x14ac:dyDescent="0.25">
      <c r="G9394" s="89"/>
    </row>
    <row r="9395" spans="7:7" x14ac:dyDescent="0.25">
      <c r="G9395" s="89"/>
    </row>
    <row r="9396" spans="7:7" x14ac:dyDescent="0.25">
      <c r="G9396" s="89"/>
    </row>
    <row r="9397" spans="7:7" x14ac:dyDescent="0.25">
      <c r="G9397" s="89"/>
    </row>
    <row r="9398" spans="7:7" x14ac:dyDescent="0.25">
      <c r="G9398" s="89"/>
    </row>
    <row r="9399" spans="7:7" x14ac:dyDescent="0.25">
      <c r="G9399" s="89"/>
    </row>
    <row r="9400" spans="7:7" x14ac:dyDescent="0.25">
      <c r="G9400" s="89"/>
    </row>
    <row r="9401" spans="7:7" x14ac:dyDescent="0.25">
      <c r="G9401" s="89"/>
    </row>
    <row r="9402" spans="7:7" x14ac:dyDescent="0.25">
      <c r="G9402" s="89"/>
    </row>
    <row r="9403" spans="7:7" x14ac:dyDescent="0.25">
      <c r="G9403" s="89"/>
    </row>
    <row r="9404" spans="7:7" x14ac:dyDescent="0.25">
      <c r="G9404" s="89"/>
    </row>
    <row r="9405" spans="7:7" x14ac:dyDescent="0.25">
      <c r="G9405" s="89"/>
    </row>
    <row r="9406" spans="7:7" x14ac:dyDescent="0.25">
      <c r="G9406" s="89"/>
    </row>
    <row r="9407" spans="7:7" x14ac:dyDescent="0.25">
      <c r="G9407" s="89"/>
    </row>
    <row r="9408" spans="7:7" x14ac:dyDescent="0.25">
      <c r="G9408" s="89"/>
    </row>
    <row r="9409" spans="7:7" x14ac:dyDescent="0.25">
      <c r="G9409" s="89"/>
    </row>
    <row r="9410" spans="7:7" x14ac:dyDescent="0.25">
      <c r="G9410" s="89"/>
    </row>
    <row r="9411" spans="7:7" x14ac:dyDescent="0.25">
      <c r="G9411" s="89"/>
    </row>
    <row r="9412" spans="7:7" x14ac:dyDescent="0.25">
      <c r="G9412" s="89"/>
    </row>
    <row r="9413" spans="7:7" x14ac:dyDescent="0.25">
      <c r="G9413" s="89"/>
    </row>
    <row r="9414" spans="7:7" x14ac:dyDescent="0.25">
      <c r="G9414" s="89"/>
    </row>
    <row r="9415" spans="7:7" x14ac:dyDescent="0.25">
      <c r="G9415" s="89"/>
    </row>
    <row r="9416" spans="7:7" x14ac:dyDescent="0.25">
      <c r="G9416" s="89"/>
    </row>
    <row r="9417" spans="7:7" x14ac:dyDescent="0.25">
      <c r="G9417" s="89"/>
    </row>
    <row r="9418" spans="7:7" x14ac:dyDescent="0.25">
      <c r="G9418" s="89"/>
    </row>
    <row r="9419" spans="7:7" x14ac:dyDescent="0.25">
      <c r="G9419" s="89"/>
    </row>
    <row r="9420" spans="7:7" x14ac:dyDescent="0.25">
      <c r="G9420" s="89"/>
    </row>
    <row r="9421" spans="7:7" x14ac:dyDescent="0.25">
      <c r="G9421" s="89"/>
    </row>
    <row r="9422" spans="7:7" x14ac:dyDescent="0.25">
      <c r="G9422" s="89"/>
    </row>
    <row r="9423" spans="7:7" x14ac:dyDescent="0.25">
      <c r="G9423" s="89"/>
    </row>
    <row r="9424" spans="7:7" x14ac:dyDescent="0.25">
      <c r="G9424" s="89"/>
    </row>
    <row r="9425" spans="7:7" x14ac:dyDescent="0.25">
      <c r="G9425" s="89"/>
    </row>
    <row r="9426" spans="7:7" x14ac:dyDescent="0.25">
      <c r="G9426" s="89"/>
    </row>
    <row r="9427" spans="7:7" x14ac:dyDescent="0.25">
      <c r="G9427" s="89"/>
    </row>
    <row r="9428" spans="7:7" x14ac:dyDescent="0.25">
      <c r="G9428" s="89"/>
    </row>
    <row r="9429" spans="7:7" x14ac:dyDescent="0.25">
      <c r="G9429" s="89"/>
    </row>
    <row r="9430" spans="7:7" x14ac:dyDescent="0.25">
      <c r="G9430" s="89"/>
    </row>
    <row r="9431" spans="7:7" x14ac:dyDescent="0.25">
      <c r="G9431" s="89"/>
    </row>
    <row r="9432" spans="7:7" x14ac:dyDescent="0.25">
      <c r="G9432" s="89"/>
    </row>
    <row r="9433" spans="7:7" x14ac:dyDescent="0.25">
      <c r="G9433" s="89"/>
    </row>
    <row r="9434" spans="7:7" x14ac:dyDescent="0.25">
      <c r="G9434" s="89"/>
    </row>
    <row r="9435" spans="7:7" x14ac:dyDescent="0.25">
      <c r="G9435" s="89"/>
    </row>
    <row r="9436" spans="7:7" x14ac:dyDescent="0.25">
      <c r="G9436" s="89"/>
    </row>
    <row r="9437" spans="7:7" x14ac:dyDescent="0.25">
      <c r="G9437" s="89"/>
    </row>
    <row r="9438" spans="7:7" x14ac:dyDescent="0.25">
      <c r="G9438" s="89"/>
    </row>
    <row r="9439" spans="7:7" x14ac:dyDescent="0.25">
      <c r="G9439" s="89"/>
    </row>
    <row r="9440" spans="7:7" x14ac:dyDescent="0.25">
      <c r="G9440" s="89"/>
    </row>
    <row r="9441" spans="7:7" x14ac:dyDescent="0.25">
      <c r="G9441" s="89"/>
    </row>
    <row r="9442" spans="7:7" x14ac:dyDescent="0.25">
      <c r="G9442" s="89"/>
    </row>
    <row r="9443" spans="7:7" x14ac:dyDescent="0.25">
      <c r="G9443" s="89"/>
    </row>
    <row r="9444" spans="7:7" x14ac:dyDescent="0.25">
      <c r="G9444" s="89"/>
    </row>
    <row r="9445" spans="7:7" x14ac:dyDescent="0.25">
      <c r="G9445" s="89"/>
    </row>
    <row r="9446" spans="7:7" x14ac:dyDescent="0.25">
      <c r="G9446" s="89"/>
    </row>
    <row r="9447" spans="7:7" x14ac:dyDescent="0.25">
      <c r="G9447" s="89"/>
    </row>
    <row r="9448" spans="7:7" x14ac:dyDescent="0.25">
      <c r="G9448" s="89"/>
    </row>
    <row r="9449" spans="7:7" x14ac:dyDescent="0.25">
      <c r="G9449" s="89"/>
    </row>
    <row r="9450" spans="7:7" x14ac:dyDescent="0.25">
      <c r="G9450" s="89"/>
    </row>
    <row r="9451" spans="7:7" x14ac:dyDescent="0.25">
      <c r="G9451" s="89"/>
    </row>
    <row r="9452" spans="7:7" x14ac:dyDescent="0.25">
      <c r="G9452" s="89"/>
    </row>
    <row r="9453" spans="7:7" x14ac:dyDescent="0.25">
      <c r="G9453" s="89"/>
    </row>
    <row r="9454" spans="7:7" x14ac:dyDescent="0.25">
      <c r="G9454" s="89"/>
    </row>
    <row r="9455" spans="7:7" x14ac:dyDescent="0.25">
      <c r="G9455" s="89"/>
    </row>
    <row r="9456" spans="7:7" x14ac:dyDescent="0.25">
      <c r="G9456" s="89"/>
    </row>
    <row r="9457" spans="7:7" x14ac:dyDescent="0.25">
      <c r="G9457" s="89"/>
    </row>
    <row r="9458" spans="7:7" x14ac:dyDescent="0.25">
      <c r="G9458" s="89"/>
    </row>
    <row r="9459" spans="7:7" x14ac:dyDescent="0.25">
      <c r="G9459" s="89"/>
    </row>
    <row r="9460" spans="7:7" x14ac:dyDescent="0.25">
      <c r="G9460" s="89"/>
    </row>
    <row r="9461" spans="7:7" x14ac:dyDescent="0.25">
      <c r="G9461" s="89"/>
    </row>
    <row r="9462" spans="7:7" x14ac:dyDescent="0.25">
      <c r="G9462" s="89"/>
    </row>
    <row r="9463" spans="7:7" x14ac:dyDescent="0.25">
      <c r="G9463" s="89"/>
    </row>
    <row r="9464" spans="7:7" x14ac:dyDescent="0.25">
      <c r="G9464" s="89"/>
    </row>
    <row r="9465" spans="7:7" x14ac:dyDescent="0.25">
      <c r="G9465" s="89"/>
    </row>
    <row r="9466" spans="7:7" x14ac:dyDescent="0.25">
      <c r="G9466" s="89"/>
    </row>
    <row r="9467" spans="7:7" x14ac:dyDescent="0.25">
      <c r="G9467" s="89"/>
    </row>
    <row r="9468" spans="7:7" x14ac:dyDescent="0.25">
      <c r="G9468" s="89"/>
    </row>
    <row r="9469" spans="7:7" x14ac:dyDescent="0.25">
      <c r="G9469" s="89"/>
    </row>
    <row r="9470" spans="7:7" x14ac:dyDescent="0.25">
      <c r="G9470" s="89"/>
    </row>
    <row r="9471" spans="7:7" x14ac:dyDescent="0.25">
      <c r="G9471" s="89"/>
    </row>
    <row r="9472" spans="7:7" x14ac:dyDescent="0.25">
      <c r="G9472" s="89"/>
    </row>
    <row r="9473" spans="7:7" x14ac:dyDescent="0.25">
      <c r="G9473" s="89"/>
    </row>
    <row r="9474" spans="7:7" x14ac:dyDescent="0.25">
      <c r="G9474" s="89"/>
    </row>
    <row r="9475" spans="7:7" x14ac:dyDescent="0.25">
      <c r="G9475" s="89"/>
    </row>
    <row r="9476" spans="7:7" x14ac:dyDescent="0.25">
      <c r="G9476" s="89"/>
    </row>
    <row r="9477" spans="7:7" x14ac:dyDescent="0.25">
      <c r="G9477" s="89"/>
    </row>
    <row r="9478" spans="7:7" x14ac:dyDescent="0.25">
      <c r="G9478" s="89"/>
    </row>
    <row r="9479" spans="7:7" x14ac:dyDescent="0.25">
      <c r="G9479" s="89"/>
    </row>
    <row r="9480" spans="7:7" x14ac:dyDescent="0.25">
      <c r="G9480" s="89"/>
    </row>
    <row r="9481" spans="7:7" x14ac:dyDescent="0.25">
      <c r="G9481" s="89"/>
    </row>
    <row r="9482" spans="7:7" x14ac:dyDescent="0.25">
      <c r="G9482" s="89"/>
    </row>
    <row r="9483" spans="7:7" x14ac:dyDescent="0.25">
      <c r="G9483" s="89"/>
    </row>
    <row r="9484" spans="7:7" x14ac:dyDescent="0.25">
      <c r="G9484" s="89"/>
    </row>
    <row r="9485" spans="7:7" x14ac:dyDescent="0.25">
      <c r="G9485" s="89"/>
    </row>
    <row r="9486" spans="7:7" x14ac:dyDescent="0.25">
      <c r="G9486" s="89"/>
    </row>
    <row r="9487" spans="7:7" x14ac:dyDescent="0.25">
      <c r="G9487" s="89"/>
    </row>
    <row r="9488" spans="7:7" x14ac:dyDescent="0.25">
      <c r="G9488" s="89"/>
    </row>
    <row r="9489" spans="7:7" x14ac:dyDescent="0.25">
      <c r="G9489" s="89"/>
    </row>
    <row r="9490" spans="7:7" x14ac:dyDescent="0.25">
      <c r="G9490" s="89"/>
    </row>
    <row r="9491" spans="7:7" x14ac:dyDescent="0.25">
      <c r="G9491" s="89"/>
    </row>
    <row r="9492" spans="7:7" x14ac:dyDescent="0.25">
      <c r="G9492" s="89"/>
    </row>
    <row r="9493" spans="7:7" x14ac:dyDescent="0.25">
      <c r="G9493" s="89"/>
    </row>
    <row r="9494" spans="7:7" x14ac:dyDescent="0.25">
      <c r="G9494" s="89"/>
    </row>
    <row r="9495" spans="7:7" x14ac:dyDescent="0.25">
      <c r="G9495" s="89"/>
    </row>
    <row r="9496" spans="7:7" x14ac:dyDescent="0.25">
      <c r="G9496" s="89"/>
    </row>
    <row r="9497" spans="7:7" x14ac:dyDescent="0.25">
      <c r="G9497" s="89"/>
    </row>
    <row r="9498" spans="7:7" x14ac:dyDescent="0.25">
      <c r="G9498" s="89"/>
    </row>
    <row r="9499" spans="7:7" x14ac:dyDescent="0.25">
      <c r="G9499" s="89"/>
    </row>
    <row r="9500" spans="7:7" x14ac:dyDescent="0.25">
      <c r="G9500" s="89"/>
    </row>
    <row r="9501" spans="7:7" x14ac:dyDescent="0.25">
      <c r="G9501" s="89"/>
    </row>
    <row r="9502" spans="7:7" x14ac:dyDescent="0.25">
      <c r="G9502" s="89"/>
    </row>
    <row r="9503" spans="7:7" x14ac:dyDescent="0.25">
      <c r="G9503" s="89"/>
    </row>
    <row r="9504" spans="7:7" x14ac:dyDescent="0.25">
      <c r="G9504" s="89"/>
    </row>
    <row r="9505" spans="7:7" x14ac:dyDescent="0.25">
      <c r="G9505" s="89"/>
    </row>
    <row r="9506" spans="7:7" x14ac:dyDescent="0.25">
      <c r="G9506" s="89"/>
    </row>
    <row r="9507" spans="7:7" x14ac:dyDescent="0.25">
      <c r="G9507" s="89"/>
    </row>
    <row r="9508" spans="7:7" x14ac:dyDescent="0.25">
      <c r="G9508" s="89"/>
    </row>
    <row r="9509" spans="7:7" x14ac:dyDescent="0.25">
      <c r="G9509" s="89"/>
    </row>
    <row r="9510" spans="7:7" x14ac:dyDescent="0.25">
      <c r="G9510" s="89"/>
    </row>
    <row r="9511" spans="7:7" x14ac:dyDescent="0.25">
      <c r="G9511" s="89"/>
    </row>
    <row r="9512" spans="7:7" x14ac:dyDescent="0.25">
      <c r="G9512" s="89"/>
    </row>
    <row r="9513" spans="7:7" x14ac:dyDescent="0.25">
      <c r="G9513" s="89"/>
    </row>
    <row r="9514" spans="7:7" x14ac:dyDescent="0.25">
      <c r="G9514" s="89"/>
    </row>
    <row r="9515" spans="7:7" x14ac:dyDescent="0.25">
      <c r="G9515" s="89"/>
    </row>
    <row r="9516" spans="7:7" x14ac:dyDescent="0.25">
      <c r="G9516" s="89"/>
    </row>
    <row r="9517" spans="7:7" x14ac:dyDescent="0.25">
      <c r="G9517" s="89"/>
    </row>
    <row r="9518" spans="7:7" x14ac:dyDescent="0.25">
      <c r="G9518" s="89"/>
    </row>
    <row r="9519" spans="7:7" x14ac:dyDescent="0.25">
      <c r="G9519" s="89"/>
    </row>
    <row r="9520" spans="7:7" x14ac:dyDescent="0.25">
      <c r="G9520" s="89"/>
    </row>
    <row r="9521" spans="7:7" x14ac:dyDescent="0.25">
      <c r="G9521" s="89"/>
    </row>
    <row r="9522" spans="7:7" x14ac:dyDescent="0.25">
      <c r="G9522" s="89"/>
    </row>
    <row r="9523" spans="7:7" x14ac:dyDescent="0.25">
      <c r="G9523" s="89"/>
    </row>
    <row r="9524" spans="7:7" x14ac:dyDescent="0.25">
      <c r="G9524" s="89"/>
    </row>
    <row r="9525" spans="7:7" x14ac:dyDescent="0.25">
      <c r="G9525" s="89"/>
    </row>
    <row r="9526" spans="7:7" x14ac:dyDescent="0.25">
      <c r="G9526" s="89"/>
    </row>
    <row r="9527" spans="7:7" x14ac:dyDescent="0.25">
      <c r="G9527" s="89"/>
    </row>
    <row r="9528" spans="7:7" x14ac:dyDescent="0.25">
      <c r="G9528" s="89"/>
    </row>
    <row r="9529" spans="7:7" x14ac:dyDescent="0.25">
      <c r="G9529" s="89"/>
    </row>
    <row r="9530" spans="7:7" x14ac:dyDescent="0.25">
      <c r="G9530" s="89"/>
    </row>
    <row r="9531" spans="7:7" x14ac:dyDescent="0.25">
      <c r="G9531" s="89"/>
    </row>
    <row r="9532" spans="7:7" x14ac:dyDescent="0.25">
      <c r="G9532" s="89"/>
    </row>
    <row r="9533" spans="7:7" x14ac:dyDescent="0.25">
      <c r="G9533" s="89"/>
    </row>
    <row r="9534" spans="7:7" x14ac:dyDescent="0.25">
      <c r="G9534" s="89"/>
    </row>
    <row r="9535" spans="7:7" x14ac:dyDescent="0.25">
      <c r="G9535" s="89"/>
    </row>
    <row r="9536" spans="7:7" x14ac:dyDescent="0.25">
      <c r="G9536" s="89"/>
    </row>
    <row r="9537" spans="7:7" x14ac:dyDescent="0.25">
      <c r="G9537" s="89"/>
    </row>
    <row r="9538" spans="7:7" x14ac:dyDescent="0.25">
      <c r="G9538" s="89"/>
    </row>
    <row r="9539" spans="7:7" x14ac:dyDescent="0.25">
      <c r="G9539" s="89"/>
    </row>
    <row r="9540" spans="7:7" x14ac:dyDescent="0.25">
      <c r="G9540" s="89"/>
    </row>
    <row r="9541" spans="7:7" x14ac:dyDescent="0.25">
      <c r="G9541" s="89"/>
    </row>
    <row r="9542" spans="7:7" x14ac:dyDescent="0.25">
      <c r="G9542" s="89"/>
    </row>
    <row r="9543" spans="7:7" x14ac:dyDescent="0.25">
      <c r="G9543" s="89"/>
    </row>
    <row r="9544" spans="7:7" x14ac:dyDescent="0.25">
      <c r="G9544" s="89"/>
    </row>
    <row r="9545" spans="7:7" x14ac:dyDescent="0.25">
      <c r="G9545" s="89"/>
    </row>
    <row r="9546" spans="7:7" x14ac:dyDescent="0.25">
      <c r="G9546" s="89"/>
    </row>
    <row r="9547" spans="7:7" x14ac:dyDescent="0.25">
      <c r="G9547" s="89"/>
    </row>
    <row r="9548" spans="7:7" x14ac:dyDescent="0.25">
      <c r="G9548" s="89"/>
    </row>
    <row r="9549" spans="7:7" x14ac:dyDescent="0.25">
      <c r="G9549" s="89"/>
    </row>
    <row r="9550" spans="7:7" x14ac:dyDescent="0.25">
      <c r="G9550" s="89"/>
    </row>
    <row r="9551" spans="7:7" x14ac:dyDescent="0.25">
      <c r="G9551" s="89"/>
    </row>
    <row r="9552" spans="7:7" x14ac:dyDescent="0.25">
      <c r="G9552" s="89"/>
    </row>
    <row r="9553" spans="7:7" x14ac:dyDescent="0.25">
      <c r="G9553" s="89"/>
    </row>
    <row r="9554" spans="7:7" x14ac:dyDescent="0.25">
      <c r="G9554" s="89"/>
    </row>
    <row r="9555" spans="7:7" x14ac:dyDescent="0.25">
      <c r="G9555" s="89"/>
    </row>
    <row r="9556" spans="7:7" x14ac:dyDescent="0.25">
      <c r="G9556" s="89"/>
    </row>
    <row r="9557" spans="7:7" x14ac:dyDescent="0.25">
      <c r="G9557" s="89"/>
    </row>
    <row r="9558" spans="7:7" x14ac:dyDescent="0.25">
      <c r="G9558" s="89"/>
    </row>
    <row r="9559" spans="7:7" x14ac:dyDescent="0.25">
      <c r="G9559" s="89"/>
    </row>
    <row r="9560" spans="7:7" x14ac:dyDescent="0.25">
      <c r="G9560" s="89"/>
    </row>
    <row r="9561" spans="7:7" x14ac:dyDescent="0.25">
      <c r="G9561" s="89"/>
    </row>
    <row r="9562" spans="7:7" x14ac:dyDescent="0.25">
      <c r="G9562" s="89"/>
    </row>
    <row r="9563" spans="7:7" x14ac:dyDescent="0.25">
      <c r="G9563" s="89"/>
    </row>
    <row r="9564" spans="7:7" x14ac:dyDescent="0.25">
      <c r="G9564" s="89"/>
    </row>
    <row r="9565" spans="7:7" x14ac:dyDescent="0.25">
      <c r="G9565" s="89"/>
    </row>
    <row r="9566" spans="7:7" x14ac:dyDescent="0.25">
      <c r="G9566" s="89"/>
    </row>
    <row r="9567" spans="7:7" x14ac:dyDescent="0.25">
      <c r="G9567" s="89"/>
    </row>
    <row r="9568" spans="7:7" x14ac:dyDescent="0.25">
      <c r="G9568" s="89"/>
    </row>
    <row r="9569" spans="7:7" x14ac:dyDescent="0.25">
      <c r="G9569" s="89"/>
    </row>
    <row r="9570" spans="7:7" x14ac:dyDescent="0.25">
      <c r="G9570" s="89"/>
    </row>
    <row r="9571" spans="7:7" x14ac:dyDescent="0.25">
      <c r="G9571" s="89"/>
    </row>
    <row r="9572" spans="7:7" x14ac:dyDescent="0.25">
      <c r="G9572" s="89"/>
    </row>
    <row r="9573" spans="7:7" x14ac:dyDescent="0.25">
      <c r="G9573" s="89"/>
    </row>
    <row r="9574" spans="7:7" x14ac:dyDescent="0.25">
      <c r="G9574" s="89"/>
    </row>
    <row r="9575" spans="7:7" x14ac:dyDescent="0.25">
      <c r="G9575" s="89"/>
    </row>
    <row r="9576" spans="7:7" x14ac:dyDescent="0.25">
      <c r="G9576" s="89"/>
    </row>
    <row r="9577" spans="7:7" x14ac:dyDescent="0.25">
      <c r="G9577" s="89"/>
    </row>
    <row r="9578" spans="7:7" x14ac:dyDescent="0.25">
      <c r="G9578" s="89"/>
    </row>
    <row r="9579" spans="7:7" x14ac:dyDescent="0.25">
      <c r="G9579" s="89"/>
    </row>
    <row r="9580" spans="7:7" x14ac:dyDescent="0.25">
      <c r="G9580" s="89"/>
    </row>
    <row r="9581" spans="7:7" x14ac:dyDescent="0.25">
      <c r="G9581" s="89"/>
    </row>
    <row r="9582" spans="7:7" x14ac:dyDescent="0.25">
      <c r="G9582" s="89"/>
    </row>
    <row r="9583" spans="7:7" x14ac:dyDescent="0.25">
      <c r="G9583" s="89"/>
    </row>
    <row r="9584" spans="7:7" x14ac:dyDescent="0.25">
      <c r="G9584" s="89"/>
    </row>
    <row r="9585" spans="7:7" x14ac:dyDescent="0.25">
      <c r="G9585" s="89"/>
    </row>
    <row r="9586" spans="7:7" x14ac:dyDescent="0.25">
      <c r="G9586" s="89"/>
    </row>
    <row r="9587" spans="7:7" x14ac:dyDescent="0.25">
      <c r="G9587" s="89"/>
    </row>
    <row r="9588" spans="7:7" x14ac:dyDescent="0.25">
      <c r="G9588" s="89"/>
    </row>
    <row r="9589" spans="7:7" x14ac:dyDescent="0.25">
      <c r="G9589" s="89"/>
    </row>
    <row r="9590" spans="7:7" x14ac:dyDescent="0.25">
      <c r="G9590" s="89"/>
    </row>
    <row r="9591" spans="7:7" x14ac:dyDescent="0.25">
      <c r="G9591" s="89"/>
    </row>
    <row r="9592" spans="7:7" x14ac:dyDescent="0.25">
      <c r="G9592" s="89"/>
    </row>
    <row r="9593" spans="7:7" x14ac:dyDescent="0.25">
      <c r="G9593" s="89"/>
    </row>
    <row r="9594" spans="7:7" x14ac:dyDescent="0.25">
      <c r="G9594" s="89"/>
    </row>
    <row r="9595" spans="7:7" x14ac:dyDescent="0.25">
      <c r="G9595" s="89"/>
    </row>
    <row r="9596" spans="7:7" x14ac:dyDescent="0.25">
      <c r="G9596" s="89"/>
    </row>
    <row r="9597" spans="7:7" x14ac:dyDescent="0.25">
      <c r="G9597" s="89"/>
    </row>
    <row r="9598" spans="7:7" x14ac:dyDescent="0.25">
      <c r="G9598" s="89"/>
    </row>
    <row r="9599" spans="7:7" x14ac:dyDescent="0.25">
      <c r="G9599" s="89"/>
    </row>
    <row r="9600" spans="7:7" x14ac:dyDescent="0.25">
      <c r="G9600" s="89"/>
    </row>
    <row r="9601" spans="7:7" x14ac:dyDescent="0.25">
      <c r="G9601" s="89"/>
    </row>
    <row r="9602" spans="7:7" x14ac:dyDescent="0.25">
      <c r="G9602" s="89"/>
    </row>
    <row r="9603" spans="7:7" x14ac:dyDescent="0.25">
      <c r="G9603" s="89"/>
    </row>
    <row r="9604" spans="7:7" x14ac:dyDescent="0.25">
      <c r="G9604" s="89"/>
    </row>
    <row r="9605" spans="7:7" x14ac:dyDescent="0.25">
      <c r="G9605" s="89"/>
    </row>
    <row r="9606" spans="7:7" x14ac:dyDescent="0.25">
      <c r="G9606" s="89"/>
    </row>
    <row r="9607" spans="7:7" x14ac:dyDescent="0.25">
      <c r="G9607" s="89"/>
    </row>
    <row r="9608" spans="7:7" x14ac:dyDescent="0.25">
      <c r="G9608" s="89"/>
    </row>
    <row r="9609" spans="7:7" x14ac:dyDescent="0.25">
      <c r="G9609" s="89"/>
    </row>
    <row r="9610" spans="7:7" x14ac:dyDescent="0.25">
      <c r="G9610" s="89"/>
    </row>
    <row r="9611" spans="7:7" x14ac:dyDescent="0.25">
      <c r="G9611" s="89"/>
    </row>
    <row r="9612" spans="7:7" x14ac:dyDescent="0.25">
      <c r="G9612" s="89"/>
    </row>
    <row r="9613" spans="7:7" x14ac:dyDescent="0.25">
      <c r="G9613" s="89"/>
    </row>
    <row r="9614" spans="7:7" x14ac:dyDescent="0.25">
      <c r="G9614" s="89"/>
    </row>
    <row r="9615" spans="7:7" x14ac:dyDescent="0.25">
      <c r="G9615" s="89"/>
    </row>
    <row r="9616" spans="7:7" x14ac:dyDescent="0.25">
      <c r="G9616" s="89"/>
    </row>
    <row r="9617" spans="7:7" x14ac:dyDescent="0.25">
      <c r="G9617" s="89"/>
    </row>
    <row r="9618" spans="7:7" x14ac:dyDescent="0.25">
      <c r="G9618" s="89"/>
    </row>
    <row r="9619" spans="7:7" x14ac:dyDescent="0.25">
      <c r="G9619" s="89"/>
    </row>
    <row r="9620" spans="7:7" x14ac:dyDescent="0.25">
      <c r="G9620" s="89"/>
    </row>
    <row r="9621" spans="7:7" x14ac:dyDescent="0.25">
      <c r="G9621" s="89"/>
    </row>
    <row r="9622" spans="7:7" x14ac:dyDescent="0.25">
      <c r="G9622" s="89"/>
    </row>
    <row r="9623" spans="7:7" x14ac:dyDescent="0.25">
      <c r="G9623" s="89"/>
    </row>
    <row r="9624" spans="7:7" x14ac:dyDescent="0.25">
      <c r="G9624" s="89"/>
    </row>
    <row r="9625" spans="7:7" x14ac:dyDescent="0.25">
      <c r="G9625" s="89"/>
    </row>
    <row r="9626" spans="7:7" x14ac:dyDescent="0.25">
      <c r="G9626" s="89"/>
    </row>
    <row r="9627" spans="7:7" x14ac:dyDescent="0.25">
      <c r="G9627" s="89"/>
    </row>
    <row r="9628" spans="7:7" x14ac:dyDescent="0.25">
      <c r="G9628" s="89"/>
    </row>
    <row r="9629" spans="7:7" x14ac:dyDescent="0.25">
      <c r="G9629" s="89"/>
    </row>
    <row r="9630" spans="7:7" x14ac:dyDescent="0.25">
      <c r="G9630" s="89"/>
    </row>
    <row r="9631" spans="7:7" x14ac:dyDescent="0.25">
      <c r="G9631" s="89"/>
    </row>
    <row r="9632" spans="7:7" x14ac:dyDescent="0.25">
      <c r="G9632" s="89"/>
    </row>
    <row r="9633" spans="7:7" x14ac:dyDescent="0.25">
      <c r="G9633" s="89"/>
    </row>
    <row r="9634" spans="7:7" x14ac:dyDescent="0.25">
      <c r="G9634" s="89"/>
    </row>
    <row r="9635" spans="7:7" x14ac:dyDescent="0.25">
      <c r="G9635" s="89"/>
    </row>
    <row r="9636" spans="7:7" x14ac:dyDescent="0.25">
      <c r="G9636" s="89"/>
    </row>
    <row r="9637" spans="7:7" x14ac:dyDescent="0.25">
      <c r="G9637" s="89"/>
    </row>
    <row r="9638" spans="7:7" x14ac:dyDescent="0.25">
      <c r="G9638" s="89"/>
    </row>
    <row r="9639" spans="7:7" x14ac:dyDescent="0.25">
      <c r="G9639" s="89"/>
    </row>
    <row r="9640" spans="7:7" x14ac:dyDescent="0.25">
      <c r="G9640" s="89"/>
    </row>
    <row r="9641" spans="7:7" x14ac:dyDescent="0.25">
      <c r="G9641" s="89"/>
    </row>
    <row r="9642" spans="7:7" x14ac:dyDescent="0.25">
      <c r="G9642" s="89"/>
    </row>
    <row r="9643" spans="7:7" x14ac:dyDescent="0.25">
      <c r="G9643" s="89"/>
    </row>
    <row r="9644" spans="7:7" x14ac:dyDescent="0.25">
      <c r="G9644" s="89"/>
    </row>
    <row r="9645" spans="7:7" x14ac:dyDescent="0.25">
      <c r="G9645" s="89"/>
    </row>
    <row r="9646" spans="7:7" x14ac:dyDescent="0.25">
      <c r="G9646" s="89"/>
    </row>
    <row r="9647" spans="7:7" x14ac:dyDescent="0.25">
      <c r="G9647" s="89"/>
    </row>
    <row r="9648" spans="7:7" x14ac:dyDescent="0.25">
      <c r="G9648" s="89"/>
    </row>
    <row r="9649" spans="7:7" x14ac:dyDescent="0.25">
      <c r="G9649" s="89"/>
    </row>
    <row r="9650" spans="7:7" x14ac:dyDescent="0.25">
      <c r="G9650" s="89"/>
    </row>
    <row r="9651" spans="7:7" x14ac:dyDescent="0.25">
      <c r="G9651" s="89"/>
    </row>
    <row r="9652" spans="7:7" x14ac:dyDescent="0.25">
      <c r="G9652" s="89"/>
    </row>
    <row r="9653" spans="7:7" x14ac:dyDescent="0.25">
      <c r="G9653" s="89"/>
    </row>
    <row r="9654" spans="7:7" x14ac:dyDescent="0.25">
      <c r="G9654" s="89"/>
    </row>
    <row r="9655" spans="7:7" x14ac:dyDescent="0.25">
      <c r="G9655" s="89"/>
    </row>
    <row r="9656" spans="7:7" x14ac:dyDescent="0.25">
      <c r="G9656" s="89"/>
    </row>
    <row r="9657" spans="7:7" x14ac:dyDescent="0.25">
      <c r="G9657" s="89"/>
    </row>
    <row r="9658" spans="7:7" x14ac:dyDescent="0.25">
      <c r="G9658" s="89"/>
    </row>
    <row r="9659" spans="7:7" x14ac:dyDescent="0.25">
      <c r="G9659" s="89"/>
    </row>
    <row r="9660" spans="7:7" x14ac:dyDescent="0.25">
      <c r="G9660" s="89"/>
    </row>
    <row r="9661" spans="7:7" x14ac:dyDescent="0.25">
      <c r="G9661" s="89"/>
    </row>
    <row r="9662" spans="7:7" x14ac:dyDescent="0.25">
      <c r="G9662" s="89"/>
    </row>
    <row r="9663" spans="7:7" x14ac:dyDescent="0.25">
      <c r="G9663" s="89"/>
    </row>
    <row r="9664" spans="7:7" x14ac:dyDescent="0.25">
      <c r="G9664" s="89"/>
    </row>
    <row r="9665" spans="7:7" x14ac:dyDescent="0.25">
      <c r="G9665" s="89"/>
    </row>
    <row r="9666" spans="7:7" x14ac:dyDescent="0.25">
      <c r="G9666" s="89"/>
    </row>
    <row r="9667" spans="7:7" x14ac:dyDescent="0.25">
      <c r="G9667" s="89"/>
    </row>
    <row r="9668" spans="7:7" x14ac:dyDescent="0.25">
      <c r="G9668" s="89"/>
    </row>
    <row r="9669" spans="7:7" x14ac:dyDescent="0.25">
      <c r="G9669" s="89"/>
    </row>
    <row r="9670" spans="7:7" x14ac:dyDescent="0.25">
      <c r="G9670" s="89"/>
    </row>
    <row r="9671" spans="7:7" x14ac:dyDescent="0.25">
      <c r="G9671" s="89"/>
    </row>
    <row r="9672" spans="7:7" x14ac:dyDescent="0.25">
      <c r="G9672" s="89"/>
    </row>
    <row r="9673" spans="7:7" x14ac:dyDescent="0.25">
      <c r="G9673" s="89"/>
    </row>
    <row r="9674" spans="7:7" x14ac:dyDescent="0.25">
      <c r="G9674" s="89"/>
    </row>
    <row r="9675" spans="7:7" x14ac:dyDescent="0.25">
      <c r="G9675" s="89"/>
    </row>
    <row r="9676" spans="7:7" x14ac:dyDescent="0.25">
      <c r="G9676" s="89"/>
    </row>
    <row r="9677" spans="7:7" x14ac:dyDescent="0.25">
      <c r="G9677" s="89"/>
    </row>
    <row r="9678" spans="7:7" x14ac:dyDescent="0.25">
      <c r="G9678" s="89"/>
    </row>
    <row r="9679" spans="7:7" x14ac:dyDescent="0.25">
      <c r="G9679" s="89"/>
    </row>
    <row r="9680" spans="7:7" x14ac:dyDescent="0.25">
      <c r="G9680" s="89"/>
    </row>
    <row r="9681" spans="7:7" x14ac:dyDescent="0.25">
      <c r="G9681" s="89"/>
    </row>
    <row r="9682" spans="7:7" x14ac:dyDescent="0.25">
      <c r="G9682" s="89"/>
    </row>
    <row r="9683" spans="7:7" x14ac:dyDescent="0.25">
      <c r="G9683" s="89"/>
    </row>
    <row r="9684" spans="7:7" x14ac:dyDescent="0.25">
      <c r="G9684" s="89"/>
    </row>
    <row r="9685" spans="7:7" x14ac:dyDescent="0.25">
      <c r="G9685" s="89"/>
    </row>
    <row r="9686" spans="7:7" x14ac:dyDescent="0.25">
      <c r="G9686" s="89"/>
    </row>
    <row r="9687" spans="7:7" x14ac:dyDescent="0.25">
      <c r="G9687" s="89"/>
    </row>
    <row r="9688" spans="7:7" x14ac:dyDescent="0.25">
      <c r="G9688" s="89"/>
    </row>
    <row r="9689" spans="7:7" x14ac:dyDescent="0.25">
      <c r="G9689" s="89"/>
    </row>
    <row r="9690" spans="7:7" x14ac:dyDescent="0.25">
      <c r="G9690" s="89"/>
    </row>
    <row r="9691" spans="7:7" x14ac:dyDescent="0.25">
      <c r="G9691" s="89"/>
    </row>
    <row r="9692" spans="7:7" x14ac:dyDescent="0.25">
      <c r="G9692" s="89"/>
    </row>
    <row r="9693" spans="7:7" x14ac:dyDescent="0.25">
      <c r="G9693" s="89"/>
    </row>
    <row r="9694" spans="7:7" x14ac:dyDescent="0.25">
      <c r="G9694" s="89"/>
    </row>
    <row r="9695" spans="7:7" x14ac:dyDescent="0.25">
      <c r="G9695" s="89"/>
    </row>
    <row r="9696" spans="7:7" x14ac:dyDescent="0.25">
      <c r="G9696" s="89"/>
    </row>
    <row r="9697" spans="7:7" x14ac:dyDescent="0.25">
      <c r="G9697" s="89"/>
    </row>
    <row r="9698" spans="7:7" x14ac:dyDescent="0.25">
      <c r="G9698" s="89"/>
    </row>
    <row r="9699" spans="7:7" x14ac:dyDescent="0.25">
      <c r="G9699" s="89"/>
    </row>
    <row r="9700" spans="7:7" x14ac:dyDescent="0.25">
      <c r="G9700" s="89"/>
    </row>
    <row r="9701" spans="7:7" x14ac:dyDescent="0.25">
      <c r="G9701" s="89"/>
    </row>
    <row r="9702" spans="7:7" x14ac:dyDescent="0.25">
      <c r="G9702" s="89"/>
    </row>
    <row r="9703" spans="7:7" x14ac:dyDescent="0.25">
      <c r="G9703" s="89"/>
    </row>
    <row r="9704" spans="7:7" x14ac:dyDescent="0.25">
      <c r="G9704" s="89"/>
    </row>
    <row r="9705" spans="7:7" x14ac:dyDescent="0.25">
      <c r="G9705" s="89"/>
    </row>
    <row r="9706" spans="7:7" x14ac:dyDescent="0.25">
      <c r="G9706" s="89"/>
    </row>
    <row r="9707" spans="7:7" x14ac:dyDescent="0.25">
      <c r="G9707" s="89"/>
    </row>
    <row r="9708" spans="7:7" x14ac:dyDescent="0.25">
      <c r="G9708" s="89"/>
    </row>
    <row r="9709" spans="7:7" x14ac:dyDescent="0.25">
      <c r="G9709" s="89"/>
    </row>
    <row r="9710" spans="7:7" x14ac:dyDescent="0.25">
      <c r="G9710" s="89"/>
    </row>
    <row r="9711" spans="7:7" x14ac:dyDescent="0.25">
      <c r="G9711" s="89"/>
    </row>
    <row r="9712" spans="7:7" x14ac:dyDescent="0.25">
      <c r="G9712" s="89"/>
    </row>
    <row r="9713" spans="7:7" x14ac:dyDescent="0.25">
      <c r="G9713" s="89"/>
    </row>
    <row r="9714" spans="7:7" x14ac:dyDescent="0.25">
      <c r="G9714" s="89"/>
    </row>
    <row r="9715" spans="7:7" x14ac:dyDescent="0.25">
      <c r="G9715" s="89"/>
    </row>
    <row r="9716" spans="7:7" x14ac:dyDescent="0.25">
      <c r="G9716" s="89"/>
    </row>
    <row r="9717" spans="7:7" x14ac:dyDescent="0.25">
      <c r="G9717" s="89"/>
    </row>
    <row r="9718" spans="7:7" x14ac:dyDescent="0.25">
      <c r="G9718" s="89"/>
    </row>
    <row r="9719" spans="7:7" x14ac:dyDescent="0.25">
      <c r="G9719" s="89"/>
    </row>
    <row r="9720" spans="7:7" x14ac:dyDescent="0.25">
      <c r="G9720" s="89"/>
    </row>
    <row r="9721" spans="7:7" x14ac:dyDescent="0.25">
      <c r="G9721" s="89"/>
    </row>
    <row r="9722" spans="7:7" x14ac:dyDescent="0.25">
      <c r="G9722" s="89"/>
    </row>
    <row r="9723" spans="7:7" x14ac:dyDescent="0.25">
      <c r="G9723" s="89"/>
    </row>
    <row r="9724" spans="7:7" x14ac:dyDescent="0.25">
      <c r="G9724" s="89"/>
    </row>
    <row r="9725" spans="7:7" x14ac:dyDescent="0.25">
      <c r="G9725" s="89"/>
    </row>
    <row r="9726" spans="7:7" x14ac:dyDescent="0.25">
      <c r="G9726" s="89"/>
    </row>
    <row r="9727" spans="7:7" x14ac:dyDescent="0.25">
      <c r="G9727" s="89"/>
    </row>
    <row r="9728" spans="7:7" x14ac:dyDescent="0.25">
      <c r="G9728" s="89"/>
    </row>
    <row r="9729" spans="7:7" x14ac:dyDescent="0.25">
      <c r="G9729" s="89"/>
    </row>
    <row r="9730" spans="7:7" x14ac:dyDescent="0.25">
      <c r="G9730" s="89"/>
    </row>
    <row r="9731" spans="7:7" x14ac:dyDescent="0.25">
      <c r="G9731" s="89"/>
    </row>
    <row r="9732" spans="7:7" x14ac:dyDescent="0.25">
      <c r="G9732" s="89"/>
    </row>
    <row r="9733" spans="7:7" x14ac:dyDescent="0.25">
      <c r="G9733" s="89"/>
    </row>
    <row r="9734" spans="7:7" x14ac:dyDescent="0.25">
      <c r="G9734" s="89"/>
    </row>
    <row r="9735" spans="7:7" x14ac:dyDescent="0.25">
      <c r="G9735" s="89"/>
    </row>
    <row r="9736" spans="7:7" x14ac:dyDescent="0.25">
      <c r="G9736" s="89"/>
    </row>
    <row r="9737" spans="7:7" x14ac:dyDescent="0.25">
      <c r="G9737" s="89"/>
    </row>
    <row r="9738" spans="7:7" x14ac:dyDescent="0.25">
      <c r="G9738" s="89"/>
    </row>
    <row r="9739" spans="7:7" x14ac:dyDescent="0.25">
      <c r="G9739" s="89"/>
    </row>
    <row r="9740" spans="7:7" x14ac:dyDescent="0.25">
      <c r="G9740" s="89"/>
    </row>
    <row r="9741" spans="7:7" x14ac:dyDescent="0.25">
      <c r="G9741" s="89"/>
    </row>
    <row r="9742" spans="7:7" x14ac:dyDescent="0.25">
      <c r="G9742" s="89"/>
    </row>
    <row r="9743" spans="7:7" x14ac:dyDescent="0.25">
      <c r="G9743" s="89"/>
    </row>
    <row r="9744" spans="7:7" x14ac:dyDescent="0.25">
      <c r="G9744" s="89"/>
    </row>
    <row r="9745" spans="7:7" x14ac:dyDescent="0.25">
      <c r="G9745" s="89"/>
    </row>
    <row r="9746" spans="7:7" x14ac:dyDescent="0.25">
      <c r="G9746" s="89"/>
    </row>
    <row r="9747" spans="7:7" x14ac:dyDescent="0.25">
      <c r="G9747" s="89"/>
    </row>
    <row r="9748" spans="7:7" x14ac:dyDescent="0.25">
      <c r="G9748" s="89"/>
    </row>
    <row r="9749" spans="7:7" x14ac:dyDescent="0.25">
      <c r="G9749" s="89"/>
    </row>
    <row r="9750" spans="7:7" x14ac:dyDescent="0.25">
      <c r="G9750" s="89"/>
    </row>
    <row r="9751" spans="7:7" x14ac:dyDescent="0.25">
      <c r="G9751" s="89"/>
    </row>
    <row r="9752" spans="7:7" x14ac:dyDescent="0.25">
      <c r="G9752" s="89"/>
    </row>
    <row r="9753" spans="7:7" x14ac:dyDescent="0.25">
      <c r="G9753" s="89"/>
    </row>
    <row r="9754" spans="7:7" x14ac:dyDescent="0.25">
      <c r="G9754" s="89"/>
    </row>
    <row r="9755" spans="7:7" x14ac:dyDescent="0.25">
      <c r="G9755" s="89"/>
    </row>
    <row r="9756" spans="7:7" x14ac:dyDescent="0.25">
      <c r="G9756" s="89"/>
    </row>
    <row r="9757" spans="7:7" x14ac:dyDescent="0.25">
      <c r="G9757" s="89"/>
    </row>
    <row r="9758" spans="7:7" x14ac:dyDescent="0.25">
      <c r="G9758" s="89"/>
    </row>
    <row r="9759" spans="7:7" x14ac:dyDescent="0.25">
      <c r="G9759" s="89"/>
    </row>
    <row r="9760" spans="7:7" x14ac:dyDescent="0.25">
      <c r="G9760" s="89"/>
    </row>
    <row r="9761" spans="7:7" x14ac:dyDescent="0.25">
      <c r="G9761" s="89"/>
    </row>
    <row r="9762" spans="7:7" x14ac:dyDescent="0.25">
      <c r="G9762" s="89"/>
    </row>
    <row r="9763" spans="7:7" x14ac:dyDescent="0.25">
      <c r="G9763" s="89"/>
    </row>
    <row r="9764" spans="7:7" x14ac:dyDescent="0.25">
      <c r="G9764" s="89"/>
    </row>
    <row r="9765" spans="7:7" x14ac:dyDescent="0.25">
      <c r="G9765" s="89"/>
    </row>
    <row r="9766" spans="7:7" x14ac:dyDescent="0.25">
      <c r="G9766" s="89"/>
    </row>
    <row r="9767" spans="7:7" x14ac:dyDescent="0.25">
      <c r="G9767" s="89"/>
    </row>
    <row r="9768" spans="7:7" x14ac:dyDescent="0.25">
      <c r="G9768" s="89"/>
    </row>
    <row r="9769" spans="7:7" x14ac:dyDescent="0.25">
      <c r="G9769" s="89"/>
    </row>
    <row r="9770" spans="7:7" x14ac:dyDescent="0.25">
      <c r="G9770" s="89"/>
    </row>
    <row r="9771" spans="7:7" x14ac:dyDescent="0.25">
      <c r="G9771" s="89"/>
    </row>
    <row r="9772" spans="7:7" x14ac:dyDescent="0.25">
      <c r="G9772" s="89"/>
    </row>
    <row r="9773" spans="7:7" x14ac:dyDescent="0.25">
      <c r="G9773" s="89"/>
    </row>
    <row r="9774" spans="7:7" x14ac:dyDescent="0.25">
      <c r="G9774" s="89"/>
    </row>
    <row r="9775" spans="7:7" x14ac:dyDescent="0.25">
      <c r="G9775" s="89"/>
    </row>
    <row r="9776" spans="7:7" x14ac:dyDescent="0.25">
      <c r="G9776" s="89"/>
    </row>
    <row r="9777" spans="7:7" x14ac:dyDescent="0.25">
      <c r="G9777" s="89"/>
    </row>
    <row r="9778" spans="7:7" x14ac:dyDescent="0.25">
      <c r="G9778" s="89"/>
    </row>
    <row r="9779" spans="7:7" x14ac:dyDescent="0.25">
      <c r="G9779" s="89"/>
    </row>
    <row r="9780" spans="7:7" x14ac:dyDescent="0.25">
      <c r="G9780" s="89"/>
    </row>
    <row r="9781" spans="7:7" x14ac:dyDescent="0.25">
      <c r="G9781" s="89"/>
    </row>
    <row r="9782" spans="7:7" x14ac:dyDescent="0.25">
      <c r="G9782" s="89"/>
    </row>
    <row r="9783" spans="7:7" x14ac:dyDescent="0.25">
      <c r="G9783" s="89"/>
    </row>
    <row r="9784" spans="7:7" x14ac:dyDescent="0.25">
      <c r="G9784" s="89"/>
    </row>
    <row r="9785" spans="7:7" x14ac:dyDescent="0.25">
      <c r="G9785" s="89"/>
    </row>
    <row r="9786" spans="7:7" x14ac:dyDescent="0.25">
      <c r="G9786" s="89"/>
    </row>
    <row r="9787" spans="7:7" x14ac:dyDescent="0.25">
      <c r="G9787" s="89"/>
    </row>
    <row r="9788" spans="7:7" x14ac:dyDescent="0.25">
      <c r="G9788" s="89"/>
    </row>
    <row r="9789" spans="7:7" x14ac:dyDescent="0.25">
      <c r="G9789" s="89"/>
    </row>
    <row r="9790" spans="7:7" x14ac:dyDescent="0.25">
      <c r="G9790" s="89"/>
    </row>
    <row r="9791" spans="7:7" x14ac:dyDescent="0.25">
      <c r="G9791" s="89"/>
    </row>
    <row r="9792" spans="7:7" x14ac:dyDescent="0.25">
      <c r="G9792" s="89"/>
    </row>
    <row r="9793" spans="7:7" x14ac:dyDescent="0.25">
      <c r="G9793" s="89"/>
    </row>
    <row r="9794" spans="7:7" x14ac:dyDescent="0.25">
      <c r="G9794" s="89"/>
    </row>
    <row r="9795" spans="7:7" x14ac:dyDescent="0.25">
      <c r="G9795" s="89"/>
    </row>
    <row r="9796" spans="7:7" x14ac:dyDescent="0.25">
      <c r="G9796" s="89"/>
    </row>
    <row r="9797" spans="7:7" x14ac:dyDescent="0.25">
      <c r="G9797" s="89"/>
    </row>
    <row r="9798" spans="7:7" x14ac:dyDescent="0.25">
      <c r="G9798" s="89"/>
    </row>
    <row r="9799" spans="7:7" x14ac:dyDescent="0.25">
      <c r="G9799" s="89"/>
    </row>
    <row r="9800" spans="7:7" x14ac:dyDescent="0.25">
      <c r="G9800" s="89"/>
    </row>
    <row r="9801" spans="7:7" x14ac:dyDescent="0.25">
      <c r="G9801" s="89"/>
    </row>
    <row r="9802" spans="7:7" x14ac:dyDescent="0.25">
      <c r="G9802" s="89"/>
    </row>
    <row r="9803" spans="7:7" x14ac:dyDescent="0.25">
      <c r="G9803" s="89"/>
    </row>
    <row r="9804" spans="7:7" x14ac:dyDescent="0.25">
      <c r="G9804" s="89"/>
    </row>
    <row r="9805" spans="7:7" x14ac:dyDescent="0.25">
      <c r="G9805" s="89"/>
    </row>
    <row r="9806" spans="7:7" x14ac:dyDescent="0.25">
      <c r="G9806" s="89"/>
    </row>
    <row r="9807" spans="7:7" x14ac:dyDescent="0.25">
      <c r="G9807" s="89"/>
    </row>
    <row r="9808" spans="7:7" x14ac:dyDescent="0.25">
      <c r="G9808" s="89"/>
    </row>
    <row r="9809" spans="7:7" x14ac:dyDescent="0.25">
      <c r="G9809" s="89"/>
    </row>
    <row r="9810" spans="7:7" x14ac:dyDescent="0.25">
      <c r="G9810" s="89"/>
    </row>
    <row r="9811" spans="7:7" x14ac:dyDescent="0.25">
      <c r="G9811" s="89"/>
    </row>
    <row r="9812" spans="7:7" x14ac:dyDescent="0.25">
      <c r="G9812" s="89"/>
    </row>
    <row r="9813" spans="7:7" x14ac:dyDescent="0.25">
      <c r="G9813" s="89"/>
    </row>
    <row r="9814" spans="7:7" x14ac:dyDescent="0.25">
      <c r="G9814" s="89"/>
    </row>
    <row r="9815" spans="7:7" x14ac:dyDescent="0.25">
      <c r="G9815" s="89"/>
    </row>
    <row r="9816" spans="7:7" x14ac:dyDescent="0.25">
      <c r="G9816" s="89"/>
    </row>
    <row r="9817" spans="7:7" x14ac:dyDescent="0.25">
      <c r="G9817" s="89"/>
    </row>
    <row r="9818" spans="7:7" x14ac:dyDescent="0.25">
      <c r="G9818" s="89"/>
    </row>
    <row r="9819" spans="7:7" x14ac:dyDescent="0.25">
      <c r="G9819" s="89"/>
    </row>
    <row r="9820" spans="7:7" x14ac:dyDescent="0.25">
      <c r="G9820" s="89"/>
    </row>
    <row r="9821" spans="7:7" x14ac:dyDescent="0.25">
      <c r="G9821" s="89"/>
    </row>
    <row r="9822" spans="7:7" x14ac:dyDescent="0.25">
      <c r="G9822" s="89"/>
    </row>
    <row r="9823" spans="7:7" x14ac:dyDescent="0.25">
      <c r="G9823" s="89"/>
    </row>
    <row r="9824" spans="7:7" x14ac:dyDescent="0.25">
      <c r="G9824" s="89"/>
    </row>
    <row r="9825" spans="7:7" x14ac:dyDescent="0.25">
      <c r="G9825" s="89"/>
    </row>
    <row r="9826" spans="7:7" x14ac:dyDescent="0.25">
      <c r="G9826" s="89"/>
    </row>
    <row r="9827" spans="7:7" x14ac:dyDescent="0.25">
      <c r="G9827" s="89"/>
    </row>
    <row r="9828" spans="7:7" x14ac:dyDescent="0.25">
      <c r="G9828" s="89"/>
    </row>
    <row r="9829" spans="7:7" x14ac:dyDescent="0.25">
      <c r="G9829" s="89"/>
    </row>
    <row r="9830" spans="7:7" x14ac:dyDescent="0.25">
      <c r="G9830" s="89"/>
    </row>
    <row r="9831" spans="7:7" x14ac:dyDescent="0.25">
      <c r="G9831" s="89"/>
    </row>
    <row r="9832" spans="7:7" x14ac:dyDescent="0.25">
      <c r="G9832" s="89"/>
    </row>
    <row r="9833" spans="7:7" x14ac:dyDescent="0.25">
      <c r="G9833" s="89"/>
    </row>
    <row r="9834" spans="7:7" x14ac:dyDescent="0.25">
      <c r="G9834" s="89"/>
    </row>
    <row r="9835" spans="7:7" x14ac:dyDescent="0.25">
      <c r="G9835" s="89"/>
    </row>
    <row r="9836" spans="7:7" x14ac:dyDescent="0.25">
      <c r="G9836" s="89"/>
    </row>
    <row r="9837" spans="7:7" x14ac:dyDescent="0.25">
      <c r="G9837" s="89"/>
    </row>
    <row r="9838" spans="7:7" x14ac:dyDescent="0.25">
      <c r="G9838" s="89"/>
    </row>
    <row r="9839" spans="7:7" x14ac:dyDescent="0.25">
      <c r="G9839" s="89"/>
    </row>
    <row r="9840" spans="7:7" x14ac:dyDescent="0.25">
      <c r="G9840" s="89"/>
    </row>
    <row r="9841" spans="7:7" x14ac:dyDescent="0.25">
      <c r="G9841" s="89"/>
    </row>
    <row r="9842" spans="7:7" x14ac:dyDescent="0.25">
      <c r="G9842" s="89"/>
    </row>
    <row r="9843" spans="7:7" x14ac:dyDescent="0.25">
      <c r="G9843" s="89"/>
    </row>
    <row r="9844" spans="7:7" x14ac:dyDescent="0.25">
      <c r="G9844" s="89"/>
    </row>
    <row r="9845" spans="7:7" x14ac:dyDescent="0.25">
      <c r="G9845" s="89"/>
    </row>
    <row r="9846" spans="7:7" x14ac:dyDescent="0.25">
      <c r="G9846" s="89"/>
    </row>
    <row r="9847" spans="7:7" x14ac:dyDescent="0.25">
      <c r="G9847" s="89"/>
    </row>
    <row r="9848" spans="7:7" x14ac:dyDescent="0.25">
      <c r="G9848" s="89"/>
    </row>
    <row r="9849" spans="7:7" x14ac:dyDescent="0.25">
      <c r="G9849" s="89"/>
    </row>
    <row r="9850" spans="7:7" x14ac:dyDescent="0.25">
      <c r="G9850" s="89"/>
    </row>
    <row r="9851" spans="7:7" x14ac:dyDescent="0.25">
      <c r="G9851" s="89"/>
    </row>
    <row r="9852" spans="7:7" x14ac:dyDescent="0.25">
      <c r="G9852" s="89"/>
    </row>
    <row r="9853" spans="7:7" x14ac:dyDescent="0.25">
      <c r="G9853" s="89"/>
    </row>
    <row r="9854" spans="7:7" x14ac:dyDescent="0.25">
      <c r="G9854" s="89"/>
    </row>
    <row r="9855" spans="7:7" x14ac:dyDescent="0.25">
      <c r="G9855" s="89"/>
    </row>
    <row r="9856" spans="7:7" x14ac:dyDescent="0.25">
      <c r="G9856" s="89"/>
    </row>
    <row r="9857" spans="7:7" x14ac:dyDescent="0.25">
      <c r="G9857" s="89"/>
    </row>
    <row r="9858" spans="7:7" x14ac:dyDescent="0.25">
      <c r="G9858" s="89"/>
    </row>
    <row r="9859" spans="7:7" x14ac:dyDescent="0.25">
      <c r="G9859" s="89"/>
    </row>
    <row r="9860" spans="7:7" x14ac:dyDescent="0.25">
      <c r="G9860" s="89"/>
    </row>
    <row r="9861" spans="7:7" x14ac:dyDescent="0.25">
      <c r="G9861" s="89"/>
    </row>
    <row r="9862" spans="7:7" x14ac:dyDescent="0.25">
      <c r="G9862" s="89"/>
    </row>
    <row r="9863" spans="7:7" x14ac:dyDescent="0.25">
      <c r="G9863" s="89"/>
    </row>
    <row r="9864" spans="7:7" x14ac:dyDescent="0.25">
      <c r="G9864" s="89"/>
    </row>
    <row r="9865" spans="7:7" x14ac:dyDescent="0.25">
      <c r="G9865" s="89"/>
    </row>
    <row r="9866" spans="7:7" x14ac:dyDescent="0.25">
      <c r="G9866" s="89"/>
    </row>
    <row r="9867" spans="7:7" x14ac:dyDescent="0.25">
      <c r="G9867" s="89"/>
    </row>
    <row r="9868" spans="7:7" x14ac:dyDescent="0.25">
      <c r="G9868" s="89"/>
    </row>
    <row r="9869" spans="7:7" x14ac:dyDescent="0.25">
      <c r="G9869" s="89"/>
    </row>
    <row r="9870" spans="7:7" x14ac:dyDescent="0.25">
      <c r="G9870" s="89"/>
    </row>
    <row r="9871" spans="7:7" x14ac:dyDescent="0.25">
      <c r="G9871" s="89"/>
    </row>
    <row r="9872" spans="7:7" x14ac:dyDescent="0.25">
      <c r="G9872" s="89"/>
    </row>
    <row r="9873" spans="7:7" x14ac:dyDescent="0.25">
      <c r="G9873" s="89"/>
    </row>
    <row r="9874" spans="7:7" x14ac:dyDescent="0.25">
      <c r="G9874" s="89"/>
    </row>
    <row r="9875" spans="7:7" x14ac:dyDescent="0.25">
      <c r="G9875" s="89"/>
    </row>
    <row r="9876" spans="7:7" x14ac:dyDescent="0.25">
      <c r="G9876" s="89"/>
    </row>
    <row r="9877" spans="7:7" x14ac:dyDescent="0.25">
      <c r="G9877" s="89"/>
    </row>
    <row r="9878" spans="7:7" x14ac:dyDescent="0.25">
      <c r="G9878" s="89"/>
    </row>
    <row r="9879" spans="7:7" x14ac:dyDescent="0.25">
      <c r="G9879" s="89"/>
    </row>
    <row r="9880" spans="7:7" x14ac:dyDescent="0.25">
      <c r="G9880" s="89"/>
    </row>
    <row r="9881" spans="7:7" x14ac:dyDescent="0.25">
      <c r="G9881" s="89"/>
    </row>
    <row r="9882" spans="7:7" x14ac:dyDescent="0.25">
      <c r="G9882" s="89"/>
    </row>
    <row r="9883" spans="7:7" x14ac:dyDescent="0.25">
      <c r="G9883" s="89"/>
    </row>
    <row r="9884" spans="7:7" x14ac:dyDescent="0.25">
      <c r="G9884" s="89"/>
    </row>
    <row r="9885" spans="7:7" x14ac:dyDescent="0.25">
      <c r="G9885" s="89"/>
    </row>
    <row r="9886" spans="7:7" x14ac:dyDescent="0.25">
      <c r="G9886" s="89"/>
    </row>
    <row r="9887" spans="7:7" x14ac:dyDescent="0.25">
      <c r="G9887" s="89"/>
    </row>
    <row r="9888" spans="7:7" x14ac:dyDescent="0.25">
      <c r="G9888" s="89"/>
    </row>
    <row r="9889" spans="7:7" x14ac:dyDescent="0.25">
      <c r="G9889" s="89"/>
    </row>
    <row r="9890" spans="7:7" x14ac:dyDescent="0.25">
      <c r="G9890" s="89"/>
    </row>
    <row r="9891" spans="7:7" x14ac:dyDescent="0.25">
      <c r="G9891" s="89"/>
    </row>
    <row r="9892" spans="7:7" x14ac:dyDescent="0.25">
      <c r="G9892" s="89"/>
    </row>
    <row r="9893" spans="7:7" x14ac:dyDescent="0.25">
      <c r="G9893" s="89"/>
    </row>
    <row r="9894" spans="7:7" x14ac:dyDescent="0.25">
      <c r="G9894" s="89"/>
    </row>
    <row r="9895" spans="7:7" x14ac:dyDescent="0.25">
      <c r="G9895" s="89"/>
    </row>
    <row r="9896" spans="7:7" x14ac:dyDescent="0.25">
      <c r="G9896" s="89"/>
    </row>
    <row r="9897" spans="7:7" x14ac:dyDescent="0.25">
      <c r="G9897" s="89"/>
    </row>
    <row r="9898" spans="7:7" x14ac:dyDescent="0.25">
      <c r="G9898" s="89"/>
    </row>
    <row r="9899" spans="7:7" x14ac:dyDescent="0.25">
      <c r="G9899" s="89"/>
    </row>
    <row r="9900" spans="7:7" x14ac:dyDescent="0.25">
      <c r="G9900" s="89"/>
    </row>
    <row r="9901" spans="7:7" x14ac:dyDescent="0.25">
      <c r="G9901" s="89"/>
    </row>
    <row r="9902" spans="7:7" x14ac:dyDescent="0.25">
      <c r="G9902" s="89"/>
    </row>
    <row r="9903" spans="7:7" x14ac:dyDescent="0.25">
      <c r="G9903" s="89"/>
    </row>
    <row r="9904" spans="7:7" x14ac:dyDescent="0.25">
      <c r="G9904" s="89"/>
    </row>
    <row r="9905" spans="7:7" x14ac:dyDescent="0.25">
      <c r="G9905" s="89"/>
    </row>
    <row r="9906" spans="7:7" x14ac:dyDescent="0.25">
      <c r="G9906" s="89"/>
    </row>
    <row r="9907" spans="7:7" x14ac:dyDescent="0.25">
      <c r="G9907" s="89"/>
    </row>
    <row r="9908" spans="7:7" x14ac:dyDescent="0.25">
      <c r="G9908" s="89"/>
    </row>
    <row r="9909" spans="7:7" x14ac:dyDescent="0.25">
      <c r="G9909" s="89"/>
    </row>
    <row r="9910" spans="7:7" x14ac:dyDescent="0.25">
      <c r="G9910" s="89"/>
    </row>
    <row r="9911" spans="7:7" x14ac:dyDescent="0.25">
      <c r="G9911" s="89"/>
    </row>
    <row r="9912" spans="7:7" x14ac:dyDescent="0.25">
      <c r="G9912" s="89"/>
    </row>
    <row r="9913" spans="7:7" x14ac:dyDescent="0.25">
      <c r="G9913" s="89"/>
    </row>
    <row r="9914" spans="7:7" x14ac:dyDescent="0.25">
      <c r="G9914" s="89"/>
    </row>
    <row r="9915" spans="7:7" x14ac:dyDescent="0.25">
      <c r="G9915" s="89"/>
    </row>
    <row r="9916" spans="7:7" x14ac:dyDescent="0.25">
      <c r="G9916" s="89"/>
    </row>
    <row r="9917" spans="7:7" x14ac:dyDescent="0.25">
      <c r="G9917" s="89"/>
    </row>
    <row r="9918" spans="7:7" x14ac:dyDescent="0.25">
      <c r="G9918" s="89"/>
    </row>
    <row r="9919" spans="7:7" x14ac:dyDescent="0.25">
      <c r="G9919" s="89"/>
    </row>
    <row r="9920" spans="7:7" x14ac:dyDescent="0.25">
      <c r="G9920" s="89"/>
    </row>
    <row r="9921" spans="7:7" x14ac:dyDescent="0.25">
      <c r="G9921" s="89"/>
    </row>
    <row r="9922" spans="7:7" x14ac:dyDescent="0.25">
      <c r="G9922" s="89"/>
    </row>
    <row r="9923" spans="7:7" x14ac:dyDescent="0.25">
      <c r="G9923" s="89"/>
    </row>
    <row r="9924" spans="7:7" x14ac:dyDescent="0.25">
      <c r="G9924" s="89"/>
    </row>
    <row r="9925" spans="7:7" x14ac:dyDescent="0.25">
      <c r="G9925" s="89"/>
    </row>
    <row r="9926" spans="7:7" x14ac:dyDescent="0.25">
      <c r="G9926" s="89"/>
    </row>
    <row r="9927" spans="7:7" x14ac:dyDescent="0.25">
      <c r="G9927" s="89"/>
    </row>
    <row r="9928" spans="7:7" x14ac:dyDescent="0.25">
      <c r="G9928" s="89"/>
    </row>
    <row r="9929" spans="7:7" x14ac:dyDescent="0.25">
      <c r="G9929" s="89"/>
    </row>
    <row r="9930" spans="7:7" x14ac:dyDescent="0.25">
      <c r="G9930" s="89"/>
    </row>
    <row r="9931" spans="7:7" x14ac:dyDescent="0.25">
      <c r="G9931" s="89"/>
    </row>
    <row r="9932" spans="7:7" x14ac:dyDescent="0.25">
      <c r="G9932" s="89"/>
    </row>
    <row r="9933" spans="7:7" x14ac:dyDescent="0.25">
      <c r="G9933" s="89"/>
    </row>
    <row r="9934" spans="7:7" x14ac:dyDescent="0.25">
      <c r="G9934" s="89"/>
    </row>
    <row r="9935" spans="7:7" x14ac:dyDescent="0.25">
      <c r="G9935" s="89"/>
    </row>
    <row r="9936" spans="7:7" x14ac:dyDescent="0.25">
      <c r="G9936" s="89"/>
    </row>
    <row r="9937" spans="7:7" x14ac:dyDescent="0.25">
      <c r="G9937" s="89"/>
    </row>
    <row r="9938" spans="7:7" x14ac:dyDescent="0.25">
      <c r="G9938" s="89"/>
    </row>
    <row r="9939" spans="7:7" x14ac:dyDescent="0.25">
      <c r="G9939" s="89"/>
    </row>
    <row r="9940" spans="7:7" x14ac:dyDescent="0.25">
      <c r="G9940" s="89"/>
    </row>
    <row r="9941" spans="7:7" x14ac:dyDescent="0.25">
      <c r="G9941" s="89"/>
    </row>
    <row r="9942" spans="7:7" x14ac:dyDescent="0.25">
      <c r="G9942" s="89"/>
    </row>
    <row r="9943" spans="7:7" x14ac:dyDescent="0.25">
      <c r="G9943" s="89"/>
    </row>
    <row r="9944" spans="7:7" x14ac:dyDescent="0.25">
      <c r="G9944" s="89"/>
    </row>
    <row r="9945" spans="7:7" x14ac:dyDescent="0.25">
      <c r="G9945" s="89"/>
    </row>
    <row r="9946" spans="7:7" x14ac:dyDescent="0.25">
      <c r="G9946" s="89"/>
    </row>
    <row r="9947" spans="7:7" x14ac:dyDescent="0.25">
      <c r="G9947" s="89"/>
    </row>
    <row r="9948" spans="7:7" x14ac:dyDescent="0.25">
      <c r="G9948" s="89"/>
    </row>
    <row r="9949" spans="7:7" x14ac:dyDescent="0.25">
      <c r="G9949" s="89"/>
    </row>
    <row r="9950" spans="7:7" x14ac:dyDescent="0.25">
      <c r="G9950" s="89"/>
    </row>
    <row r="9951" spans="7:7" x14ac:dyDescent="0.25">
      <c r="G9951" s="89"/>
    </row>
    <row r="9952" spans="7:7" x14ac:dyDescent="0.25">
      <c r="G9952" s="89"/>
    </row>
    <row r="9953" spans="7:7" x14ac:dyDescent="0.25">
      <c r="G9953" s="89"/>
    </row>
    <row r="9954" spans="7:7" x14ac:dyDescent="0.25">
      <c r="G9954" s="89"/>
    </row>
    <row r="9955" spans="7:7" x14ac:dyDescent="0.25">
      <c r="G9955" s="89"/>
    </row>
    <row r="9956" spans="7:7" x14ac:dyDescent="0.25">
      <c r="G9956" s="89"/>
    </row>
    <row r="9957" spans="7:7" x14ac:dyDescent="0.25">
      <c r="G9957" s="89"/>
    </row>
    <row r="9958" spans="7:7" x14ac:dyDescent="0.25">
      <c r="G9958" s="89"/>
    </row>
    <row r="9959" spans="7:7" x14ac:dyDescent="0.25">
      <c r="G9959" s="89"/>
    </row>
    <row r="9960" spans="7:7" x14ac:dyDescent="0.25">
      <c r="G9960" s="89"/>
    </row>
    <row r="9961" spans="7:7" x14ac:dyDescent="0.25">
      <c r="G9961" s="89"/>
    </row>
    <row r="9962" spans="7:7" x14ac:dyDescent="0.25">
      <c r="G9962" s="89"/>
    </row>
    <row r="9963" spans="7:7" x14ac:dyDescent="0.25">
      <c r="G9963" s="89"/>
    </row>
    <row r="9964" spans="7:7" x14ac:dyDescent="0.25">
      <c r="G9964" s="89"/>
    </row>
    <row r="9965" spans="7:7" x14ac:dyDescent="0.25">
      <c r="G9965" s="89"/>
    </row>
    <row r="9966" spans="7:7" x14ac:dyDescent="0.25">
      <c r="G9966" s="89"/>
    </row>
    <row r="9967" spans="7:7" x14ac:dyDescent="0.25">
      <c r="G9967" s="89"/>
    </row>
    <row r="9968" spans="7:7" x14ac:dyDescent="0.25">
      <c r="G9968" s="89"/>
    </row>
    <row r="9969" spans="7:7" x14ac:dyDescent="0.25">
      <c r="G9969" s="89"/>
    </row>
    <row r="9970" spans="7:7" x14ac:dyDescent="0.25">
      <c r="G9970" s="89"/>
    </row>
    <row r="9971" spans="7:7" x14ac:dyDescent="0.25">
      <c r="G9971" s="89"/>
    </row>
    <row r="9972" spans="7:7" x14ac:dyDescent="0.25">
      <c r="G9972" s="89"/>
    </row>
    <row r="9973" spans="7:7" x14ac:dyDescent="0.25">
      <c r="G9973" s="89"/>
    </row>
    <row r="9974" spans="7:7" x14ac:dyDescent="0.25">
      <c r="G9974" s="89"/>
    </row>
    <row r="9975" spans="7:7" x14ac:dyDescent="0.25">
      <c r="G9975" s="89"/>
    </row>
    <row r="9976" spans="7:7" x14ac:dyDescent="0.25">
      <c r="G9976" s="89"/>
    </row>
    <row r="9977" spans="7:7" x14ac:dyDescent="0.25">
      <c r="G9977" s="89"/>
    </row>
    <row r="9978" spans="7:7" x14ac:dyDescent="0.25">
      <c r="G9978" s="89"/>
    </row>
    <row r="9979" spans="7:7" x14ac:dyDescent="0.25">
      <c r="G9979" s="89"/>
    </row>
    <row r="9980" spans="7:7" x14ac:dyDescent="0.25">
      <c r="G9980" s="89"/>
    </row>
    <row r="9981" spans="7:7" x14ac:dyDescent="0.25">
      <c r="G9981" s="89"/>
    </row>
    <row r="9982" spans="7:7" x14ac:dyDescent="0.25">
      <c r="G9982" s="89"/>
    </row>
    <row r="9983" spans="7:7" x14ac:dyDescent="0.25">
      <c r="G9983" s="89"/>
    </row>
    <row r="9984" spans="7:7" x14ac:dyDescent="0.25">
      <c r="G9984" s="89"/>
    </row>
    <row r="9985" spans="7:7" x14ac:dyDescent="0.25">
      <c r="G9985" s="89"/>
    </row>
    <row r="9986" spans="7:7" x14ac:dyDescent="0.25">
      <c r="G9986" s="89"/>
    </row>
    <row r="9987" spans="7:7" x14ac:dyDescent="0.25">
      <c r="G9987" s="89"/>
    </row>
    <row r="9988" spans="7:7" x14ac:dyDescent="0.25">
      <c r="G9988" s="89"/>
    </row>
    <row r="9989" spans="7:7" x14ac:dyDescent="0.25">
      <c r="G9989" s="89"/>
    </row>
    <row r="9990" spans="7:7" x14ac:dyDescent="0.25">
      <c r="G9990" s="89"/>
    </row>
    <row r="9991" spans="7:7" x14ac:dyDescent="0.25">
      <c r="G9991" s="89"/>
    </row>
    <row r="9992" spans="7:7" x14ac:dyDescent="0.25">
      <c r="G9992" s="89"/>
    </row>
    <row r="9993" spans="7:7" x14ac:dyDescent="0.25">
      <c r="G9993" s="89"/>
    </row>
    <row r="9994" spans="7:7" x14ac:dyDescent="0.25">
      <c r="G9994" s="89"/>
    </row>
    <row r="9995" spans="7:7" x14ac:dyDescent="0.25">
      <c r="G9995" s="89"/>
    </row>
    <row r="9996" spans="7:7" x14ac:dyDescent="0.25">
      <c r="G9996" s="89"/>
    </row>
    <row r="9997" spans="7:7" x14ac:dyDescent="0.25">
      <c r="G9997" s="89"/>
    </row>
    <row r="9998" spans="7:7" x14ac:dyDescent="0.25">
      <c r="G9998" s="89"/>
    </row>
    <row r="9999" spans="7:7" x14ac:dyDescent="0.25">
      <c r="G9999" s="89"/>
    </row>
    <row r="10000" spans="7:7" x14ac:dyDescent="0.25">
      <c r="G10000" s="89"/>
    </row>
    <row r="10001" spans="7:7" x14ac:dyDescent="0.25">
      <c r="G10001" s="89"/>
    </row>
    <row r="10002" spans="7:7" x14ac:dyDescent="0.25">
      <c r="G10002" s="89"/>
    </row>
    <row r="10003" spans="7:7" x14ac:dyDescent="0.25">
      <c r="G10003" s="89"/>
    </row>
    <row r="10004" spans="7:7" x14ac:dyDescent="0.25">
      <c r="G10004" s="89"/>
    </row>
    <row r="10005" spans="7:7" x14ac:dyDescent="0.25">
      <c r="G10005" s="89"/>
    </row>
    <row r="10006" spans="7:7" x14ac:dyDescent="0.25">
      <c r="G10006" s="89"/>
    </row>
    <row r="10007" spans="7:7" x14ac:dyDescent="0.25">
      <c r="G10007" s="89"/>
    </row>
    <row r="10008" spans="7:7" x14ac:dyDescent="0.25">
      <c r="G10008" s="89"/>
    </row>
    <row r="10009" spans="7:7" x14ac:dyDescent="0.25">
      <c r="G10009" s="89"/>
    </row>
    <row r="10010" spans="7:7" x14ac:dyDescent="0.25">
      <c r="G10010" s="89"/>
    </row>
    <row r="10011" spans="7:7" x14ac:dyDescent="0.25">
      <c r="G10011" s="89"/>
    </row>
    <row r="10012" spans="7:7" x14ac:dyDescent="0.25">
      <c r="G10012" s="89"/>
    </row>
    <row r="10013" spans="7:7" x14ac:dyDescent="0.25">
      <c r="G10013" s="89"/>
    </row>
    <row r="10014" spans="7:7" x14ac:dyDescent="0.25">
      <c r="G10014" s="89"/>
    </row>
    <row r="10015" spans="7:7" x14ac:dyDescent="0.25">
      <c r="G10015" s="89"/>
    </row>
    <row r="10016" spans="7:7" x14ac:dyDescent="0.25">
      <c r="G10016" s="89"/>
    </row>
    <row r="10017" spans="7:7" x14ac:dyDescent="0.25">
      <c r="G10017" s="89"/>
    </row>
    <row r="10018" spans="7:7" x14ac:dyDescent="0.25">
      <c r="G10018" s="89"/>
    </row>
    <row r="10019" spans="7:7" x14ac:dyDescent="0.25">
      <c r="G10019" s="89"/>
    </row>
    <row r="10020" spans="7:7" x14ac:dyDescent="0.25">
      <c r="G10020" s="89"/>
    </row>
    <row r="10021" spans="7:7" x14ac:dyDescent="0.25">
      <c r="G10021" s="89"/>
    </row>
    <row r="10022" spans="7:7" x14ac:dyDescent="0.25">
      <c r="G10022" s="89"/>
    </row>
    <row r="10023" spans="7:7" x14ac:dyDescent="0.25">
      <c r="G10023" s="89"/>
    </row>
    <row r="10024" spans="7:7" x14ac:dyDescent="0.25">
      <c r="G10024" s="89"/>
    </row>
    <row r="10025" spans="7:7" x14ac:dyDescent="0.25">
      <c r="G10025" s="89"/>
    </row>
    <row r="10026" spans="7:7" x14ac:dyDescent="0.25">
      <c r="G10026" s="89"/>
    </row>
    <row r="10027" spans="7:7" x14ac:dyDescent="0.25">
      <c r="G10027" s="89"/>
    </row>
    <row r="10028" spans="7:7" x14ac:dyDescent="0.25">
      <c r="G10028" s="89"/>
    </row>
    <row r="10029" spans="7:7" x14ac:dyDescent="0.25">
      <c r="G10029" s="89"/>
    </row>
    <row r="10030" spans="7:7" x14ac:dyDescent="0.25">
      <c r="G10030" s="89"/>
    </row>
    <row r="10031" spans="7:7" x14ac:dyDescent="0.25">
      <c r="G10031" s="89"/>
    </row>
    <row r="10032" spans="7:7" x14ac:dyDescent="0.25">
      <c r="G10032" s="89"/>
    </row>
    <row r="10033" spans="7:7" x14ac:dyDescent="0.25">
      <c r="G10033" s="89"/>
    </row>
    <row r="10034" spans="7:7" x14ac:dyDescent="0.25">
      <c r="G10034" s="89"/>
    </row>
    <row r="10035" spans="7:7" x14ac:dyDescent="0.25">
      <c r="G10035" s="89"/>
    </row>
    <row r="10036" spans="7:7" x14ac:dyDescent="0.25">
      <c r="G10036" s="89"/>
    </row>
    <row r="10037" spans="7:7" x14ac:dyDescent="0.25">
      <c r="G10037" s="89"/>
    </row>
    <row r="10038" spans="7:7" x14ac:dyDescent="0.25">
      <c r="G10038" s="89"/>
    </row>
    <row r="10039" spans="7:7" x14ac:dyDescent="0.25">
      <c r="G10039" s="89"/>
    </row>
    <row r="10040" spans="7:7" x14ac:dyDescent="0.25">
      <c r="G10040" s="89"/>
    </row>
    <row r="10041" spans="7:7" x14ac:dyDescent="0.25">
      <c r="G10041" s="89"/>
    </row>
    <row r="10042" spans="7:7" x14ac:dyDescent="0.25">
      <c r="G10042" s="89"/>
    </row>
    <row r="10043" spans="7:7" x14ac:dyDescent="0.25">
      <c r="G10043" s="89"/>
    </row>
    <row r="10044" spans="7:7" x14ac:dyDescent="0.25">
      <c r="G10044" s="89"/>
    </row>
    <row r="10045" spans="7:7" x14ac:dyDescent="0.25">
      <c r="G10045" s="89"/>
    </row>
    <row r="10046" spans="7:7" x14ac:dyDescent="0.25">
      <c r="G10046" s="89"/>
    </row>
    <row r="10047" spans="7:7" x14ac:dyDescent="0.25">
      <c r="G10047" s="89"/>
    </row>
    <row r="10048" spans="7:7" x14ac:dyDescent="0.25">
      <c r="G10048" s="89"/>
    </row>
    <row r="10049" spans="7:7" x14ac:dyDescent="0.25">
      <c r="G10049" s="89"/>
    </row>
    <row r="10050" spans="7:7" x14ac:dyDescent="0.25">
      <c r="G10050" s="89"/>
    </row>
    <row r="10051" spans="7:7" x14ac:dyDescent="0.25">
      <c r="G10051" s="89"/>
    </row>
    <row r="10052" spans="7:7" x14ac:dyDescent="0.25">
      <c r="G10052" s="89"/>
    </row>
    <row r="10053" spans="7:7" x14ac:dyDescent="0.25">
      <c r="G10053" s="89"/>
    </row>
    <row r="10054" spans="7:7" x14ac:dyDescent="0.25">
      <c r="G10054" s="89"/>
    </row>
    <row r="10055" spans="7:7" x14ac:dyDescent="0.25">
      <c r="G10055" s="89"/>
    </row>
    <row r="10056" spans="7:7" x14ac:dyDescent="0.25">
      <c r="G10056" s="89"/>
    </row>
    <row r="10057" spans="7:7" x14ac:dyDescent="0.25">
      <c r="G10057" s="89"/>
    </row>
    <row r="10058" spans="7:7" x14ac:dyDescent="0.25">
      <c r="G10058" s="89"/>
    </row>
    <row r="10059" spans="7:7" x14ac:dyDescent="0.25">
      <c r="G10059" s="89"/>
    </row>
    <row r="10060" spans="7:7" x14ac:dyDescent="0.25">
      <c r="G10060" s="89"/>
    </row>
    <row r="10061" spans="7:7" x14ac:dyDescent="0.25">
      <c r="G10061" s="89"/>
    </row>
    <row r="10062" spans="7:7" x14ac:dyDescent="0.25">
      <c r="G10062" s="89"/>
    </row>
    <row r="10063" spans="7:7" x14ac:dyDescent="0.25">
      <c r="G10063" s="89"/>
    </row>
    <row r="10064" spans="7:7" x14ac:dyDescent="0.25">
      <c r="G10064" s="89"/>
    </row>
    <row r="10065" spans="7:7" x14ac:dyDescent="0.25">
      <c r="G10065" s="89"/>
    </row>
    <row r="10066" spans="7:7" x14ac:dyDescent="0.25">
      <c r="G10066" s="89"/>
    </row>
    <row r="10067" spans="7:7" x14ac:dyDescent="0.25">
      <c r="G10067" s="89"/>
    </row>
    <row r="10068" spans="7:7" x14ac:dyDescent="0.25">
      <c r="G10068" s="89"/>
    </row>
    <row r="10069" spans="7:7" x14ac:dyDescent="0.25">
      <c r="G10069" s="89"/>
    </row>
    <row r="10070" spans="7:7" x14ac:dyDescent="0.25">
      <c r="G10070" s="89"/>
    </row>
    <row r="10071" spans="7:7" x14ac:dyDescent="0.25">
      <c r="G10071" s="89"/>
    </row>
    <row r="10072" spans="7:7" x14ac:dyDescent="0.25">
      <c r="G10072" s="89"/>
    </row>
    <row r="10073" spans="7:7" x14ac:dyDescent="0.25">
      <c r="G10073" s="89"/>
    </row>
    <row r="10074" spans="7:7" x14ac:dyDescent="0.25">
      <c r="G10074" s="89"/>
    </row>
    <row r="10075" spans="7:7" x14ac:dyDescent="0.25">
      <c r="G10075" s="89"/>
    </row>
    <row r="10076" spans="7:7" x14ac:dyDescent="0.25">
      <c r="G10076" s="89"/>
    </row>
    <row r="10077" spans="7:7" x14ac:dyDescent="0.25">
      <c r="G10077" s="89"/>
    </row>
    <row r="10078" spans="7:7" x14ac:dyDescent="0.25">
      <c r="G10078" s="89"/>
    </row>
    <row r="10079" spans="7:7" x14ac:dyDescent="0.25">
      <c r="G10079" s="89"/>
    </row>
    <row r="10080" spans="7:7" x14ac:dyDescent="0.25">
      <c r="G10080" s="89"/>
    </row>
    <row r="10081" spans="7:7" x14ac:dyDescent="0.25">
      <c r="G10081" s="89"/>
    </row>
    <row r="10082" spans="7:7" x14ac:dyDescent="0.25">
      <c r="G10082" s="89"/>
    </row>
    <row r="10083" spans="7:7" x14ac:dyDescent="0.25">
      <c r="G10083" s="89"/>
    </row>
    <row r="10084" spans="7:7" x14ac:dyDescent="0.25">
      <c r="G10084" s="89"/>
    </row>
    <row r="10085" spans="7:7" x14ac:dyDescent="0.25">
      <c r="G10085" s="89"/>
    </row>
    <row r="10086" spans="7:7" x14ac:dyDescent="0.25">
      <c r="G10086" s="89"/>
    </row>
    <row r="10087" spans="7:7" x14ac:dyDescent="0.25">
      <c r="G10087" s="89"/>
    </row>
    <row r="10088" spans="7:7" x14ac:dyDescent="0.25">
      <c r="G10088" s="89"/>
    </row>
    <row r="10089" spans="7:7" x14ac:dyDescent="0.25">
      <c r="G10089" s="89"/>
    </row>
    <row r="10090" spans="7:7" x14ac:dyDescent="0.25">
      <c r="G10090" s="89"/>
    </row>
    <row r="10091" spans="7:7" x14ac:dyDescent="0.25">
      <c r="G10091" s="89"/>
    </row>
    <row r="10092" spans="7:7" x14ac:dyDescent="0.25">
      <c r="G10092" s="89"/>
    </row>
    <row r="10093" spans="7:7" x14ac:dyDescent="0.25">
      <c r="G10093" s="89"/>
    </row>
    <row r="10094" spans="7:7" x14ac:dyDescent="0.25">
      <c r="G10094" s="89"/>
    </row>
    <row r="10095" spans="7:7" x14ac:dyDescent="0.25">
      <c r="G10095" s="89"/>
    </row>
    <row r="10096" spans="7:7" x14ac:dyDescent="0.25">
      <c r="G10096" s="89"/>
    </row>
    <row r="10097" spans="7:7" x14ac:dyDescent="0.25">
      <c r="G10097" s="89"/>
    </row>
    <row r="10098" spans="7:7" x14ac:dyDescent="0.25">
      <c r="G10098" s="89"/>
    </row>
    <row r="10099" spans="7:7" x14ac:dyDescent="0.25">
      <c r="G10099" s="89"/>
    </row>
    <row r="10100" spans="7:7" x14ac:dyDescent="0.25">
      <c r="G10100" s="89"/>
    </row>
    <row r="10101" spans="7:7" x14ac:dyDescent="0.25">
      <c r="G10101" s="89"/>
    </row>
    <row r="10102" spans="7:7" x14ac:dyDescent="0.25">
      <c r="G10102" s="89"/>
    </row>
    <row r="10103" spans="7:7" x14ac:dyDescent="0.25">
      <c r="G10103" s="89"/>
    </row>
    <row r="10104" spans="7:7" x14ac:dyDescent="0.25">
      <c r="G10104" s="89"/>
    </row>
    <row r="10105" spans="7:7" x14ac:dyDescent="0.25">
      <c r="G10105" s="89"/>
    </row>
    <row r="10106" spans="7:7" x14ac:dyDescent="0.25">
      <c r="G10106" s="89"/>
    </row>
    <row r="10107" spans="7:7" x14ac:dyDescent="0.25">
      <c r="G10107" s="89"/>
    </row>
    <row r="10108" spans="7:7" x14ac:dyDescent="0.25">
      <c r="G10108" s="89"/>
    </row>
    <row r="10109" spans="7:7" x14ac:dyDescent="0.25">
      <c r="G10109" s="89"/>
    </row>
    <row r="10110" spans="7:7" x14ac:dyDescent="0.25">
      <c r="G10110" s="89"/>
    </row>
    <row r="10111" spans="7:7" x14ac:dyDescent="0.25">
      <c r="G10111" s="89"/>
    </row>
    <row r="10112" spans="7:7" x14ac:dyDescent="0.25">
      <c r="G10112" s="89"/>
    </row>
    <row r="10113" spans="7:7" x14ac:dyDescent="0.25">
      <c r="G10113" s="89"/>
    </row>
    <row r="10114" spans="7:7" x14ac:dyDescent="0.25">
      <c r="G10114" s="89"/>
    </row>
    <row r="10115" spans="7:7" x14ac:dyDescent="0.25">
      <c r="G10115" s="89"/>
    </row>
    <row r="10116" spans="7:7" x14ac:dyDescent="0.25">
      <c r="G10116" s="89"/>
    </row>
    <row r="10117" spans="7:7" x14ac:dyDescent="0.25">
      <c r="G10117" s="89"/>
    </row>
    <row r="10118" spans="7:7" x14ac:dyDescent="0.25">
      <c r="G10118" s="89"/>
    </row>
    <row r="10119" spans="7:7" x14ac:dyDescent="0.25">
      <c r="G10119" s="89"/>
    </row>
    <row r="10120" spans="7:7" x14ac:dyDescent="0.25">
      <c r="G10120" s="89"/>
    </row>
    <row r="10121" spans="7:7" x14ac:dyDescent="0.25">
      <c r="G10121" s="89"/>
    </row>
    <row r="10122" spans="7:7" x14ac:dyDescent="0.25">
      <c r="G10122" s="89"/>
    </row>
    <row r="10123" spans="7:7" x14ac:dyDescent="0.25">
      <c r="G10123" s="89"/>
    </row>
    <row r="10124" spans="7:7" x14ac:dyDescent="0.25">
      <c r="G10124" s="89"/>
    </row>
    <row r="10125" spans="7:7" x14ac:dyDescent="0.25">
      <c r="G10125" s="89"/>
    </row>
    <row r="10126" spans="7:7" x14ac:dyDescent="0.25">
      <c r="G10126" s="89"/>
    </row>
    <row r="10127" spans="7:7" x14ac:dyDescent="0.25">
      <c r="G10127" s="89"/>
    </row>
    <row r="10128" spans="7:7" x14ac:dyDescent="0.25">
      <c r="G10128" s="89"/>
    </row>
    <row r="10129" spans="7:7" x14ac:dyDescent="0.25">
      <c r="G10129" s="89"/>
    </row>
    <row r="10130" spans="7:7" x14ac:dyDescent="0.25">
      <c r="G10130" s="89"/>
    </row>
    <row r="10131" spans="7:7" x14ac:dyDescent="0.25">
      <c r="G10131" s="89"/>
    </row>
    <row r="10132" spans="7:7" x14ac:dyDescent="0.25">
      <c r="G10132" s="89"/>
    </row>
    <row r="10133" spans="7:7" x14ac:dyDescent="0.25">
      <c r="G10133" s="89"/>
    </row>
    <row r="10134" spans="7:7" x14ac:dyDescent="0.25">
      <c r="G10134" s="89"/>
    </row>
    <row r="10135" spans="7:7" x14ac:dyDescent="0.25">
      <c r="G10135" s="89"/>
    </row>
    <row r="10136" spans="7:7" x14ac:dyDescent="0.25">
      <c r="G10136" s="89"/>
    </row>
    <row r="10137" spans="7:7" x14ac:dyDescent="0.25">
      <c r="G10137" s="89"/>
    </row>
    <row r="10138" spans="7:7" x14ac:dyDescent="0.25">
      <c r="G10138" s="89"/>
    </row>
    <row r="10139" spans="7:7" x14ac:dyDescent="0.25">
      <c r="G10139" s="89"/>
    </row>
    <row r="10140" spans="7:7" x14ac:dyDescent="0.25">
      <c r="G10140" s="89"/>
    </row>
    <row r="10141" spans="7:7" x14ac:dyDescent="0.25">
      <c r="G10141" s="89"/>
    </row>
    <row r="10142" spans="7:7" x14ac:dyDescent="0.25">
      <c r="G10142" s="89"/>
    </row>
    <row r="10143" spans="7:7" x14ac:dyDescent="0.25">
      <c r="G10143" s="89"/>
    </row>
    <row r="10144" spans="7:7" x14ac:dyDescent="0.25">
      <c r="G10144" s="89"/>
    </row>
    <row r="10145" spans="7:7" x14ac:dyDescent="0.25">
      <c r="G10145" s="89"/>
    </row>
    <row r="10146" spans="7:7" x14ac:dyDescent="0.25">
      <c r="G10146" s="89"/>
    </row>
    <row r="10147" spans="7:7" x14ac:dyDescent="0.25">
      <c r="G10147" s="89"/>
    </row>
    <row r="10148" spans="7:7" x14ac:dyDescent="0.25">
      <c r="G10148" s="89"/>
    </row>
    <row r="10149" spans="7:7" x14ac:dyDescent="0.25">
      <c r="G10149" s="89"/>
    </row>
    <row r="10150" spans="7:7" x14ac:dyDescent="0.25">
      <c r="G10150" s="89"/>
    </row>
    <row r="10151" spans="7:7" x14ac:dyDescent="0.25">
      <c r="G10151" s="89"/>
    </row>
    <row r="10152" spans="7:7" x14ac:dyDescent="0.25">
      <c r="G10152" s="89"/>
    </row>
    <row r="10153" spans="7:7" x14ac:dyDescent="0.25">
      <c r="G10153" s="89"/>
    </row>
    <row r="10154" spans="7:7" x14ac:dyDescent="0.25">
      <c r="G10154" s="89"/>
    </row>
    <row r="10155" spans="7:7" x14ac:dyDescent="0.25">
      <c r="G10155" s="89"/>
    </row>
    <row r="10156" spans="7:7" x14ac:dyDescent="0.25">
      <c r="G10156" s="89"/>
    </row>
    <row r="10157" spans="7:7" x14ac:dyDescent="0.25">
      <c r="G10157" s="89"/>
    </row>
    <row r="10158" spans="7:7" x14ac:dyDescent="0.25">
      <c r="G10158" s="89"/>
    </row>
    <row r="10159" spans="7:7" x14ac:dyDescent="0.25">
      <c r="G10159" s="89"/>
    </row>
    <row r="10160" spans="7:7" x14ac:dyDescent="0.25">
      <c r="G10160" s="89"/>
    </row>
    <row r="10161" spans="7:7" x14ac:dyDescent="0.25">
      <c r="G10161" s="89"/>
    </row>
    <row r="10162" spans="7:7" x14ac:dyDescent="0.25">
      <c r="G10162" s="89"/>
    </row>
    <row r="10163" spans="7:7" x14ac:dyDescent="0.25">
      <c r="G10163" s="89"/>
    </row>
    <row r="10164" spans="7:7" x14ac:dyDescent="0.25">
      <c r="G10164" s="89"/>
    </row>
    <row r="10165" spans="7:7" x14ac:dyDescent="0.25">
      <c r="G10165" s="89"/>
    </row>
    <row r="10166" spans="7:7" x14ac:dyDescent="0.25">
      <c r="G10166" s="89"/>
    </row>
    <row r="10167" spans="7:7" x14ac:dyDescent="0.25">
      <c r="G10167" s="89"/>
    </row>
    <row r="10168" spans="7:7" x14ac:dyDescent="0.25">
      <c r="G10168" s="89"/>
    </row>
    <row r="10169" spans="7:7" x14ac:dyDescent="0.25">
      <c r="G10169" s="89"/>
    </row>
    <row r="10170" spans="7:7" x14ac:dyDescent="0.25">
      <c r="G10170" s="89"/>
    </row>
    <row r="10171" spans="7:7" x14ac:dyDescent="0.25">
      <c r="G10171" s="89"/>
    </row>
    <row r="10172" spans="7:7" x14ac:dyDescent="0.25">
      <c r="G10172" s="89"/>
    </row>
    <row r="10173" spans="7:7" x14ac:dyDescent="0.25">
      <c r="G10173" s="89"/>
    </row>
    <row r="10174" spans="7:7" x14ac:dyDescent="0.25">
      <c r="G10174" s="89"/>
    </row>
    <row r="10175" spans="7:7" x14ac:dyDescent="0.25">
      <c r="G10175" s="89"/>
    </row>
    <row r="10176" spans="7:7" x14ac:dyDescent="0.25">
      <c r="G10176" s="89"/>
    </row>
    <row r="10177" spans="7:7" x14ac:dyDescent="0.25">
      <c r="G10177" s="89"/>
    </row>
    <row r="10178" spans="7:7" x14ac:dyDescent="0.25">
      <c r="G10178" s="89"/>
    </row>
    <row r="10179" spans="7:7" x14ac:dyDescent="0.25">
      <c r="G10179" s="89"/>
    </row>
    <row r="10180" spans="7:7" x14ac:dyDescent="0.25">
      <c r="G10180" s="89"/>
    </row>
    <row r="10181" spans="7:7" x14ac:dyDescent="0.25">
      <c r="G10181" s="89"/>
    </row>
    <row r="10182" spans="7:7" x14ac:dyDescent="0.25">
      <c r="G10182" s="89"/>
    </row>
    <row r="10183" spans="7:7" x14ac:dyDescent="0.25">
      <c r="G10183" s="89"/>
    </row>
    <row r="10184" spans="7:7" x14ac:dyDescent="0.25">
      <c r="G10184" s="89"/>
    </row>
    <row r="10185" spans="7:7" x14ac:dyDescent="0.25">
      <c r="G10185" s="89"/>
    </row>
    <row r="10186" spans="7:7" x14ac:dyDescent="0.25">
      <c r="G10186" s="89"/>
    </row>
    <row r="10187" spans="7:7" x14ac:dyDescent="0.25">
      <c r="G10187" s="89"/>
    </row>
    <row r="10188" spans="7:7" x14ac:dyDescent="0.25">
      <c r="G10188" s="89"/>
    </row>
    <row r="10189" spans="7:7" x14ac:dyDescent="0.25">
      <c r="G10189" s="89"/>
    </row>
    <row r="10190" spans="7:7" x14ac:dyDescent="0.25">
      <c r="G10190" s="89"/>
    </row>
    <row r="10191" spans="7:7" x14ac:dyDescent="0.25">
      <c r="G10191" s="89"/>
    </row>
    <row r="10192" spans="7:7" x14ac:dyDescent="0.25">
      <c r="G10192" s="89"/>
    </row>
    <row r="10193" spans="7:7" x14ac:dyDescent="0.25">
      <c r="G10193" s="89"/>
    </row>
    <row r="10194" spans="7:7" x14ac:dyDescent="0.25">
      <c r="G10194" s="89"/>
    </row>
    <row r="10195" spans="7:7" x14ac:dyDescent="0.25">
      <c r="G10195" s="89"/>
    </row>
    <row r="10196" spans="7:7" x14ac:dyDescent="0.25">
      <c r="G10196" s="89"/>
    </row>
    <row r="10197" spans="7:7" x14ac:dyDescent="0.25">
      <c r="G10197" s="89"/>
    </row>
    <row r="10198" spans="7:7" x14ac:dyDescent="0.25">
      <c r="G10198" s="89"/>
    </row>
    <row r="10199" spans="7:7" x14ac:dyDescent="0.25">
      <c r="G10199" s="89"/>
    </row>
    <row r="10200" spans="7:7" x14ac:dyDescent="0.25">
      <c r="G10200" s="89"/>
    </row>
    <row r="10201" spans="7:7" x14ac:dyDescent="0.25">
      <c r="G10201" s="89"/>
    </row>
    <row r="10202" spans="7:7" x14ac:dyDescent="0.25">
      <c r="G10202" s="89"/>
    </row>
    <row r="10203" spans="7:7" x14ac:dyDescent="0.25">
      <c r="G10203" s="89"/>
    </row>
    <row r="10204" spans="7:7" x14ac:dyDescent="0.25">
      <c r="G10204" s="89"/>
    </row>
    <row r="10205" spans="7:7" x14ac:dyDescent="0.25">
      <c r="G10205" s="89"/>
    </row>
    <row r="10206" spans="7:7" x14ac:dyDescent="0.25">
      <c r="G10206" s="89"/>
    </row>
    <row r="10207" spans="7:7" x14ac:dyDescent="0.25">
      <c r="G10207" s="89"/>
    </row>
    <row r="10208" spans="7:7" x14ac:dyDescent="0.25">
      <c r="G10208" s="89"/>
    </row>
    <row r="10209" spans="7:7" x14ac:dyDescent="0.25">
      <c r="G10209" s="89"/>
    </row>
    <row r="10210" spans="7:7" x14ac:dyDescent="0.25">
      <c r="G10210" s="89"/>
    </row>
    <row r="10211" spans="7:7" x14ac:dyDescent="0.25">
      <c r="G10211" s="89"/>
    </row>
    <row r="10212" spans="7:7" x14ac:dyDescent="0.25">
      <c r="G10212" s="89"/>
    </row>
    <row r="10213" spans="7:7" x14ac:dyDescent="0.25">
      <c r="G10213" s="89"/>
    </row>
    <row r="10214" spans="7:7" x14ac:dyDescent="0.25">
      <c r="G10214" s="89"/>
    </row>
    <row r="10215" spans="7:7" x14ac:dyDescent="0.25">
      <c r="G10215" s="89"/>
    </row>
    <row r="10216" spans="7:7" x14ac:dyDescent="0.25">
      <c r="G10216" s="89"/>
    </row>
    <row r="10217" spans="7:7" x14ac:dyDescent="0.25">
      <c r="G10217" s="89"/>
    </row>
    <row r="10218" spans="7:7" x14ac:dyDescent="0.25">
      <c r="G10218" s="89"/>
    </row>
    <row r="10219" spans="7:7" x14ac:dyDescent="0.25">
      <c r="G10219" s="89"/>
    </row>
    <row r="10220" spans="7:7" x14ac:dyDescent="0.25">
      <c r="G10220" s="89"/>
    </row>
    <row r="10221" spans="7:7" x14ac:dyDescent="0.25">
      <c r="G10221" s="89"/>
    </row>
    <row r="10222" spans="7:7" x14ac:dyDescent="0.25">
      <c r="G10222" s="89"/>
    </row>
    <row r="10223" spans="7:7" x14ac:dyDescent="0.25">
      <c r="G10223" s="89"/>
    </row>
    <row r="10224" spans="7:7" x14ac:dyDescent="0.25">
      <c r="G10224" s="89"/>
    </row>
    <row r="10225" spans="7:7" x14ac:dyDescent="0.25">
      <c r="G10225" s="89"/>
    </row>
    <row r="10226" spans="7:7" x14ac:dyDescent="0.25">
      <c r="G10226" s="89"/>
    </row>
    <row r="10227" spans="7:7" x14ac:dyDescent="0.25">
      <c r="G10227" s="89"/>
    </row>
    <row r="10228" spans="7:7" x14ac:dyDescent="0.25">
      <c r="G10228" s="89"/>
    </row>
    <row r="10229" spans="7:7" x14ac:dyDescent="0.25">
      <c r="G10229" s="89"/>
    </row>
    <row r="10230" spans="7:7" x14ac:dyDescent="0.25">
      <c r="G10230" s="89"/>
    </row>
    <row r="10231" spans="7:7" x14ac:dyDescent="0.25">
      <c r="G10231" s="89"/>
    </row>
    <row r="10232" spans="7:7" x14ac:dyDescent="0.25">
      <c r="G10232" s="89"/>
    </row>
    <row r="10233" spans="7:7" x14ac:dyDescent="0.25">
      <c r="G10233" s="89"/>
    </row>
    <row r="10234" spans="7:7" x14ac:dyDescent="0.25">
      <c r="G10234" s="89"/>
    </row>
    <row r="10235" spans="7:7" x14ac:dyDescent="0.25">
      <c r="G10235" s="89"/>
    </row>
    <row r="10236" spans="7:7" x14ac:dyDescent="0.25">
      <c r="G10236" s="89"/>
    </row>
    <row r="10237" spans="7:7" x14ac:dyDescent="0.25">
      <c r="G10237" s="89"/>
    </row>
    <row r="10238" spans="7:7" x14ac:dyDescent="0.25">
      <c r="G10238" s="89"/>
    </row>
    <row r="10239" spans="7:7" x14ac:dyDescent="0.25">
      <c r="G10239" s="89"/>
    </row>
    <row r="10240" spans="7:7" x14ac:dyDescent="0.25">
      <c r="G10240" s="89"/>
    </row>
    <row r="10241" spans="7:7" x14ac:dyDescent="0.25">
      <c r="G10241" s="89"/>
    </row>
    <row r="10242" spans="7:7" x14ac:dyDescent="0.25">
      <c r="G10242" s="89"/>
    </row>
    <row r="10243" spans="7:7" x14ac:dyDescent="0.25">
      <c r="G10243" s="89"/>
    </row>
    <row r="10244" spans="7:7" x14ac:dyDescent="0.25">
      <c r="G10244" s="89"/>
    </row>
    <row r="10245" spans="7:7" x14ac:dyDescent="0.25">
      <c r="G10245" s="89"/>
    </row>
    <row r="10246" spans="7:7" x14ac:dyDescent="0.25">
      <c r="G10246" s="89"/>
    </row>
    <row r="10247" spans="7:7" x14ac:dyDescent="0.25">
      <c r="G10247" s="89"/>
    </row>
    <row r="10248" spans="7:7" x14ac:dyDescent="0.25">
      <c r="G10248" s="89"/>
    </row>
    <row r="10249" spans="7:7" x14ac:dyDescent="0.25">
      <c r="G10249" s="89"/>
    </row>
    <row r="10250" spans="7:7" x14ac:dyDescent="0.25">
      <c r="G10250" s="89"/>
    </row>
    <row r="10251" spans="7:7" x14ac:dyDescent="0.25">
      <c r="G10251" s="89"/>
    </row>
    <row r="10252" spans="7:7" x14ac:dyDescent="0.25">
      <c r="G10252" s="89"/>
    </row>
    <row r="10253" spans="7:7" x14ac:dyDescent="0.25">
      <c r="G10253" s="89"/>
    </row>
    <row r="10254" spans="7:7" x14ac:dyDescent="0.25">
      <c r="G10254" s="89"/>
    </row>
    <row r="10255" spans="7:7" x14ac:dyDescent="0.25">
      <c r="G10255" s="89"/>
    </row>
    <row r="10256" spans="7:7" x14ac:dyDescent="0.25">
      <c r="G10256" s="89"/>
    </row>
    <row r="10257" spans="7:7" x14ac:dyDescent="0.25">
      <c r="G10257" s="89"/>
    </row>
    <row r="10258" spans="7:7" x14ac:dyDescent="0.25">
      <c r="G10258" s="89"/>
    </row>
    <row r="10259" spans="7:7" x14ac:dyDescent="0.25">
      <c r="G10259" s="89"/>
    </row>
    <row r="10260" spans="7:7" x14ac:dyDescent="0.25">
      <c r="G10260" s="89"/>
    </row>
    <row r="10261" spans="7:7" x14ac:dyDescent="0.25">
      <c r="G10261" s="89"/>
    </row>
    <row r="10262" spans="7:7" x14ac:dyDescent="0.25">
      <c r="G10262" s="89"/>
    </row>
    <row r="10263" spans="7:7" x14ac:dyDescent="0.25">
      <c r="G10263" s="89"/>
    </row>
    <row r="10264" spans="7:7" x14ac:dyDescent="0.25">
      <c r="G10264" s="89"/>
    </row>
    <row r="10265" spans="7:7" x14ac:dyDescent="0.25">
      <c r="G10265" s="89"/>
    </row>
    <row r="10266" spans="7:7" x14ac:dyDescent="0.25">
      <c r="G10266" s="89"/>
    </row>
    <row r="10267" spans="7:7" x14ac:dyDescent="0.25">
      <c r="G10267" s="89"/>
    </row>
    <row r="10268" spans="7:7" x14ac:dyDescent="0.25">
      <c r="G10268" s="89"/>
    </row>
    <row r="10269" spans="7:7" x14ac:dyDescent="0.25">
      <c r="G10269" s="89"/>
    </row>
    <row r="10270" spans="7:7" x14ac:dyDescent="0.25">
      <c r="G10270" s="89"/>
    </row>
    <row r="10271" spans="7:7" x14ac:dyDescent="0.25">
      <c r="G10271" s="89"/>
    </row>
    <row r="10272" spans="7:7" x14ac:dyDescent="0.25">
      <c r="G10272" s="89"/>
    </row>
    <row r="10273" spans="7:7" x14ac:dyDescent="0.25">
      <c r="G10273" s="89"/>
    </row>
    <row r="10274" spans="7:7" x14ac:dyDescent="0.25">
      <c r="G10274" s="89"/>
    </row>
    <row r="10275" spans="7:7" x14ac:dyDescent="0.25">
      <c r="G10275" s="89"/>
    </row>
    <row r="10276" spans="7:7" x14ac:dyDescent="0.25">
      <c r="G10276" s="89"/>
    </row>
    <row r="10277" spans="7:7" x14ac:dyDescent="0.25">
      <c r="G10277" s="89"/>
    </row>
    <row r="10278" spans="7:7" x14ac:dyDescent="0.25">
      <c r="G10278" s="89"/>
    </row>
    <row r="10279" spans="7:7" x14ac:dyDescent="0.25">
      <c r="G10279" s="89"/>
    </row>
    <row r="10280" spans="7:7" x14ac:dyDescent="0.25">
      <c r="G10280" s="89"/>
    </row>
    <row r="10281" spans="7:7" x14ac:dyDescent="0.25">
      <c r="G10281" s="89"/>
    </row>
    <row r="10282" spans="7:7" x14ac:dyDescent="0.25">
      <c r="G10282" s="89"/>
    </row>
    <row r="10283" spans="7:7" x14ac:dyDescent="0.25">
      <c r="G10283" s="89"/>
    </row>
    <row r="10284" spans="7:7" x14ac:dyDescent="0.25">
      <c r="G10284" s="89"/>
    </row>
    <row r="10285" spans="7:7" x14ac:dyDescent="0.25">
      <c r="G10285" s="89"/>
    </row>
    <row r="10286" spans="7:7" x14ac:dyDescent="0.25">
      <c r="G10286" s="89"/>
    </row>
    <row r="10287" spans="7:7" x14ac:dyDescent="0.25">
      <c r="G10287" s="89"/>
    </row>
    <row r="10288" spans="7:7" x14ac:dyDescent="0.25">
      <c r="G10288" s="89"/>
    </row>
    <row r="10289" spans="7:7" x14ac:dyDescent="0.25">
      <c r="G10289" s="89"/>
    </row>
    <row r="10290" spans="7:7" x14ac:dyDescent="0.25">
      <c r="G10290" s="89"/>
    </row>
    <row r="10291" spans="7:7" x14ac:dyDescent="0.25">
      <c r="G10291" s="89"/>
    </row>
    <row r="10292" spans="7:7" x14ac:dyDescent="0.25">
      <c r="G10292" s="89"/>
    </row>
    <row r="10293" spans="7:7" x14ac:dyDescent="0.25">
      <c r="G10293" s="89"/>
    </row>
    <row r="10294" spans="7:7" x14ac:dyDescent="0.25">
      <c r="G10294" s="89"/>
    </row>
    <row r="10295" spans="7:7" x14ac:dyDescent="0.25">
      <c r="G10295" s="89"/>
    </row>
    <row r="10296" spans="7:7" x14ac:dyDescent="0.25">
      <c r="G10296" s="89"/>
    </row>
    <row r="10297" spans="7:7" x14ac:dyDescent="0.25">
      <c r="G10297" s="89"/>
    </row>
    <row r="10298" spans="7:7" x14ac:dyDescent="0.25">
      <c r="G10298" s="89"/>
    </row>
    <row r="10299" spans="7:7" x14ac:dyDescent="0.25">
      <c r="G10299" s="89"/>
    </row>
    <row r="10300" spans="7:7" x14ac:dyDescent="0.25">
      <c r="G10300" s="89"/>
    </row>
    <row r="10301" spans="7:7" x14ac:dyDescent="0.25">
      <c r="G10301" s="89"/>
    </row>
    <row r="10302" spans="7:7" x14ac:dyDescent="0.25">
      <c r="G10302" s="89"/>
    </row>
    <row r="10303" spans="7:7" x14ac:dyDescent="0.25">
      <c r="G10303" s="89"/>
    </row>
    <row r="10304" spans="7:7" x14ac:dyDescent="0.25">
      <c r="G10304" s="89"/>
    </row>
    <row r="10305" spans="7:7" x14ac:dyDescent="0.25">
      <c r="G10305" s="89"/>
    </row>
    <row r="10306" spans="7:7" x14ac:dyDescent="0.25">
      <c r="G10306" s="89"/>
    </row>
    <row r="10307" spans="7:7" x14ac:dyDescent="0.25">
      <c r="G10307" s="89"/>
    </row>
    <row r="10308" spans="7:7" x14ac:dyDescent="0.25">
      <c r="G10308" s="89"/>
    </row>
    <row r="10309" spans="7:7" x14ac:dyDescent="0.25">
      <c r="G10309" s="89"/>
    </row>
    <row r="10310" spans="7:7" x14ac:dyDescent="0.25">
      <c r="G10310" s="89"/>
    </row>
    <row r="10311" spans="7:7" x14ac:dyDescent="0.25">
      <c r="G10311" s="89"/>
    </row>
    <row r="10312" spans="7:7" x14ac:dyDescent="0.25">
      <c r="G10312" s="89"/>
    </row>
    <row r="10313" spans="7:7" x14ac:dyDescent="0.25">
      <c r="G10313" s="89"/>
    </row>
    <row r="10314" spans="7:7" x14ac:dyDescent="0.25">
      <c r="G10314" s="89"/>
    </row>
    <row r="10315" spans="7:7" x14ac:dyDescent="0.25">
      <c r="G10315" s="89"/>
    </row>
    <row r="10316" spans="7:7" x14ac:dyDescent="0.25">
      <c r="G10316" s="89"/>
    </row>
    <row r="10317" spans="7:7" x14ac:dyDescent="0.25">
      <c r="G10317" s="89"/>
    </row>
    <row r="10318" spans="7:7" x14ac:dyDescent="0.25">
      <c r="G10318" s="89"/>
    </row>
    <row r="10319" spans="7:7" x14ac:dyDescent="0.25">
      <c r="G10319" s="89"/>
    </row>
    <row r="10320" spans="7:7" x14ac:dyDescent="0.25">
      <c r="G10320" s="89"/>
    </row>
    <row r="10321" spans="7:7" x14ac:dyDescent="0.25">
      <c r="G10321" s="89"/>
    </row>
    <row r="10322" spans="7:7" x14ac:dyDescent="0.25">
      <c r="G10322" s="89"/>
    </row>
    <row r="10323" spans="7:7" x14ac:dyDescent="0.25">
      <c r="G10323" s="89"/>
    </row>
    <row r="10324" spans="7:7" x14ac:dyDescent="0.25">
      <c r="G10324" s="89"/>
    </row>
    <row r="10325" spans="7:7" x14ac:dyDescent="0.25">
      <c r="G10325" s="89"/>
    </row>
    <row r="10326" spans="7:7" x14ac:dyDescent="0.25">
      <c r="G10326" s="89"/>
    </row>
    <row r="10327" spans="7:7" x14ac:dyDescent="0.25">
      <c r="G10327" s="89"/>
    </row>
    <row r="10328" spans="7:7" x14ac:dyDescent="0.25">
      <c r="G10328" s="89"/>
    </row>
    <row r="10329" spans="7:7" x14ac:dyDescent="0.25">
      <c r="G10329" s="89"/>
    </row>
    <row r="10330" spans="7:7" x14ac:dyDescent="0.25">
      <c r="G10330" s="89"/>
    </row>
    <row r="10331" spans="7:7" x14ac:dyDescent="0.25">
      <c r="G10331" s="89"/>
    </row>
    <row r="10332" spans="7:7" x14ac:dyDescent="0.25">
      <c r="G10332" s="89"/>
    </row>
    <row r="10333" spans="7:7" x14ac:dyDescent="0.25">
      <c r="G10333" s="89"/>
    </row>
    <row r="10334" spans="7:7" x14ac:dyDescent="0.25">
      <c r="G10334" s="89"/>
    </row>
    <row r="10335" spans="7:7" x14ac:dyDescent="0.25">
      <c r="G10335" s="89"/>
    </row>
    <row r="10336" spans="7:7" x14ac:dyDescent="0.25">
      <c r="G10336" s="89"/>
    </row>
    <row r="10337" spans="7:7" x14ac:dyDescent="0.25">
      <c r="G10337" s="89"/>
    </row>
    <row r="10338" spans="7:7" x14ac:dyDescent="0.25">
      <c r="G10338" s="89"/>
    </row>
    <row r="10339" spans="7:7" x14ac:dyDescent="0.25">
      <c r="G10339" s="89"/>
    </row>
    <row r="10340" spans="7:7" x14ac:dyDescent="0.25">
      <c r="G10340" s="89"/>
    </row>
    <row r="10341" spans="7:7" x14ac:dyDescent="0.25">
      <c r="G10341" s="89"/>
    </row>
    <row r="10342" spans="7:7" x14ac:dyDescent="0.25">
      <c r="G10342" s="89"/>
    </row>
    <row r="10343" spans="7:7" x14ac:dyDescent="0.25">
      <c r="G10343" s="89"/>
    </row>
    <row r="10344" spans="7:7" x14ac:dyDescent="0.25">
      <c r="G10344" s="89"/>
    </row>
    <row r="10345" spans="7:7" x14ac:dyDescent="0.25">
      <c r="G10345" s="89"/>
    </row>
    <row r="10346" spans="7:7" x14ac:dyDescent="0.25">
      <c r="G10346" s="89"/>
    </row>
    <row r="10347" spans="7:7" x14ac:dyDescent="0.25">
      <c r="G10347" s="89"/>
    </row>
    <row r="10348" spans="7:7" x14ac:dyDescent="0.25">
      <c r="G10348" s="89"/>
    </row>
    <row r="10349" spans="7:7" x14ac:dyDescent="0.25">
      <c r="G10349" s="89"/>
    </row>
    <row r="10350" spans="7:7" x14ac:dyDescent="0.25">
      <c r="G10350" s="89"/>
    </row>
    <row r="10351" spans="7:7" x14ac:dyDescent="0.25">
      <c r="G10351" s="89"/>
    </row>
    <row r="10352" spans="7:7" x14ac:dyDescent="0.25">
      <c r="G10352" s="89"/>
    </row>
    <row r="10353" spans="7:7" x14ac:dyDescent="0.25">
      <c r="G10353" s="89"/>
    </row>
    <row r="10354" spans="7:7" x14ac:dyDescent="0.25">
      <c r="G10354" s="89"/>
    </row>
    <row r="10355" spans="7:7" x14ac:dyDescent="0.25">
      <c r="G10355" s="89"/>
    </row>
    <row r="10356" spans="7:7" x14ac:dyDescent="0.25">
      <c r="G10356" s="89"/>
    </row>
    <row r="10357" spans="7:7" x14ac:dyDescent="0.25">
      <c r="G10357" s="89"/>
    </row>
    <row r="10358" spans="7:7" x14ac:dyDescent="0.25">
      <c r="G10358" s="89"/>
    </row>
    <row r="10359" spans="7:7" x14ac:dyDescent="0.25">
      <c r="G10359" s="89"/>
    </row>
    <row r="10360" spans="7:7" x14ac:dyDescent="0.25">
      <c r="G10360" s="89"/>
    </row>
    <row r="10361" spans="7:7" x14ac:dyDescent="0.25">
      <c r="G10361" s="89"/>
    </row>
    <row r="10362" spans="7:7" x14ac:dyDescent="0.25">
      <c r="G10362" s="89"/>
    </row>
    <row r="10363" spans="7:7" x14ac:dyDescent="0.25">
      <c r="G10363" s="89"/>
    </row>
    <row r="10364" spans="7:7" x14ac:dyDescent="0.25">
      <c r="G10364" s="89"/>
    </row>
    <row r="10365" spans="7:7" x14ac:dyDescent="0.25">
      <c r="G10365" s="89"/>
    </row>
    <row r="10366" spans="7:7" x14ac:dyDescent="0.25">
      <c r="G10366" s="89"/>
    </row>
    <row r="10367" spans="7:7" x14ac:dyDescent="0.25">
      <c r="G10367" s="89"/>
    </row>
    <row r="10368" spans="7:7" x14ac:dyDescent="0.25">
      <c r="G10368" s="89"/>
    </row>
    <row r="10369" spans="7:7" x14ac:dyDescent="0.25">
      <c r="G10369" s="89"/>
    </row>
    <row r="10370" spans="7:7" x14ac:dyDescent="0.25">
      <c r="G10370" s="89"/>
    </row>
    <row r="10371" spans="7:7" x14ac:dyDescent="0.25">
      <c r="G10371" s="89"/>
    </row>
    <row r="10372" spans="7:7" x14ac:dyDescent="0.25">
      <c r="G10372" s="89"/>
    </row>
    <row r="10373" spans="7:7" x14ac:dyDescent="0.25">
      <c r="G10373" s="89"/>
    </row>
    <row r="10374" spans="7:7" x14ac:dyDescent="0.25">
      <c r="G10374" s="89"/>
    </row>
    <row r="10375" spans="7:7" x14ac:dyDescent="0.25">
      <c r="G10375" s="89"/>
    </row>
    <row r="10376" spans="7:7" x14ac:dyDescent="0.25">
      <c r="G10376" s="89"/>
    </row>
    <row r="10377" spans="7:7" x14ac:dyDescent="0.25">
      <c r="G10377" s="89"/>
    </row>
    <row r="10378" spans="7:7" x14ac:dyDescent="0.25">
      <c r="G10378" s="89"/>
    </row>
    <row r="10379" spans="7:7" x14ac:dyDescent="0.25">
      <c r="G10379" s="89"/>
    </row>
    <row r="10380" spans="7:7" x14ac:dyDescent="0.25">
      <c r="G10380" s="89"/>
    </row>
    <row r="10381" spans="7:7" x14ac:dyDescent="0.25">
      <c r="G10381" s="89"/>
    </row>
    <row r="10382" spans="7:7" x14ac:dyDescent="0.25">
      <c r="G10382" s="89"/>
    </row>
    <row r="10383" spans="7:7" x14ac:dyDescent="0.25">
      <c r="G10383" s="89"/>
    </row>
    <row r="10384" spans="7:7" x14ac:dyDescent="0.25">
      <c r="G10384" s="89"/>
    </row>
    <row r="10385" spans="7:7" x14ac:dyDescent="0.25">
      <c r="G10385" s="89"/>
    </row>
    <row r="10386" spans="7:7" x14ac:dyDescent="0.25">
      <c r="G10386" s="89"/>
    </row>
    <row r="10387" spans="7:7" x14ac:dyDescent="0.25">
      <c r="G10387" s="89"/>
    </row>
    <row r="10388" spans="7:7" x14ac:dyDescent="0.25">
      <c r="G10388" s="89"/>
    </row>
    <row r="10389" spans="7:7" x14ac:dyDescent="0.25">
      <c r="G10389" s="89"/>
    </row>
    <row r="10390" spans="7:7" x14ac:dyDescent="0.25">
      <c r="G10390" s="89"/>
    </row>
    <row r="10391" spans="7:7" x14ac:dyDescent="0.25">
      <c r="G10391" s="89"/>
    </row>
    <row r="10392" spans="7:7" x14ac:dyDescent="0.25">
      <c r="G10392" s="89"/>
    </row>
    <row r="10393" spans="7:7" x14ac:dyDescent="0.25">
      <c r="G10393" s="89"/>
    </row>
    <row r="10394" spans="7:7" x14ac:dyDescent="0.25">
      <c r="G10394" s="89"/>
    </row>
    <row r="10395" spans="7:7" x14ac:dyDescent="0.25">
      <c r="G10395" s="89"/>
    </row>
    <row r="10396" spans="7:7" x14ac:dyDescent="0.25">
      <c r="G10396" s="89"/>
    </row>
    <row r="10397" spans="7:7" x14ac:dyDescent="0.25">
      <c r="G10397" s="89"/>
    </row>
    <row r="10398" spans="7:7" x14ac:dyDescent="0.25">
      <c r="G10398" s="89"/>
    </row>
    <row r="10399" spans="7:7" x14ac:dyDescent="0.25">
      <c r="G10399" s="89"/>
    </row>
    <row r="10400" spans="7:7" x14ac:dyDescent="0.25">
      <c r="G10400" s="89"/>
    </row>
    <row r="10401" spans="7:7" x14ac:dyDescent="0.25">
      <c r="G10401" s="89"/>
    </row>
    <row r="10402" spans="7:7" x14ac:dyDescent="0.25">
      <c r="G10402" s="89"/>
    </row>
    <row r="10403" spans="7:7" x14ac:dyDescent="0.25">
      <c r="G10403" s="89"/>
    </row>
    <row r="10404" spans="7:7" x14ac:dyDescent="0.25">
      <c r="G10404" s="89"/>
    </row>
    <row r="10405" spans="7:7" x14ac:dyDescent="0.25">
      <c r="G10405" s="89"/>
    </row>
    <row r="10406" spans="7:7" x14ac:dyDescent="0.25">
      <c r="G10406" s="89"/>
    </row>
    <row r="10407" spans="7:7" x14ac:dyDescent="0.25">
      <c r="G10407" s="89"/>
    </row>
    <row r="10408" spans="7:7" x14ac:dyDescent="0.25">
      <c r="G10408" s="89"/>
    </row>
    <row r="10409" spans="7:7" x14ac:dyDescent="0.25">
      <c r="G10409" s="89"/>
    </row>
    <row r="10410" spans="7:7" x14ac:dyDescent="0.25">
      <c r="G10410" s="89"/>
    </row>
    <row r="10411" spans="7:7" x14ac:dyDescent="0.25">
      <c r="G10411" s="89"/>
    </row>
    <row r="10412" spans="7:7" x14ac:dyDescent="0.25">
      <c r="G10412" s="89"/>
    </row>
    <row r="10413" spans="7:7" x14ac:dyDescent="0.25">
      <c r="G10413" s="89"/>
    </row>
    <row r="10414" spans="7:7" x14ac:dyDescent="0.25">
      <c r="G10414" s="89"/>
    </row>
    <row r="10415" spans="7:7" x14ac:dyDescent="0.25">
      <c r="G10415" s="89"/>
    </row>
    <row r="10416" spans="7:7" x14ac:dyDescent="0.25">
      <c r="G10416" s="89"/>
    </row>
    <row r="10417" spans="7:7" x14ac:dyDescent="0.25">
      <c r="G10417" s="89"/>
    </row>
    <row r="10418" spans="7:7" x14ac:dyDescent="0.25">
      <c r="G10418" s="89"/>
    </row>
    <row r="10419" spans="7:7" x14ac:dyDescent="0.25">
      <c r="G10419" s="89"/>
    </row>
    <row r="10420" spans="7:7" x14ac:dyDescent="0.25">
      <c r="G10420" s="89"/>
    </row>
    <row r="10421" spans="7:7" x14ac:dyDescent="0.25">
      <c r="G10421" s="89"/>
    </row>
    <row r="10422" spans="7:7" x14ac:dyDescent="0.25">
      <c r="G10422" s="89"/>
    </row>
    <row r="10423" spans="7:7" x14ac:dyDescent="0.25">
      <c r="G10423" s="89"/>
    </row>
    <row r="10424" spans="7:7" x14ac:dyDescent="0.25">
      <c r="G10424" s="89"/>
    </row>
    <row r="10425" spans="7:7" x14ac:dyDescent="0.25">
      <c r="G10425" s="89"/>
    </row>
    <row r="10426" spans="7:7" x14ac:dyDescent="0.25">
      <c r="G10426" s="89"/>
    </row>
    <row r="10427" spans="7:7" x14ac:dyDescent="0.25">
      <c r="G10427" s="89"/>
    </row>
    <row r="10428" spans="7:7" x14ac:dyDescent="0.25">
      <c r="G10428" s="89"/>
    </row>
    <row r="10429" spans="7:7" x14ac:dyDescent="0.25">
      <c r="G10429" s="89"/>
    </row>
    <row r="10430" spans="7:7" x14ac:dyDescent="0.25">
      <c r="G10430" s="89"/>
    </row>
    <row r="10431" spans="7:7" x14ac:dyDescent="0.25">
      <c r="G10431" s="89"/>
    </row>
    <row r="10432" spans="7:7" x14ac:dyDescent="0.25">
      <c r="G10432" s="89"/>
    </row>
    <row r="10433" spans="7:7" x14ac:dyDescent="0.25">
      <c r="G10433" s="89"/>
    </row>
    <row r="10434" spans="7:7" x14ac:dyDescent="0.25">
      <c r="G10434" s="89"/>
    </row>
    <row r="10435" spans="7:7" x14ac:dyDescent="0.25">
      <c r="G10435" s="89"/>
    </row>
    <row r="10436" spans="7:7" x14ac:dyDescent="0.25">
      <c r="G10436" s="89"/>
    </row>
    <row r="10437" spans="7:7" x14ac:dyDescent="0.25">
      <c r="G10437" s="89"/>
    </row>
    <row r="10438" spans="7:7" x14ac:dyDescent="0.25">
      <c r="G10438" s="89"/>
    </row>
    <row r="10439" spans="7:7" x14ac:dyDescent="0.25">
      <c r="G10439" s="89"/>
    </row>
    <row r="10440" spans="7:7" x14ac:dyDescent="0.25">
      <c r="G10440" s="89"/>
    </row>
    <row r="10441" spans="7:7" x14ac:dyDescent="0.25">
      <c r="G10441" s="89"/>
    </row>
    <row r="10442" spans="7:7" x14ac:dyDescent="0.25">
      <c r="G10442" s="89"/>
    </row>
    <row r="10443" spans="7:7" x14ac:dyDescent="0.25">
      <c r="G10443" s="89"/>
    </row>
    <row r="10444" spans="7:7" x14ac:dyDescent="0.25">
      <c r="G10444" s="89"/>
    </row>
    <row r="10445" spans="7:7" x14ac:dyDescent="0.25">
      <c r="G10445" s="89"/>
    </row>
    <row r="10446" spans="7:7" x14ac:dyDescent="0.25">
      <c r="G10446" s="89"/>
    </row>
    <row r="10447" spans="7:7" x14ac:dyDescent="0.25">
      <c r="G10447" s="89"/>
    </row>
    <row r="10448" spans="7:7" x14ac:dyDescent="0.25">
      <c r="G10448" s="89"/>
    </row>
    <row r="10449" spans="7:7" x14ac:dyDescent="0.25">
      <c r="G10449" s="89"/>
    </row>
    <row r="10450" spans="7:7" x14ac:dyDescent="0.25">
      <c r="G10450" s="89"/>
    </row>
    <row r="10451" spans="7:7" x14ac:dyDescent="0.25">
      <c r="G10451" s="89"/>
    </row>
    <row r="10452" spans="7:7" x14ac:dyDescent="0.25">
      <c r="G10452" s="89"/>
    </row>
    <row r="10453" spans="7:7" x14ac:dyDescent="0.25">
      <c r="G10453" s="89"/>
    </row>
    <row r="10454" spans="7:7" x14ac:dyDescent="0.25">
      <c r="G10454" s="89"/>
    </row>
    <row r="10455" spans="7:7" x14ac:dyDescent="0.25">
      <c r="G10455" s="89"/>
    </row>
    <row r="10456" spans="7:7" x14ac:dyDescent="0.25">
      <c r="G10456" s="89"/>
    </row>
    <row r="10457" spans="7:7" x14ac:dyDescent="0.25">
      <c r="G10457" s="89"/>
    </row>
    <row r="10458" spans="7:7" x14ac:dyDescent="0.25">
      <c r="G10458" s="89"/>
    </row>
    <row r="10459" spans="7:7" x14ac:dyDescent="0.25">
      <c r="G10459" s="89"/>
    </row>
    <row r="10460" spans="7:7" x14ac:dyDescent="0.25">
      <c r="G10460" s="89"/>
    </row>
    <row r="10461" spans="7:7" x14ac:dyDescent="0.25">
      <c r="G10461" s="89"/>
    </row>
    <row r="10462" spans="7:7" x14ac:dyDescent="0.25">
      <c r="G10462" s="89"/>
    </row>
    <row r="10463" spans="7:7" x14ac:dyDescent="0.25">
      <c r="G10463" s="89"/>
    </row>
    <row r="10464" spans="7:7" x14ac:dyDescent="0.25">
      <c r="G10464" s="89"/>
    </row>
    <row r="10465" spans="7:7" x14ac:dyDescent="0.25">
      <c r="G10465" s="89"/>
    </row>
    <row r="10466" spans="7:7" x14ac:dyDescent="0.25">
      <c r="G10466" s="89"/>
    </row>
    <row r="10467" spans="7:7" x14ac:dyDescent="0.25">
      <c r="G10467" s="89"/>
    </row>
    <row r="10468" spans="7:7" x14ac:dyDescent="0.25">
      <c r="G10468" s="89"/>
    </row>
    <row r="10469" spans="7:7" x14ac:dyDescent="0.25">
      <c r="G10469" s="89"/>
    </row>
    <row r="10470" spans="7:7" x14ac:dyDescent="0.25">
      <c r="G10470" s="89"/>
    </row>
    <row r="10471" spans="7:7" x14ac:dyDescent="0.25">
      <c r="G10471" s="89"/>
    </row>
    <row r="10472" spans="7:7" x14ac:dyDescent="0.25">
      <c r="G10472" s="89"/>
    </row>
    <row r="10473" spans="7:7" x14ac:dyDescent="0.25">
      <c r="G10473" s="89"/>
    </row>
    <row r="10474" spans="7:7" x14ac:dyDescent="0.25">
      <c r="G10474" s="89"/>
    </row>
    <row r="10475" spans="7:7" x14ac:dyDescent="0.25">
      <c r="G10475" s="89"/>
    </row>
    <row r="10476" spans="7:7" x14ac:dyDescent="0.25">
      <c r="G10476" s="89"/>
    </row>
    <row r="10477" spans="7:7" x14ac:dyDescent="0.25">
      <c r="G10477" s="89"/>
    </row>
    <row r="10478" spans="7:7" x14ac:dyDescent="0.25">
      <c r="G10478" s="89"/>
    </row>
    <row r="10479" spans="7:7" x14ac:dyDescent="0.25">
      <c r="G10479" s="89"/>
    </row>
    <row r="10480" spans="7:7" x14ac:dyDescent="0.25">
      <c r="G10480" s="89"/>
    </row>
    <row r="10481" spans="7:7" x14ac:dyDescent="0.25">
      <c r="G10481" s="89"/>
    </row>
    <row r="10482" spans="7:7" x14ac:dyDescent="0.25">
      <c r="G10482" s="89"/>
    </row>
    <row r="10483" spans="7:7" x14ac:dyDescent="0.25">
      <c r="G10483" s="89"/>
    </row>
    <row r="10484" spans="7:7" x14ac:dyDescent="0.25">
      <c r="G10484" s="89"/>
    </row>
    <row r="10485" spans="7:7" x14ac:dyDescent="0.25">
      <c r="G10485" s="89"/>
    </row>
    <row r="10486" spans="7:7" x14ac:dyDescent="0.25">
      <c r="G10486" s="89"/>
    </row>
    <row r="10487" spans="7:7" x14ac:dyDescent="0.25">
      <c r="G10487" s="89"/>
    </row>
    <row r="10488" spans="7:7" x14ac:dyDescent="0.25">
      <c r="G10488" s="89"/>
    </row>
    <row r="10489" spans="7:7" x14ac:dyDescent="0.25">
      <c r="G10489" s="89"/>
    </row>
    <row r="10490" spans="7:7" x14ac:dyDescent="0.25">
      <c r="G10490" s="89"/>
    </row>
    <row r="10491" spans="7:7" x14ac:dyDescent="0.25">
      <c r="G10491" s="89"/>
    </row>
    <row r="10492" spans="7:7" x14ac:dyDescent="0.25">
      <c r="G10492" s="89"/>
    </row>
    <row r="10493" spans="7:7" x14ac:dyDescent="0.25">
      <c r="G10493" s="89"/>
    </row>
    <row r="10494" spans="7:7" x14ac:dyDescent="0.25">
      <c r="G10494" s="89"/>
    </row>
    <row r="10495" spans="7:7" x14ac:dyDescent="0.25">
      <c r="G10495" s="89"/>
    </row>
    <row r="10496" spans="7:7" x14ac:dyDescent="0.25">
      <c r="G10496" s="89"/>
    </row>
    <row r="10497" spans="7:7" x14ac:dyDescent="0.25">
      <c r="G10497" s="89"/>
    </row>
    <row r="10498" spans="7:7" x14ac:dyDescent="0.25">
      <c r="G10498" s="89"/>
    </row>
    <row r="10499" spans="7:7" x14ac:dyDescent="0.25">
      <c r="G10499" s="89"/>
    </row>
    <row r="10500" spans="7:7" x14ac:dyDescent="0.25">
      <c r="G10500" s="89"/>
    </row>
    <row r="10501" spans="7:7" x14ac:dyDescent="0.25">
      <c r="G10501" s="89"/>
    </row>
    <row r="10502" spans="7:7" x14ac:dyDescent="0.25">
      <c r="G10502" s="89"/>
    </row>
    <row r="10503" spans="7:7" x14ac:dyDescent="0.25">
      <c r="G10503" s="89"/>
    </row>
    <row r="10504" spans="7:7" x14ac:dyDescent="0.25">
      <c r="G10504" s="89"/>
    </row>
    <row r="10505" spans="7:7" x14ac:dyDescent="0.25">
      <c r="G10505" s="89"/>
    </row>
    <row r="10506" spans="7:7" x14ac:dyDescent="0.25">
      <c r="G10506" s="89"/>
    </row>
    <row r="10507" spans="7:7" x14ac:dyDescent="0.25">
      <c r="G10507" s="89"/>
    </row>
    <row r="10508" spans="7:7" x14ac:dyDescent="0.25">
      <c r="G10508" s="89"/>
    </row>
    <row r="10509" spans="7:7" x14ac:dyDescent="0.25">
      <c r="G10509" s="89"/>
    </row>
    <row r="10510" spans="7:7" x14ac:dyDescent="0.25">
      <c r="G10510" s="89"/>
    </row>
    <row r="10511" spans="7:7" x14ac:dyDescent="0.25">
      <c r="G10511" s="89"/>
    </row>
    <row r="10512" spans="7:7" x14ac:dyDescent="0.25">
      <c r="G10512" s="89"/>
    </row>
    <row r="10513" spans="7:7" x14ac:dyDescent="0.25">
      <c r="G10513" s="89"/>
    </row>
    <row r="10514" spans="7:7" x14ac:dyDescent="0.25">
      <c r="G10514" s="89"/>
    </row>
    <row r="10515" spans="7:7" x14ac:dyDescent="0.25">
      <c r="G10515" s="89"/>
    </row>
    <row r="10516" spans="7:7" x14ac:dyDescent="0.25">
      <c r="G10516" s="89"/>
    </row>
    <row r="10517" spans="7:7" x14ac:dyDescent="0.25">
      <c r="G10517" s="89"/>
    </row>
    <row r="10518" spans="7:7" x14ac:dyDescent="0.25">
      <c r="G10518" s="89"/>
    </row>
    <row r="10519" spans="7:7" x14ac:dyDescent="0.25">
      <c r="G10519" s="89"/>
    </row>
    <row r="10520" spans="7:7" x14ac:dyDescent="0.25">
      <c r="G10520" s="89"/>
    </row>
    <row r="10521" spans="7:7" x14ac:dyDescent="0.25">
      <c r="G10521" s="89"/>
    </row>
    <row r="10522" spans="7:7" x14ac:dyDescent="0.25">
      <c r="G10522" s="89"/>
    </row>
    <row r="10523" spans="7:7" x14ac:dyDescent="0.25">
      <c r="G10523" s="89"/>
    </row>
    <row r="10524" spans="7:7" x14ac:dyDescent="0.25">
      <c r="G10524" s="89"/>
    </row>
    <row r="10525" spans="7:7" x14ac:dyDescent="0.25">
      <c r="G10525" s="89"/>
    </row>
    <row r="10526" spans="7:7" x14ac:dyDescent="0.25">
      <c r="G10526" s="89"/>
    </row>
    <row r="10527" spans="7:7" x14ac:dyDescent="0.25">
      <c r="G10527" s="89"/>
    </row>
    <row r="10528" spans="7:7" x14ac:dyDescent="0.25">
      <c r="G10528" s="89"/>
    </row>
    <row r="10529" spans="7:7" x14ac:dyDescent="0.25">
      <c r="G10529" s="89"/>
    </row>
    <row r="10530" spans="7:7" x14ac:dyDescent="0.25">
      <c r="G10530" s="89"/>
    </row>
    <row r="10531" spans="7:7" x14ac:dyDescent="0.25">
      <c r="G10531" s="89"/>
    </row>
    <row r="10532" spans="7:7" x14ac:dyDescent="0.25">
      <c r="G10532" s="89"/>
    </row>
    <row r="10533" spans="7:7" x14ac:dyDescent="0.25">
      <c r="G10533" s="89"/>
    </row>
    <row r="10534" spans="7:7" x14ac:dyDescent="0.25">
      <c r="G10534" s="89"/>
    </row>
    <row r="10535" spans="7:7" x14ac:dyDescent="0.25">
      <c r="G10535" s="89"/>
    </row>
    <row r="10536" spans="7:7" x14ac:dyDescent="0.25">
      <c r="G10536" s="89"/>
    </row>
    <row r="10537" spans="7:7" x14ac:dyDescent="0.25">
      <c r="G10537" s="89"/>
    </row>
    <row r="10538" spans="7:7" x14ac:dyDescent="0.25">
      <c r="G10538" s="89"/>
    </row>
    <row r="10539" spans="7:7" x14ac:dyDescent="0.25">
      <c r="G10539" s="89"/>
    </row>
    <row r="10540" spans="7:7" x14ac:dyDescent="0.25">
      <c r="G10540" s="89"/>
    </row>
    <row r="10541" spans="7:7" x14ac:dyDescent="0.25">
      <c r="G10541" s="89"/>
    </row>
    <row r="10542" spans="7:7" x14ac:dyDescent="0.25">
      <c r="G10542" s="89"/>
    </row>
    <row r="10543" spans="7:7" x14ac:dyDescent="0.25">
      <c r="G10543" s="89"/>
    </row>
    <row r="10544" spans="7:7" x14ac:dyDescent="0.25">
      <c r="G10544" s="89"/>
    </row>
    <row r="10545" spans="7:7" x14ac:dyDescent="0.25">
      <c r="G10545" s="89"/>
    </row>
    <row r="10546" spans="7:7" x14ac:dyDescent="0.25">
      <c r="G10546" s="89"/>
    </row>
    <row r="10547" spans="7:7" x14ac:dyDescent="0.25">
      <c r="G10547" s="89"/>
    </row>
    <row r="10548" spans="7:7" x14ac:dyDescent="0.25">
      <c r="G10548" s="89"/>
    </row>
    <row r="10549" spans="7:7" x14ac:dyDescent="0.25">
      <c r="G10549" s="89"/>
    </row>
    <row r="10550" spans="7:7" x14ac:dyDescent="0.25">
      <c r="G10550" s="89"/>
    </row>
    <row r="10551" spans="7:7" x14ac:dyDescent="0.25">
      <c r="G10551" s="89"/>
    </row>
    <row r="10552" spans="7:7" x14ac:dyDescent="0.25">
      <c r="G10552" s="89"/>
    </row>
    <row r="10553" spans="7:7" x14ac:dyDescent="0.25">
      <c r="G10553" s="89"/>
    </row>
    <row r="10554" spans="7:7" x14ac:dyDescent="0.25">
      <c r="G10554" s="89"/>
    </row>
    <row r="10555" spans="7:7" x14ac:dyDescent="0.25">
      <c r="G10555" s="89"/>
    </row>
    <row r="10556" spans="7:7" x14ac:dyDescent="0.25">
      <c r="G10556" s="89"/>
    </row>
    <row r="10557" spans="7:7" x14ac:dyDescent="0.25">
      <c r="G10557" s="89"/>
    </row>
    <row r="10558" spans="7:7" x14ac:dyDescent="0.25">
      <c r="G10558" s="89"/>
    </row>
    <row r="10559" spans="7:7" x14ac:dyDescent="0.25">
      <c r="G10559" s="89"/>
    </row>
    <row r="10560" spans="7:7" x14ac:dyDescent="0.25">
      <c r="G10560" s="89"/>
    </row>
    <row r="10561" spans="7:7" x14ac:dyDescent="0.25">
      <c r="G10561" s="89"/>
    </row>
    <row r="10562" spans="7:7" x14ac:dyDescent="0.25">
      <c r="G10562" s="89"/>
    </row>
    <row r="10563" spans="7:7" x14ac:dyDescent="0.25">
      <c r="G10563" s="89"/>
    </row>
    <row r="10564" spans="7:7" x14ac:dyDescent="0.25">
      <c r="G10564" s="89"/>
    </row>
    <row r="10565" spans="7:7" x14ac:dyDescent="0.25">
      <c r="G10565" s="89"/>
    </row>
    <row r="10566" spans="7:7" x14ac:dyDescent="0.25">
      <c r="G10566" s="89"/>
    </row>
    <row r="10567" spans="7:7" x14ac:dyDescent="0.25">
      <c r="G10567" s="89"/>
    </row>
    <row r="10568" spans="7:7" x14ac:dyDescent="0.25">
      <c r="G10568" s="89"/>
    </row>
    <row r="10569" spans="7:7" x14ac:dyDescent="0.25">
      <c r="G10569" s="89"/>
    </row>
    <row r="10570" spans="7:7" x14ac:dyDescent="0.25">
      <c r="G10570" s="89"/>
    </row>
    <row r="10571" spans="7:7" x14ac:dyDescent="0.25">
      <c r="G10571" s="89"/>
    </row>
    <row r="10572" spans="7:7" x14ac:dyDescent="0.25">
      <c r="G10572" s="89"/>
    </row>
    <row r="10573" spans="7:7" x14ac:dyDescent="0.25">
      <c r="G10573" s="89"/>
    </row>
    <row r="10574" spans="7:7" x14ac:dyDescent="0.25">
      <c r="G10574" s="89"/>
    </row>
    <row r="10575" spans="7:7" x14ac:dyDescent="0.25">
      <c r="G10575" s="89"/>
    </row>
    <row r="10576" spans="7:7" x14ac:dyDescent="0.25">
      <c r="G10576" s="89"/>
    </row>
    <row r="10577" spans="7:7" x14ac:dyDescent="0.25">
      <c r="G10577" s="89"/>
    </row>
    <row r="10578" spans="7:7" x14ac:dyDescent="0.25">
      <c r="G10578" s="89"/>
    </row>
    <row r="10579" spans="7:7" x14ac:dyDescent="0.25">
      <c r="G10579" s="89"/>
    </row>
    <row r="10580" spans="7:7" x14ac:dyDescent="0.25">
      <c r="G10580" s="89"/>
    </row>
    <row r="10581" spans="7:7" x14ac:dyDescent="0.25">
      <c r="G10581" s="89"/>
    </row>
    <row r="10582" spans="7:7" x14ac:dyDescent="0.25">
      <c r="G10582" s="89"/>
    </row>
    <row r="10583" spans="7:7" x14ac:dyDescent="0.25">
      <c r="G10583" s="89"/>
    </row>
    <row r="10584" spans="7:7" x14ac:dyDescent="0.25">
      <c r="G10584" s="89"/>
    </row>
    <row r="10585" spans="7:7" x14ac:dyDescent="0.25">
      <c r="G10585" s="89"/>
    </row>
    <row r="10586" spans="7:7" x14ac:dyDescent="0.25">
      <c r="G10586" s="89"/>
    </row>
    <row r="10587" spans="7:7" x14ac:dyDescent="0.25">
      <c r="G10587" s="89"/>
    </row>
    <row r="10588" spans="7:7" x14ac:dyDescent="0.25">
      <c r="G10588" s="89"/>
    </row>
    <row r="10589" spans="7:7" x14ac:dyDescent="0.25">
      <c r="G10589" s="89"/>
    </row>
    <row r="10590" spans="7:7" x14ac:dyDescent="0.25">
      <c r="G10590" s="89"/>
    </row>
    <row r="10591" spans="7:7" x14ac:dyDescent="0.25">
      <c r="G10591" s="89"/>
    </row>
    <row r="10592" spans="7:7" x14ac:dyDescent="0.25">
      <c r="G10592" s="89"/>
    </row>
    <row r="10593" spans="7:7" x14ac:dyDescent="0.25">
      <c r="G10593" s="89"/>
    </row>
    <row r="10594" spans="7:7" x14ac:dyDescent="0.25">
      <c r="G10594" s="89"/>
    </row>
    <row r="10595" spans="7:7" x14ac:dyDescent="0.25">
      <c r="G10595" s="89"/>
    </row>
    <row r="10596" spans="7:7" x14ac:dyDescent="0.25">
      <c r="G10596" s="89"/>
    </row>
    <row r="10597" spans="7:7" x14ac:dyDescent="0.25">
      <c r="G10597" s="89"/>
    </row>
    <row r="10598" spans="7:7" x14ac:dyDescent="0.25">
      <c r="G10598" s="89"/>
    </row>
    <row r="10599" spans="7:7" x14ac:dyDescent="0.25">
      <c r="G10599" s="89"/>
    </row>
    <row r="10600" spans="7:7" x14ac:dyDescent="0.25">
      <c r="G10600" s="89"/>
    </row>
    <row r="10601" spans="7:7" x14ac:dyDescent="0.25">
      <c r="G10601" s="89"/>
    </row>
    <row r="10602" spans="7:7" x14ac:dyDescent="0.25">
      <c r="G10602" s="89"/>
    </row>
    <row r="10603" spans="7:7" x14ac:dyDescent="0.25">
      <c r="G10603" s="89"/>
    </row>
    <row r="10604" spans="7:7" x14ac:dyDescent="0.25">
      <c r="G10604" s="89"/>
    </row>
    <row r="10605" spans="7:7" x14ac:dyDescent="0.25">
      <c r="G10605" s="89"/>
    </row>
    <row r="10606" spans="7:7" x14ac:dyDescent="0.25">
      <c r="G10606" s="89"/>
    </row>
    <row r="10607" spans="7:7" x14ac:dyDescent="0.25">
      <c r="G10607" s="89"/>
    </row>
    <row r="10608" spans="7:7" x14ac:dyDescent="0.25">
      <c r="G10608" s="89"/>
    </row>
    <row r="10609" spans="7:7" x14ac:dyDescent="0.25">
      <c r="G10609" s="89"/>
    </row>
    <row r="10610" spans="7:7" x14ac:dyDescent="0.25">
      <c r="G10610" s="89"/>
    </row>
    <row r="10611" spans="7:7" x14ac:dyDescent="0.25">
      <c r="G10611" s="89"/>
    </row>
    <row r="10612" spans="7:7" x14ac:dyDescent="0.25">
      <c r="G10612" s="89"/>
    </row>
    <row r="10613" spans="7:7" x14ac:dyDescent="0.25">
      <c r="G10613" s="89"/>
    </row>
    <row r="10614" spans="7:7" x14ac:dyDescent="0.25">
      <c r="G10614" s="89"/>
    </row>
    <row r="10615" spans="7:7" x14ac:dyDescent="0.25">
      <c r="G10615" s="89"/>
    </row>
    <row r="10616" spans="7:7" x14ac:dyDescent="0.25">
      <c r="G10616" s="89"/>
    </row>
    <row r="10617" spans="7:7" x14ac:dyDescent="0.25">
      <c r="G10617" s="89"/>
    </row>
    <row r="10618" spans="7:7" x14ac:dyDescent="0.25">
      <c r="G10618" s="89"/>
    </row>
    <row r="10619" spans="7:7" x14ac:dyDescent="0.25">
      <c r="G10619" s="89"/>
    </row>
    <row r="10620" spans="7:7" x14ac:dyDescent="0.25">
      <c r="G10620" s="89"/>
    </row>
    <row r="10621" spans="7:7" x14ac:dyDescent="0.25">
      <c r="G10621" s="89"/>
    </row>
    <row r="10622" spans="7:7" x14ac:dyDescent="0.25">
      <c r="G10622" s="89"/>
    </row>
    <row r="10623" spans="7:7" x14ac:dyDescent="0.25">
      <c r="G10623" s="89"/>
    </row>
    <row r="10624" spans="7:7" x14ac:dyDescent="0.25">
      <c r="G10624" s="89"/>
    </row>
    <row r="10625" spans="7:7" x14ac:dyDescent="0.25">
      <c r="G10625" s="89"/>
    </row>
    <row r="10626" spans="7:7" x14ac:dyDescent="0.25">
      <c r="G10626" s="89"/>
    </row>
    <row r="10627" spans="7:7" x14ac:dyDescent="0.25">
      <c r="G10627" s="89"/>
    </row>
    <row r="10628" spans="7:7" x14ac:dyDescent="0.25">
      <c r="G10628" s="89"/>
    </row>
    <row r="10629" spans="7:7" x14ac:dyDescent="0.25">
      <c r="G10629" s="89"/>
    </row>
    <row r="10630" spans="7:7" x14ac:dyDescent="0.25">
      <c r="G10630" s="89"/>
    </row>
    <row r="10631" spans="7:7" x14ac:dyDescent="0.25">
      <c r="G10631" s="89"/>
    </row>
    <row r="10632" spans="7:7" x14ac:dyDescent="0.25">
      <c r="G10632" s="89"/>
    </row>
    <row r="10633" spans="7:7" x14ac:dyDescent="0.25">
      <c r="G10633" s="89"/>
    </row>
    <row r="10634" spans="7:7" x14ac:dyDescent="0.25">
      <c r="G10634" s="89"/>
    </row>
    <row r="10635" spans="7:7" x14ac:dyDescent="0.25">
      <c r="G10635" s="89"/>
    </row>
    <row r="10636" spans="7:7" x14ac:dyDescent="0.25">
      <c r="G10636" s="89"/>
    </row>
    <row r="10637" spans="7:7" x14ac:dyDescent="0.25">
      <c r="G10637" s="89"/>
    </row>
    <row r="10638" spans="7:7" x14ac:dyDescent="0.25">
      <c r="G10638" s="89"/>
    </row>
    <row r="10639" spans="7:7" x14ac:dyDescent="0.25">
      <c r="G10639" s="89"/>
    </row>
    <row r="10640" spans="7:7" x14ac:dyDescent="0.25">
      <c r="G10640" s="89"/>
    </row>
    <row r="10641" spans="7:7" x14ac:dyDescent="0.25">
      <c r="G10641" s="89"/>
    </row>
    <row r="10642" spans="7:7" x14ac:dyDescent="0.25">
      <c r="G10642" s="89"/>
    </row>
    <row r="10643" spans="7:7" x14ac:dyDescent="0.25">
      <c r="G10643" s="89"/>
    </row>
    <row r="10644" spans="7:7" x14ac:dyDescent="0.25">
      <c r="G10644" s="89"/>
    </row>
    <row r="10645" spans="7:7" x14ac:dyDescent="0.25">
      <c r="G10645" s="89"/>
    </row>
    <row r="10646" spans="7:7" x14ac:dyDescent="0.25">
      <c r="G10646" s="89"/>
    </row>
    <row r="10647" spans="7:7" x14ac:dyDescent="0.25">
      <c r="G10647" s="89"/>
    </row>
    <row r="10648" spans="7:7" x14ac:dyDescent="0.25">
      <c r="G10648" s="89"/>
    </row>
    <row r="10649" spans="7:7" x14ac:dyDescent="0.25">
      <c r="G10649" s="89"/>
    </row>
    <row r="10650" spans="7:7" x14ac:dyDescent="0.25">
      <c r="G10650" s="89"/>
    </row>
    <row r="10651" spans="7:7" x14ac:dyDescent="0.25">
      <c r="G10651" s="89"/>
    </row>
    <row r="10652" spans="7:7" x14ac:dyDescent="0.25">
      <c r="G10652" s="89"/>
    </row>
    <row r="10653" spans="7:7" x14ac:dyDescent="0.25">
      <c r="G10653" s="89"/>
    </row>
    <row r="10654" spans="7:7" x14ac:dyDescent="0.25">
      <c r="G10654" s="89"/>
    </row>
    <row r="10655" spans="7:7" x14ac:dyDescent="0.25">
      <c r="G10655" s="89"/>
    </row>
    <row r="10656" spans="7:7" x14ac:dyDescent="0.25">
      <c r="G10656" s="89"/>
    </row>
    <row r="10657" spans="7:7" x14ac:dyDescent="0.25">
      <c r="G10657" s="89"/>
    </row>
    <row r="10658" spans="7:7" x14ac:dyDescent="0.25">
      <c r="G10658" s="89"/>
    </row>
    <row r="10659" spans="7:7" x14ac:dyDescent="0.25">
      <c r="G10659" s="89"/>
    </row>
    <row r="10660" spans="7:7" x14ac:dyDescent="0.25">
      <c r="G10660" s="89"/>
    </row>
    <row r="10661" spans="7:7" x14ac:dyDescent="0.25">
      <c r="G10661" s="89"/>
    </row>
    <row r="10662" spans="7:7" x14ac:dyDescent="0.25">
      <c r="G10662" s="89"/>
    </row>
    <row r="10663" spans="7:7" x14ac:dyDescent="0.25">
      <c r="G10663" s="89"/>
    </row>
    <row r="10664" spans="7:7" x14ac:dyDescent="0.25">
      <c r="G10664" s="89"/>
    </row>
    <row r="10665" spans="7:7" x14ac:dyDescent="0.25">
      <c r="G10665" s="89"/>
    </row>
    <row r="10666" spans="7:7" x14ac:dyDescent="0.25">
      <c r="G10666" s="89"/>
    </row>
    <row r="10667" spans="7:7" x14ac:dyDescent="0.25">
      <c r="G10667" s="89"/>
    </row>
    <row r="10668" spans="7:7" x14ac:dyDescent="0.25">
      <c r="G10668" s="89"/>
    </row>
    <row r="10669" spans="7:7" x14ac:dyDescent="0.25">
      <c r="G10669" s="89"/>
    </row>
    <row r="10670" spans="7:7" x14ac:dyDescent="0.25">
      <c r="G10670" s="89"/>
    </row>
    <row r="10671" spans="7:7" x14ac:dyDescent="0.25">
      <c r="G10671" s="89"/>
    </row>
    <row r="10672" spans="7:7" x14ac:dyDescent="0.25">
      <c r="G10672" s="89"/>
    </row>
    <row r="10673" spans="7:7" x14ac:dyDescent="0.25">
      <c r="G10673" s="89"/>
    </row>
    <row r="10674" spans="7:7" x14ac:dyDescent="0.25">
      <c r="G10674" s="89"/>
    </row>
    <row r="10675" spans="7:7" x14ac:dyDescent="0.25">
      <c r="G10675" s="89"/>
    </row>
    <row r="10676" spans="7:7" x14ac:dyDescent="0.25">
      <c r="G10676" s="89"/>
    </row>
    <row r="10677" spans="7:7" x14ac:dyDescent="0.25">
      <c r="G10677" s="89"/>
    </row>
    <row r="10678" spans="7:7" x14ac:dyDescent="0.25">
      <c r="G10678" s="89"/>
    </row>
    <row r="10679" spans="7:7" x14ac:dyDescent="0.25">
      <c r="G10679" s="89"/>
    </row>
    <row r="10680" spans="7:7" x14ac:dyDescent="0.25">
      <c r="G10680" s="89"/>
    </row>
    <row r="10681" spans="7:7" x14ac:dyDescent="0.25">
      <c r="G10681" s="89"/>
    </row>
    <row r="10682" spans="7:7" x14ac:dyDescent="0.25">
      <c r="G10682" s="89"/>
    </row>
    <row r="10683" spans="7:7" x14ac:dyDescent="0.25">
      <c r="G10683" s="89"/>
    </row>
    <row r="10684" spans="7:7" x14ac:dyDescent="0.25">
      <c r="G10684" s="89"/>
    </row>
    <row r="10685" spans="7:7" x14ac:dyDescent="0.25">
      <c r="G10685" s="89"/>
    </row>
    <row r="10686" spans="7:7" x14ac:dyDescent="0.25">
      <c r="G10686" s="89"/>
    </row>
    <row r="10687" spans="7:7" x14ac:dyDescent="0.25">
      <c r="G10687" s="89"/>
    </row>
    <row r="10688" spans="7:7" x14ac:dyDescent="0.25">
      <c r="G10688" s="89"/>
    </row>
    <row r="10689" spans="7:7" x14ac:dyDescent="0.25">
      <c r="G10689" s="89"/>
    </row>
    <row r="10690" spans="7:7" x14ac:dyDescent="0.25">
      <c r="G10690" s="89"/>
    </row>
    <row r="10691" spans="7:7" x14ac:dyDescent="0.25">
      <c r="G10691" s="89"/>
    </row>
    <row r="10692" spans="7:7" x14ac:dyDescent="0.25">
      <c r="G10692" s="89"/>
    </row>
    <row r="10693" spans="7:7" x14ac:dyDescent="0.25">
      <c r="G10693" s="89"/>
    </row>
    <row r="10694" spans="7:7" x14ac:dyDescent="0.25">
      <c r="G10694" s="89"/>
    </row>
    <row r="10695" spans="7:7" x14ac:dyDescent="0.25">
      <c r="G10695" s="89"/>
    </row>
    <row r="10696" spans="7:7" x14ac:dyDescent="0.25">
      <c r="G10696" s="89"/>
    </row>
    <row r="10697" spans="7:7" x14ac:dyDescent="0.25">
      <c r="G10697" s="89"/>
    </row>
    <row r="10698" spans="7:7" x14ac:dyDescent="0.25">
      <c r="G10698" s="89"/>
    </row>
    <row r="10699" spans="7:7" x14ac:dyDescent="0.25">
      <c r="G10699" s="89"/>
    </row>
    <row r="10700" spans="7:7" x14ac:dyDescent="0.25">
      <c r="G10700" s="89"/>
    </row>
    <row r="10701" spans="7:7" x14ac:dyDescent="0.25">
      <c r="G10701" s="89"/>
    </row>
    <row r="10702" spans="7:7" x14ac:dyDescent="0.25">
      <c r="G10702" s="89"/>
    </row>
    <row r="10703" spans="7:7" x14ac:dyDescent="0.25">
      <c r="G10703" s="89"/>
    </row>
    <row r="10704" spans="7:7" x14ac:dyDescent="0.25">
      <c r="G10704" s="89"/>
    </row>
    <row r="10705" spans="7:7" x14ac:dyDescent="0.25">
      <c r="G10705" s="89"/>
    </row>
    <row r="10706" spans="7:7" x14ac:dyDescent="0.25">
      <c r="G10706" s="89"/>
    </row>
    <row r="10707" spans="7:7" x14ac:dyDescent="0.25">
      <c r="G10707" s="89"/>
    </row>
    <row r="10708" spans="7:7" x14ac:dyDescent="0.25">
      <c r="G10708" s="89"/>
    </row>
    <row r="10709" spans="7:7" x14ac:dyDescent="0.25">
      <c r="G10709" s="89"/>
    </row>
    <row r="10710" spans="7:7" x14ac:dyDescent="0.25">
      <c r="G10710" s="89"/>
    </row>
    <row r="10711" spans="7:7" x14ac:dyDescent="0.25">
      <c r="G10711" s="89"/>
    </row>
    <row r="10712" spans="7:7" x14ac:dyDescent="0.25">
      <c r="G10712" s="89"/>
    </row>
    <row r="10713" spans="7:7" x14ac:dyDescent="0.25">
      <c r="G10713" s="89"/>
    </row>
    <row r="10714" spans="7:7" x14ac:dyDescent="0.25">
      <c r="G10714" s="89"/>
    </row>
    <row r="10715" spans="7:7" x14ac:dyDescent="0.25">
      <c r="G10715" s="89"/>
    </row>
    <row r="10716" spans="7:7" x14ac:dyDescent="0.25">
      <c r="G10716" s="89"/>
    </row>
    <row r="10717" spans="7:7" x14ac:dyDescent="0.25">
      <c r="G10717" s="89"/>
    </row>
    <row r="10718" spans="7:7" x14ac:dyDescent="0.25">
      <c r="G10718" s="89"/>
    </row>
    <row r="10719" spans="7:7" x14ac:dyDescent="0.25">
      <c r="G10719" s="89"/>
    </row>
    <row r="10720" spans="7:7" x14ac:dyDescent="0.25">
      <c r="G10720" s="89"/>
    </row>
    <row r="10721" spans="7:7" x14ac:dyDescent="0.25">
      <c r="G10721" s="89"/>
    </row>
    <row r="10722" spans="7:7" x14ac:dyDescent="0.25">
      <c r="G10722" s="89"/>
    </row>
    <row r="10723" spans="7:7" x14ac:dyDescent="0.25">
      <c r="G10723" s="89"/>
    </row>
    <row r="10724" spans="7:7" x14ac:dyDescent="0.25">
      <c r="G10724" s="89"/>
    </row>
    <row r="10725" spans="7:7" x14ac:dyDescent="0.25">
      <c r="G10725" s="89"/>
    </row>
    <row r="10726" spans="7:7" x14ac:dyDescent="0.25">
      <c r="G10726" s="89"/>
    </row>
    <row r="10727" spans="7:7" x14ac:dyDescent="0.25">
      <c r="G10727" s="89"/>
    </row>
    <row r="10728" spans="7:7" x14ac:dyDescent="0.25">
      <c r="G10728" s="89"/>
    </row>
    <row r="10729" spans="7:7" x14ac:dyDescent="0.25">
      <c r="G10729" s="89"/>
    </row>
    <row r="10730" spans="7:7" x14ac:dyDescent="0.25">
      <c r="G10730" s="89"/>
    </row>
    <row r="10731" spans="7:7" x14ac:dyDescent="0.25">
      <c r="G10731" s="89"/>
    </row>
    <row r="10732" spans="7:7" x14ac:dyDescent="0.25">
      <c r="G10732" s="89"/>
    </row>
    <row r="10733" spans="7:7" x14ac:dyDescent="0.25">
      <c r="G10733" s="89"/>
    </row>
    <row r="10734" spans="7:7" x14ac:dyDescent="0.25">
      <c r="G10734" s="89"/>
    </row>
    <row r="10735" spans="7:7" x14ac:dyDescent="0.25">
      <c r="G10735" s="89"/>
    </row>
    <row r="10736" spans="7:7" x14ac:dyDescent="0.25">
      <c r="G10736" s="89"/>
    </row>
    <row r="10737" spans="7:7" x14ac:dyDescent="0.25">
      <c r="G10737" s="89"/>
    </row>
    <row r="10738" spans="7:7" x14ac:dyDescent="0.25">
      <c r="G10738" s="89"/>
    </row>
    <row r="10739" spans="7:7" x14ac:dyDescent="0.25">
      <c r="G10739" s="89"/>
    </row>
    <row r="10740" spans="7:7" x14ac:dyDescent="0.25">
      <c r="G10740" s="89"/>
    </row>
    <row r="10741" spans="7:7" x14ac:dyDescent="0.25">
      <c r="G10741" s="89"/>
    </row>
    <row r="10742" spans="7:7" x14ac:dyDescent="0.25">
      <c r="G10742" s="89"/>
    </row>
    <row r="10743" spans="7:7" x14ac:dyDescent="0.25">
      <c r="G10743" s="89"/>
    </row>
    <row r="10744" spans="7:7" x14ac:dyDescent="0.25">
      <c r="G10744" s="89"/>
    </row>
    <row r="10745" spans="7:7" x14ac:dyDescent="0.25">
      <c r="G10745" s="89"/>
    </row>
    <row r="10746" spans="7:7" x14ac:dyDescent="0.25">
      <c r="G10746" s="89"/>
    </row>
    <row r="10747" spans="7:7" x14ac:dyDescent="0.25">
      <c r="G10747" s="89"/>
    </row>
    <row r="10748" spans="7:7" x14ac:dyDescent="0.25">
      <c r="G10748" s="89"/>
    </row>
    <row r="10749" spans="7:7" x14ac:dyDescent="0.25">
      <c r="G10749" s="89"/>
    </row>
    <row r="10750" spans="7:7" x14ac:dyDescent="0.25">
      <c r="G10750" s="89"/>
    </row>
    <row r="10751" spans="7:7" x14ac:dyDescent="0.25">
      <c r="G10751" s="89"/>
    </row>
    <row r="10752" spans="7:7" x14ac:dyDescent="0.25">
      <c r="G10752" s="89"/>
    </row>
    <row r="10753" spans="7:7" x14ac:dyDescent="0.25">
      <c r="G10753" s="89"/>
    </row>
    <row r="10754" spans="7:7" x14ac:dyDescent="0.25">
      <c r="G10754" s="89"/>
    </row>
    <row r="10755" spans="7:7" x14ac:dyDescent="0.25">
      <c r="G10755" s="89"/>
    </row>
    <row r="10756" spans="7:7" x14ac:dyDescent="0.25">
      <c r="G10756" s="89"/>
    </row>
    <row r="10757" spans="7:7" x14ac:dyDescent="0.25">
      <c r="G10757" s="89"/>
    </row>
    <row r="10758" spans="7:7" x14ac:dyDescent="0.25">
      <c r="G10758" s="89"/>
    </row>
    <row r="10759" spans="7:7" x14ac:dyDescent="0.25">
      <c r="G10759" s="89"/>
    </row>
    <row r="10760" spans="7:7" x14ac:dyDescent="0.25">
      <c r="G10760" s="89"/>
    </row>
    <row r="10761" spans="7:7" x14ac:dyDescent="0.25">
      <c r="G10761" s="89"/>
    </row>
    <row r="10762" spans="7:7" x14ac:dyDescent="0.25">
      <c r="G10762" s="89"/>
    </row>
    <row r="10763" spans="7:7" x14ac:dyDescent="0.25">
      <c r="G10763" s="89"/>
    </row>
    <row r="10764" spans="7:7" x14ac:dyDescent="0.25">
      <c r="G10764" s="89"/>
    </row>
    <row r="10765" spans="7:7" x14ac:dyDescent="0.25">
      <c r="G10765" s="89"/>
    </row>
    <row r="10766" spans="7:7" x14ac:dyDescent="0.25">
      <c r="G10766" s="89"/>
    </row>
    <row r="10767" spans="7:7" x14ac:dyDescent="0.25">
      <c r="G10767" s="89"/>
    </row>
    <row r="10768" spans="7:7" x14ac:dyDescent="0.25">
      <c r="G10768" s="89"/>
    </row>
    <row r="10769" spans="7:7" x14ac:dyDescent="0.25">
      <c r="G10769" s="89"/>
    </row>
    <row r="10770" spans="7:7" x14ac:dyDescent="0.25">
      <c r="G10770" s="89"/>
    </row>
    <row r="10771" spans="7:7" x14ac:dyDescent="0.25">
      <c r="G10771" s="89"/>
    </row>
    <row r="10772" spans="7:7" x14ac:dyDescent="0.25">
      <c r="G10772" s="89"/>
    </row>
    <row r="10773" spans="7:7" x14ac:dyDescent="0.25">
      <c r="G10773" s="89"/>
    </row>
    <row r="10774" spans="7:7" x14ac:dyDescent="0.25">
      <c r="G10774" s="89"/>
    </row>
    <row r="10775" spans="7:7" x14ac:dyDescent="0.25">
      <c r="G10775" s="89"/>
    </row>
    <row r="10776" spans="7:7" x14ac:dyDescent="0.25">
      <c r="G10776" s="89"/>
    </row>
    <row r="10777" spans="7:7" x14ac:dyDescent="0.25">
      <c r="G10777" s="89"/>
    </row>
    <row r="10778" spans="7:7" x14ac:dyDescent="0.25">
      <c r="G10778" s="89"/>
    </row>
    <row r="10779" spans="7:7" x14ac:dyDescent="0.25">
      <c r="G10779" s="89"/>
    </row>
    <row r="10780" spans="7:7" x14ac:dyDescent="0.25">
      <c r="G10780" s="89"/>
    </row>
    <row r="10781" spans="7:7" x14ac:dyDescent="0.25">
      <c r="G10781" s="89"/>
    </row>
    <row r="10782" spans="7:7" x14ac:dyDescent="0.25">
      <c r="G10782" s="89"/>
    </row>
    <row r="10783" spans="7:7" x14ac:dyDescent="0.25">
      <c r="G10783" s="89"/>
    </row>
    <row r="10784" spans="7:7" x14ac:dyDescent="0.25">
      <c r="G10784" s="89"/>
    </row>
    <row r="10785" spans="7:7" x14ac:dyDescent="0.25">
      <c r="G10785" s="89"/>
    </row>
    <row r="10786" spans="7:7" x14ac:dyDescent="0.25">
      <c r="G10786" s="89"/>
    </row>
    <row r="10787" spans="7:7" x14ac:dyDescent="0.25">
      <c r="G10787" s="89"/>
    </row>
    <row r="10788" spans="7:7" x14ac:dyDescent="0.25">
      <c r="G10788" s="89"/>
    </row>
    <row r="10789" spans="7:7" x14ac:dyDescent="0.25">
      <c r="G10789" s="89"/>
    </row>
    <row r="10790" spans="7:7" x14ac:dyDescent="0.25">
      <c r="G10790" s="89"/>
    </row>
    <row r="10791" spans="7:7" x14ac:dyDescent="0.25">
      <c r="G10791" s="89"/>
    </row>
    <row r="10792" spans="7:7" x14ac:dyDescent="0.25">
      <c r="G10792" s="89"/>
    </row>
    <row r="10793" spans="7:7" x14ac:dyDescent="0.25">
      <c r="G10793" s="89"/>
    </row>
    <row r="10794" spans="7:7" x14ac:dyDescent="0.25">
      <c r="G10794" s="89"/>
    </row>
    <row r="10795" spans="7:7" x14ac:dyDescent="0.25">
      <c r="G10795" s="89"/>
    </row>
    <row r="10796" spans="7:7" x14ac:dyDescent="0.25">
      <c r="G10796" s="89"/>
    </row>
    <row r="10797" spans="7:7" x14ac:dyDescent="0.25">
      <c r="G10797" s="89"/>
    </row>
    <row r="10798" spans="7:7" x14ac:dyDescent="0.25">
      <c r="G10798" s="89"/>
    </row>
    <row r="10799" spans="7:7" x14ac:dyDescent="0.25">
      <c r="G10799" s="89"/>
    </row>
    <row r="10800" spans="7:7" x14ac:dyDescent="0.25">
      <c r="G10800" s="89"/>
    </row>
    <row r="10801" spans="7:7" x14ac:dyDescent="0.25">
      <c r="G10801" s="89"/>
    </row>
    <row r="10802" spans="7:7" x14ac:dyDescent="0.25">
      <c r="G10802" s="89"/>
    </row>
    <row r="10803" spans="7:7" x14ac:dyDescent="0.25">
      <c r="G10803" s="89"/>
    </row>
    <row r="10804" spans="7:7" x14ac:dyDescent="0.25">
      <c r="G10804" s="89"/>
    </row>
    <row r="10805" spans="7:7" x14ac:dyDescent="0.25">
      <c r="G10805" s="89"/>
    </row>
    <row r="10806" spans="7:7" x14ac:dyDescent="0.25">
      <c r="G10806" s="89"/>
    </row>
    <row r="10807" spans="7:7" x14ac:dyDescent="0.25">
      <c r="G10807" s="89"/>
    </row>
    <row r="10808" spans="7:7" x14ac:dyDescent="0.25">
      <c r="G10808" s="89"/>
    </row>
    <row r="10809" spans="7:7" x14ac:dyDescent="0.25">
      <c r="G10809" s="89"/>
    </row>
    <row r="10810" spans="7:7" x14ac:dyDescent="0.25">
      <c r="G10810" s="89"/>
    </row>
    <row r="10811" spans="7:7" x14ac:dyDescent="0.25">
      <c r="G10811" s="89"/>
    </row>
    <row r="10812" spans="7:7" x14ac:dyDescent="0.25">
      <c r="G10812" s="89"/>
    </row>
    <row r="10813" spans="7:7" x14ac:dyDescent="0.25">
      <c r="G10813" s="89"/>
    </row>
    <row r="10814" spans="7:7" x14ac:dyDescent="0.25">
      <c r="G10814" s="89"/>
    </row>
    <row r="10815" spans="7:7" x14ac:dyDescent="0.25">
      <c r="G10815" s="89"/>
    </row>
    <row r="10816" spans="7:7" x14ac:dyDescent="0.25">
      <c r="G10816" s="89"/>
    </row>
    <row r="10817" spans="7:7" x14ac:dyDescent="0.25">
      <c r="G10817" s="89"/>
    </row>
    <row r="10818" spans="7:7" x14ac:dyDescent="0.25">
      <c r="G10818" s="89"/>
    </row>
    <row r="10819" spans="7:7" x14ac:dyDescent="0.25">
      <c r="G10819" s="89"/>
    </row>
    <row r="10820" spans="7:7" x14ac:dyDescent="0.25">
      <c r="G10820" s="89"/>
    </row>
    <row r="10821" spans="7:7" x14ac:dyDescent="0.25">
      <c r="G10821" s="89"/>
    </row>
    <row r="10822" spans="7:7" x14ac:dyDescent="0.25">
      <c r="G10822" s="89"/>
    </row>
    <row r="10823" spans="7:7" x14ac:dyDescent="0.25">
      <c r="G10823" s="89"/>
    </row>
    <row r="10824" spans="7:7" x14ac:dyDescent="0.25">
      <c r="G10824" s="89"/>
    </row>
    <row r="10825" spans="7:7" x14ac:dyDescent="0.25">
      <c r="G10825" s="89"/>
    </row>
    <row r="10826" spans="7:7" x14ac:dyDescent="0.25">
      <c r="G10826" s="89"/>
    </row>
    <row r="10827" spans="7:7" x14ac:dyDescent="0.25">
      <c r="G10827" s="89"/>
    </row>
    <row r="10828" spans="7:7" x14ac:dyDescent="0.25">
      <c r="G10828" s="89"/>
    </row>
    <row r="10829" spans="7:7" x14ac:dyDescent="0.25">
      <c r="G10829" s="89"/>
    </row>
    <row r="10830" spans="7:7" x14ac:dyDescent="0.25">
      <c r="G10830" s="89"/>
    </row>
    <row r="10831" spans="7:7" x14ac:dyDescent="0.25">
      <c r="G10831" s="89"/>
    </row>
    <row r="10832" spans="7:7" x14ac:dyDescent="0.25">
      <c r="G10832" s="89"/>
    </row>
    <row r="10833" spans="7:7" x14ac:dyDescent="0.25">
      <c r="G10833" s="89"/>
    </row>
    <row r="10834" spans="7:7" x14ac:dyDescent="0.25">
      <c r="G10834" s="89"/>
    </row>
    <row r="10835" spans="7:7" x14ac:dyDescent="0.25">
      <c r="G10835" s="89"/>
    </row>
    <row r="10836" spans="7:7" x14ac:dyDescent="0.25">
      <c r="G10836" s="89"/>
    </row>
    <row r="10837" spans="7:7" x14ac:dyDescent="0.25">
      <c r="G10837" s="89"/>
    </row>
    <row r="10838" spans="7:7" x14ac:dyDescent="0.25">
      <c r="G10838" s="89"/>
    </row>
    <row r="10839" spans="7:7" x14ac:dyDescent="0.25">
      <c r="G10839" s="89"/>
    </row>
    <row r="10840" spans="7:7" x14ac:dyDescent="0.25">
      <c r="G10840" s="89"/>
    </row>
    <row r="10841" spans="7:7" x14ac:dyDescent="0.25">
      <c r="G10841" s="89"/>
    </row>
    <row r="10842" spans="7:7" x14ac:dyDescent="0.25">
      <c r="G10842" s="89"/>
    </row>
    <row r="10843" spans="7:7" x14ac:dyDescent="0.25">
      <c r="G10843" s="89"/>
    </row>
    <row r="10844" spans="7:7" x14ac:dyDescent="0.25">
      <c r="G10844" s="89"/>
    </row>
    <row r="10845" spans="7:7" x14ac:dyDescent="0.25">
      <c r="G10845" s="89"/>
    </row>
    <row r="10846" spans="7:7" x14ac:dyDescent="0.25">
      <c r="G10846" s="89"/>
    </row>
    <row r="10847" spans="7:7" x14ac:dyDescent="0.25">
      <c r="G10847" s="89"/>
    </row>
    <row r="10848" spans="7:7" x14ac:dyDescent="0.25">
      <c r="G10848" s="89"/>
    </row>
    <row r="10849" spans="7:7" x14ac:dyDescent="0.25">
      <c r="G10849" s="89"/>
    </row>
    <row r="10850" spans="7:7" x14ac:dyDescent="0.25">
      <c r="G10850" s="89"/>
    </row>
    <row r="10851" spans="7:7" x14ac:dyDescent="0.25">
      <c r="G10851" s="89"/>
    </row>
    <row r="10852" spans="7:7" x14ac:dyDescent="0.25">
      <c r="G10852" s="89"/>
    </row>
    <row r="10853" spans="7:7" x14ac:dyDescent="0.25">
      <c r="G10853" s="89"/>
    </row>
    <row r="10854" spans="7:7" x14ac:dyDescent="0.25">
      <c r="G10854" s="89"/>
    </row>
    <row r="10855" spans="7:7" x14ac:dyDescent="0.25">
      <c r="G10855" s="89"/>
    </row>
    <row r="10856" spans="7:7" x14ac:dyDescent="0.25">
      <c r="G10856" s="89"/>
    </row>
    <row r="10857" spans="7:7" x14ac:dyDescent="0.25">
      <c r="G10857" s="89"/>
    </row>
    <row r="10858" spans="7:7" x14ac:dyDescent="0.25">
      <c r="G10858" s="89"/>
    </row>
    <row r="10859" spans="7:7" x14ac:dyDescent="0.25">
      <c r="G10859" s="89"/>
    </row>
    <row r="10860" spans="7:7" x14ac:dyDescent="0.25">
      <c r="G10860" s="89"/>
    </row>
    <row r="10861" spans="7:7" x14ac:dyDescent="0.25">
      <c r="G10861" s="89"/>
    </row>
    <row r="10862" spans="7:7" x14ac:dyDescent="0.25">
      <c r="G10862" s="89"/>
    </row>
    <row r="10863" spans="7:7" x14ac:dyDescent="0.25">
      <c r="G10863" s="89"/>
    </row>
    <row r="10864" spans="7:7" x14ac:dyDescent="0.25">
      <c r="G10864" s="89"/>
    </row>
    <row r="10865" spans="7:7" x14ac:dyDescent="0.25">
      <c r="G10865" s="89"/>
    </row>
    <row r="10866" spans="7:7" x14ac:dyDescent="0.25">
      <c r="G10866" s="89"/>
    </row>
    <row r="10867" spans="7:7" x14ac:dyDescent="0.25">
      <c r="G10867" s="89"/>
    </row>
    <row r="10868" spans="7:7" x14ac:dyDescent="0.25">
      <c r="G10868" s="89"/>
    </row>
    <row r="10869" spans="7:7" x14ac:dyDescent="0.25">
      <c r="G10869" s="89"/>
    </row>
    <row r="10870" spans="7:7" x14ac:dyDescent="0.25">
      <c r="G10870" s="89"/>
    </row>
    <row r="10871" spans="7:7" x14ac:dyDescent="0.25">
      <c r="G10871" s="89"/>
    </row>
    <row r="10872" spans="7:7" x14ac:dyDescent="0.25">
      <c r="G10872" s="89"/>
    </row>
    <row r="10873" spans="7:7" x14ac:dyDescent="0.25">
      <c r="G10873" s="89"/>
    </row>
    <row r="10874" spans="7:7" x14ac:dyDescent="0.25">
      <c r="G10874" s="89"/>
    </row>
    <row r="10875" spans="7:7" x14ac:dyDescent="0.25">
      <c r="G10875" s="89"/>
    </row>
    <row r="10876" spans="7:7" x14ac:dyDescent="0.25">
      <c r="G10876" s="89"/>
    </row>
    <row r="10877" spans="7:7" x14ac:dyDescent="0.25">
      <c r="G10877" s="89"/>
    </row>
    <row r="10878" spans="7:7" x14ac:dyDescent="0.25">
      <c r="G10878" s="89"/>
    </row>
    <row r="10879" spans="7:7" x14ac:dyDescent="0.25">
      <c r="G10879" s="89"/>
    </row>
    <row r="10880" spans="7:7" x14ac:dyDescent="0.25">
      <c r="G10880" s="89"/>
    </row>
    <row r="10881" spans="7:7" x14ac:dyDescent="0.25">
      <c r="G10881" s="89"/>
    </row>
    <row r="10882" spans="7:7" x14ac:dyDescent="0.25">
      <c r="G10882" s="89"/>
    </row>
    <row r="10883" spans="7:7" x14ac:dyDescent="0.25">
      <c r="G10883" s="89"/>
    </row>
    <row r="10884" spans="7:7" x14ac:dyDescent="0.25">
      <c r="G10884" s="89"/>
    </row>
    <row r="10885" spans="7:7" x14ac:dyDescent="0.25">
      <c r="G10885" s="89"/>
    </row>
    <row r="10886" spans="7:7" x14ac:dyDescent="0.25">
      <c r="G10886" s="89"/>
    </row>
    <row r="10887" spans="7:7" x14ac:dyDescent="0.25">
      <c r="G10887" s="89"/>
    </row>
    <row r="10888" spans="7:7" x14ac:dyDescent="0.25">
      <c r="G10888" s="89"/>
    </row>
    <row r="10889" spans="7:7" x14ac:dyDescent="0.25">
      <c r="G10889" s="89"/>
    </row>
    <row r="10890" spans="7:7" x14ac:dyDescent="0.25">
      <c r="G10890" s="89"/>
    </row>
    <row r="10891" spans="7:7" x14ac:dyDescent="0.25">
      <c r="G10891" s="89"/>
    </row>
    <row r="10892" spans="7:7" x14ac:dyDescent="0.25">
      <c r="G10892" s="89"/>
    </row>
    <row r="10893" spans="7:7" x14ac:dyDescent="0.25">
      <c r="G10893" s="89"/>
    </row>
    <row r="10894" spans="7:7" x14ac:dyDescent="0.25">
      <c r="G10894" s="89"/>
    </row>
    <row r="10895" spans="7:7" x14ac:dyDescent="0.25">
      <c r="G10895" s="89"/>
    </row>
    <row r="10896" spans="7:7" x14ac:dyDescent="0.25">
      <c r="G10896" s="89"/>
    </row>
    <row r="10897" spans="7:7" x14ac:dyDescent="0.25">
      <c r="G10897" s="89"/>
    </row>
    <row r="10898" spans="7:7" x14ac:dyDescent="0.25">
      <c r="G10898" s="89"/>
    </row>
    <row r="10899" spans="7:7" x14ac:dyDescent="0.25">
      <c r="G10899" s="89"/>
    </row>
    <row r="10900" spans="7:7" x14ac:dyDescent="0.25">
      <c r="G10900" s="89"/>
    </row>
    <row r="10901" spans="7:7" x14ac:dyDescent="0.25">
      <c r="G10901" s="89"/>
    </row>
    <row r="10902" spans="7:7" x14ac:dyDescent="0.25">
      <c r="G10902" s="89"/>
    </row>
    <row r="10903" spans="7:7" x14ac:dyDescent="0.25">
      <c r="G10903" s="89"/>
    </row>
    <row r="10904" spans="7:7" x14ac:dyDescent="0.25">
      <c r="G10904" s="89"/>
    </row>
    <row r="10905" spans="7:7" x14ac:dyDescent="0.25">
      <c r="G10905" s="89"/>
    </row>
    <row r="10906" spans="7:7" x14ac:dyDescent="0.25">
      <c r="G10906" s="89"/>
    </row>
    <row r="10907" spans="7:7" x14ac:dyDescent="0.25">
      <c r="G10907" s="89"/>
    </row>
    <row r="10908" spans="7:7" x14ac:dyDescent="0.25">
      <c r="G10908" s="89"/>
    </row>
    <row r="10909" spans="7:7" x14ac:dyDescent="0.25">
      <c r="G10909" s="89"/>
    </row>
    <row r="10910" spans="7:7" x14ac:dyDescent="0.25">
      <c r="G10910" s="89"/>
    </row>
    <row r="10911" spans="7:7" x14ac:dyDescent="0.25">
      <c r="G10911" s="89"/>
    </row>
    <row r="10912" spans="7:7" x14ac:dyDescent="0.25">
      <c r="G10912" s="89"/>
    </row>
    <row r="10913" spans="7:7" x14ac:dyDescent="0.25">
      <c r="G10913" s="89"/>
    </row>
    <row r="10914" spans="7:7" x14ac:dyDescent="0.25">
      <c r="G10914" s="89"/>
    </row>
    <row r="10915" spans="7:7" x14ac:dyDescent="0.25">
      <c r="G10915" s="89"/>
    </row>
    <row r="10916" spans="7:7" x14ac:dyDescent="0.25">
      <c r="G10916" s="89"/>
    </row>
    <row r="10917" spans="7:7" x14ac:dyDescent="0.25">
      <c r="G10917" s="89"/>
    </row>
    <row r="10918" spans="7:7" x14ac:dyDescent="0.25">
      <c r="G10918" s="89"/>
    </row>
    <row r="10919" spans="7:7" x14ac:dyDescent="0.25">
      <c r="G10919" s="89"/>
    </row>
    <row r="10920" spans="7:7" x14ac:dyDescent="0.25">
      <c r="G10920" s="89"/>
    </row>
    <row r="10921" spans="7:7" x14ac:dyDescent="0.25">
      <c r="G10921" s="89"/>
    </row>
    <row r="10922" spans="7:7" x14ac:dyDescent="0.25">
      <c r="G10922" s="89"/>
    </row>
    <row r="10923" spans="7:7" x14ac:dyDescent="0.25">
      <c r="G10923" s="89"/>
    </row>
    <row r="10924" spans="7:7" x14ac:dyDescent="0.25">
      <c r="G10924" s="89"/>
    </row>
    <row r="10925" spans="7:7" x14ac:dyDescent="0.25">
      <c r="G10925" s="89"/>
    </row>
    <row r="10926" spans="7:7" x14ac:dyDescent="0.25">
      <c r="G10926" s="89"/>
    </row>
    <row r="10927" spans="7:7" x14ac:dyDescent="0.25">
      <c r="G10927" s="89"/>
    </row>
    <row r="10928" spans="7:7" x14ac:dyDescent="0.25">
      <c r="G10928" s="89"/>
    </row>
    <row r="10929" spans="7:7" x14ac:dyDescent="0.25">
      <c r="G10929" s="89"/>
    </row>
    <row r="10930" spans="7:7" x14ac:dyDescent="0.25">
      <c r="G10930" s="89"/>
    </row>
    <row r="10931" spans="7:7" x14ac:dyDescent="0.25">
      <c r="G10931" s="89"/>
    </row>
    <row r="10932" spans="7:7" x14ac:dyDescent="0.25">
      <c r="G10932" s="89"/>
    </row>
    <row r="10933" spans="7:7" x14ac:dyDescent="0.25">
      <c r="G10933" s="89"/>
    </row>
    <row r="10934" spans="7:7" x14ac:dyDescent="0.25">
      <c r="G10934" s="89"/>
    </row>
    <row r="10935" spans="7:7" x14ac:dyDescent="0.25">
      <c r="G10935" s="89"/>
    </row>
    <row r="10936" spans="7:7" x14ac:dyDescent="0.25">
      <c r="G10936" s="89"/>
    </row>
    <row r="10937" spans="7:7" x14ac:dyDescent="0.25">
      <c r="G10937" s="89"/>
    </row>
    <row r="10938" spans="7:7" x14ac:dyDescent="0.25">
      <c r="G10938" s="89"/>
    </row>
    <row r="10939" spans="7:7" x14ac:dyDescent="0.25">
      <c r="G10939" s="89"/>
    </row>
    <row r="10940" spans="7:7" x14ac:dyDescent="0.25">
      <c r="G10940" s="89"/>
    </row>
    <row r="10941" spans="7:7" x14ac:dyDescent="0.25">
      <c r="G10941" s="89"/>
    </row>
    <row r="10942" spans="7:7" x14ac:dyDescent="0.25">
      <c r="G10942" s="89"/>
    </row>
    <row r="10943" spans="7:7" x14ac:dyDescent="0.25">
      <c r="G10943" s="89"/>
    </row>
    <row r="10944" spans="7:7" x14ac:dyDescent="0.25">
      <c r="G10944" s="89"/>
    </row>
    <row r="10945" spans="7:7" x14ac:dyDescent="0.25">
      <c r="G10945" s="89"/>
    </row>
    <row r="10946" spans="7:7" x14ac:dyDescent="0.25">
      <c r="G10946" s="89"/>
    </row>
    <row r="10947" spans="7:7" x14ac:dyDescent="0.25">
      <c r="G10947" s="89"/>
    </row>
    <row r="10948" spans="7:7" x14ac:dyDescent="0.25">
      <c r="G10948" s="89"/>
    </row>
    <row r="10949" spans="7:7" x14ac:dyDescent="0.25">
      <c r="G10949" s="89"/>
    </row>
    <row r="10950" spans="7:7" x14ac:dyDescent="0.25">
      <c r="G10950" s="89"/>
    </row>
    <row r="10951" spans="7:7" x14ac:dyDescent="0.25">
      <c r="G10951" s="89"/>
    </row>
    <row r="10952" spans="7:7" x14ac:dyDescent="0.25">
      <c r="G10952" s="89"/>
    </row>
    <row r="10953" spans="7:7" x14ac:dyDescent="0.25">
      <c r="G10953" s="89"/>
    </row>
    <row r="10954" spans="7:7" x14ac:dyDescent="0.25">
      <c r="G10954" s="89"/>
    </row>
    <row r="10955" spans="7:7" x14ac:dyDescent="0.25">
      <c r="G10955" s="89"/>
    </row>
    <row r="10956" spans="7:7" x14ac:dyDescent="0.25">
      <c r="G10956" s="89"/>
    </row>
    <row r="10957" spans="7:7" x14ac:dyDescent="0.25">
      <c r="G10957" s="89"/>
    </row>
    <row r="10958" spans="7:7" x14ac:dyDescent="0.25">
      <c r="G10958" s="89"/>
    </row>
    <row r="10959" spans="7:7" x14ac:dyDescent="0.25">
      <c r="G10959" s="89"/>
    </row>
    <row r="10960" spans="7:7" x14ac:dyDescent="0.25">
      <c r="G10960" s="89"/>
    </row>
    <row r="10961" spans="7:7" x14ac:dyDescent="0.25">
      <c r="G10961" s="89"/>
    </row>
    <row r="10962" spans="7:7" x14ac:dyDescent="0.25">
      <c r="G10962" s="89"/>
    </row>
    <row r="10963" spans="7:7" x14ac:dyDescent="0.25">
      <c r="G10963" s="89"/>
    </row>
    <row r="10964" spans="7:7" x14ac:dyDescent="0.25">
      <c r="G10964" s="89"/>
    </row>
    <row r="10965" spans="7:7" x14ac:dyDescent="0.25">
      <c r="G10965" s="89"/>
    </row>
    <row r="10966" spans="7:7" x14ac:dyDescent="0.25">
      <c r="G10966" s="89"/>
    </row>
    <row r="10967" spans="7:7" x14ac:dyDescent="0.25">
      <c r="G10967" s="89"/>
    </row>
    <row r="10968" spans="7:7" x14ac:dyDescent="0.25">
      <c r="G10968" s="89"/>
    </row>
    <row r="10969" spans="7:7" x14ac:dyDescent="0.25">
      <c r="G10969" s="89"/>
    </row>
    <row r="10970" spans="7:7" x14ac:dyDescent="0.25">
      <c r="G10970" s="89"/>
    </row>
    <row r="10971" spans="7:7" x14ac:dyDescent="0.25">
      <c r="G10971" s="89"/>
    </row>
    <row r="10972" spans="7:7" x14ac:dyDescent="0.25">
      <c r="G10972" s="89"/>
    </row>
    <row r="10973" spans="7:7" x14ac:dyDescent="0.25">
      <c r="G10973" s="89"/>
    </row>
    <row r="10974" spans="7:7" x14ac:dyDescent="0.25">
      <c r="G10974" s="89"/>
    </row>
    <row r="10975" spans="7:7" x14ac:dyDescent="0.25">
      <c r="G10975" s="89"/>
    </row>
    <row r="10976" spans="7:7" x14ac:dyDescent="0.25">
      <c r="G10976" s="89"/>
    </row>
    <row r="10977" spans="7:7" x14ac:dyDescent="0.25">
      <c r="G10977" s="89"/>
    </row>
    <row r="10978" spans="7:7" x14ac:dyDescent="0.25">
      <c r="G10978" s="89"/>
    </row>
    <row r="10979" spans="7:7" x14ac:dyDescent="0.25">
      <c r="G10979" s="89"/>
    </row>
    <row r="10980" spans="7:7" x14ac:dyDescent="0.25">
      <c r="G10980" s="89"/>
    </row>
    <row r="10981" spans="7:7" x14ac:dyDescent="0.25">
      <c r="G10981" s="89"/>
    </row>
    <row r="10982" spans="7:7" x14ac:dyDescent="0.25">
      <c r="G10982" s="89"/>
    </row>
    <row r="10983" spans="7:7" x14ac:dyDescent="0.25">
      <c r="G10983" s="89"/>
    </row>
    <row r="10984" spans="7:7" x14ac:dyDescent="0.25">
      <c r="G10984" s="89"/>
    </row>
    <row r="10985" spans="7:7" x14ac:dyDescent="0.25">
      <c r="G10985" s="89"/>
    </row>
    <row r="10986" spans="7:7" x14ac:dyDescent="0.25">
      <c r="G10986" s="89"/>
    </row>
    <row r="10987" spans="7:7" x14ac:dyDescent="0.25">
      <c r="G10987" s="89"/>
    </row>
    <row r="10988" spans="7:7" x14ac:dyDescent="0.25">
      <c r="G10988" s="89"/>
    </row>
    <row r="10989" spans="7:7" x14ac:dyDescent="0.25">
      <c r="G10989" s="89"/>
    </row>
    <row r="10990" spans="7:7" x14ac:dyDescent="0.25">
      <c r="G10990" s="89"/>
    </row>
    <row r="10991" spans="7:7" x14ac:dyDescent="0.25">
      <c r="G10991" s="89"/>
    </row>
    <row r="10992" spans="7:7" x14ac:dyDescent="0.25">
      <c r="G10992" s="89"/>
    </row>
    <row r="10993" spans="7:7" x14ac:dyDescent="0.25">
      <c r="G10993" s="89"/>
    </row>
    <row r="10994" spans="7:7" x14ac:dyDescent="0.25">
      <c r="G10994" s="89"/>
    </row>
    <row r="10995" spans="7:7" x14ac:dyDescent="0.25">
      <c r="G10995" s="89"/>
    </row>
    <row r="10996" spans="7:7" x14ac:dyDescent="0.25">
      <c r="G10996" s="89"/>
    </row>
    <row r="10997" spans="7:7" x14ac:dyDescent="0.25">
      <c r="G10997" s="89"/>
    </row>
    <row r="10998" spans="7:7" x14ac:dyDescent="0.25">
      <c r="G10998" s="89"/>
    </row>
    <row r="10999" spans="7:7" x14ac:dyDescent="0.25">
      <c r="G10999" s="89"/>
    </row>
    <row r="11000" spans="7:7" x14ac:dyDescent="0.25">
      <c r="G11000" s="89"/>
    </row>
    <row r="11001" spans="7:7" x14ac:dyDescent="0.25">
      <c r="G11001" s="89"/>
    </row>
    <row r="11002" spans="7:7" x14ac:dyDescent="0.25">
      <c r="G11002" s="89"/>
    </row>
    <row r="11003" spans="7:7" x14ac:dyDescent="0.25">
      <c r="G11003" s="89"/>
    </row>
    <row r="11004" spans="7:7" x14ac:dyDescent="0.25">
      <c r="G11004" s="89"/>
    </row>
    <row r="11005" spans="7:7" x14ac:dyDescent="0.25">
      <c r="G11005" s="89"/>
    </row>
    <row r="11006" spans="7:7" x14ac:dyDescent="0.25">
      <c r="G11006" s="89"/>
    </row>
    <row r="11007" spans="7:7" x14ac:dyDescent="0.25">
      <c r="G11007" s="89"/>
    </row>
    <row r="11008" spans="7:7" x14ac:dyDescent="0.25">
      <c r="G11008" s="89"/>
    </row>
    <row r="11009" spans="7:7" x14ac:dyDescent="0.25">
      <c r="G11009" s="89"/>
    </row>
    <row r="11010" spans="7:7" x14ac:dyDescent="0.25">
      <c r="G11010" s="89"/>
    </row>
    <row r="11011" spans="7:7" x14ac:dyDescent="0.25">
      <c r="G11011" s="89"/>
    </row>
    <row r="11012" spans="7:7" x14ac:dyDescent="0.25">
      <c r="G11012" s="89"/>
    </row>
    <row r="11013" spans="7:7" x14ac:dyDescent="0.25">
      <c r="G11013" s="89"/>
    </row>
    <row r="11014" spans="7:7" x14ac:dyDescent="0.25">
      <c r="G11014" s="89"/>
    </row>
    <row r="11015" spans="7:7" x14ac:dyDescent="0.25">
      <c r="G11015" s="89"/>
    </row>
    <row r="11016" spans="7:7" x14ac:dyDescent="0.25">
      <c r="G11016" s="89"/>
    </row>
    <row r="11017" spans="7:7" x14ac:dyDescent="0.25">
      <c r="G11017" s="89"/>
    </row>
    <row r="11018" spans="7:7" x14ac:dyDescent="0.25">
      <c r="G11018" s="89"/>
    </row>
    <row r="11019" spans="7:7" x14ac:dyDescent="0.25">
      <c r="G11019" s="89"/>
    </row>
    <row r="11020" spans="7:7" x14ac:dyDescent="0.25">
      <c r="G11020" s="89"/>
    </row>
    <row r="11021" spans="7:7" x14ac:dyDescent="0.25">
      <c r="G11021" s="89"/>
    </row>
    <row r="11022" spans="7:7" x14ac:dyDescent="0.25">
      <c r="G11022" s="89"/>
    </row>
    <row r="11023" spans="7:7" x14ac:dyDescent="0.25">
      <c r="G11023" s="89"/>
    </row>
    <row r="11024" spans="7:7" x14ac:dyDescent="0.25">
      <c r="G11024" s="89"/>
    </row>
    <row r="11025" spans="7:7" x14ac:dyDescent="0.25">
      <c r="G11025" s="89"/>
    </row>
    <row r="11026" spans="7:7" x14ac:dyDescent="0.25">
      <c r="G11026" s="89"/>
    </row>
    <row r="11027" spans="7:7" x14ac:dyDescent="0.25">
      <c r="G11027" s="89"/>
    </row>
    <row r="11028" spans="7:7" x14ac:dyDescent="0.25">
      <c r="G11028" s="89"/>
    </row>
    <row r="11029" spans="7:7" x14ac:dyDescent="0.25">
      <c r="G11029" s="89"/>
    </row>
    <row r="11030" spans="7:7" x14ac:dyDescent="0.25">
      <c r="G11030" s="89"/>
    </row>
    <row r="11031" spans="7:7" x14ac:dyDescent="0.25">
      <c r="G11031" s="89"/>
    </row>
    <row r="11032" spans="7:7" x14ac:dyDescent="0.25">
      <c r="G11032" s="89"/>
    </row>
    <row r="11033" spans="7:7" x14ac:dyDescent="0.25">
      <c r="G11033" s="89"/>
    </row>
    <row r="11034" spans="7:7" x14ac:dyDescent="0.25">
      <c r="G11034" s="89"/>
    </row>
    <row r="11035" spans="7:7" x14ac:dyDescent="0.25">
      <c r="G11035" s="89"/>
    </row>
    <row r="11036" spans="7:7" x14ac:dyDescent="0.25">
      <c r="G11036" s="89"/>
    </row>
    <row r="11037" spans="7:7" x14ac:dyDescent="0.25">
      <c r="G11037" s="89"/>
    </row>
    <row r="11038" spans="7:7" x14ac:dyDescent="0.25">
      <c r="G11038" s="89"/>
    </row>
    <row r="11039" spans="7:7" x14ac:dyDescent="0.25">
      <c r="G11039" s="89"/>
    </row>
    <row r="11040" spans="7:7" x14ac:dyDescent="0.25">
      <c r="G11040" s="89"/>
    </row>
    <row r="11041" spans="7:7" x14ac:dyDescent="0.25">
      <c r="G11041" s="89"/>
    </row>
    <row r="11042" spans="7:7" x14ac:dyDescent="0.25">
      <c r="G11042" s="89"/>
    </row>
    <row r="11043" spans="7:7" x14ac:dyDescent="0.25">
      <c r="G11043" s="89"/>
    </row>
    <row r="11044" spans="7:7" x14ac:dyDescent="0.25">
      <c r="G11044" s="89"/>
    </row>
    <row r="11045" spans="7:7" x14ac:dyDescent="0.25">
      <c r="G11045" s="89"/>
    </row>
    <row r="11046" spans="7:7" x14ac:dyDescent="0.25">
      <c r="G11046" s="89"/>
    </row>
    <row r="11047" spans="7:7" x14ac:dyDescent="0.25">
      <c r="G11047" s="89"/>
    </row>
    <row r="11048" spans="7:7" x14ac:dyDescent="0.25">
      <c r="G11048" s="89"/>
    </row>
    <row r="11049" spans="7:7" x14ac:dyDescent="0.25">
      <c r="G11049" s="89"/>
    </row>
    <row r="11050" spans="7:7" x14ac:dyDescent="0.25">
      <c r="G11050" s="89"/>
    </row>
    <row r="11051" spans="7:7" x14ac:dyDescent="0.25">
      <c r="G11051" s="89"/>
    </row>
    <row r="11052" spans="7:7" x14ac:dyDescent="0.25">
      <c r="G11052" s="89"/>
    </row>
    <row r="11053" spans="7:7" x14ac:dyDescent="0.25">
      <c r="G11053" s="89"/>
    </row>
    <row r="11054" spans="7:7" x14ac:dyDescent="0.25">
      <c r="G11054" s="89"/>
    </row>
    <row r="11055" spans="7:7" x14ac:dyDescent="0.25">
      <c r="G11055" s="89"/>
    </row>
    <row r="11056" spans="7:7" x14ac:dyDescent="0.25">
      <c r="G11056" s="89"/>
    </row>
    <row r="11057" spans="7:7" x14ac:dyDescent="0.25">
      <c r="G11057" s="89"/>
    </row>
    <row r="11058" spans="7:7" x14ac:dyDescent="0.25">
      <c r="G11058" s="89"/>
    </row>
    <row r="11059" spans="7:7" x14ac:dyDescent="0.25">
      <c r="G11059" s="89"/>
    </row>
    <row r="11060" spans="7:7" x14ac:dyDescent="0.25">
      <c r="G11060" s="89"/>
    </row>
    <row r="11061" spans="7:7" x14ac:dyDescent="0.25">
      <c r="G11061" s="89"/>
    </row>
    <row r="11062" spans="7:7" x14ac:dyDescent="0.25">
      <c r="G11062" s="89"/>
    </row>
    <row r="11063" spans="7:7" x14ac:dyDescent="0.25">
      <c r="G11063" s="89"/>
    </row>
    <row r="11064" spans="7:7" x14ac:dyDescent="0.25">
      <c r="G11064" s="89"/>
    </row>
    <row r="11065" spans="7:7" x14ac:dyDescent="0.25">
      <c r="G11065" s="89"/>
    </row>
    <row r="11066" spans="7:7" x14ac:dyDescent="0.25">
      <c r="G11066" s="89"/>
    </row>
    <row r="11067" spans="7:7" x14ac:dyDescent="0.25">
      <c r="G11067" s="89"/>
    </row>
    <row r="11068" spans="7:7" x14ac:dyDescent="0.25">
      <c r="G11068" s="89"/>
    </row>
    <row r="11069" spans="7:7" x14ac:dyDescent="0.25">
      <c r="G11069" s="89"/>
    </row>
    <row r="11070" spans="7:7" x14ac:dyDescent="0.25">
      <c r="G11070" s="89"/>
    </row>
    <row r="11071" spans="7:7" x14ac:dyDescent="0.25">
      <c r="G11071" s="89"/>
    </row>
    <row r="11072" spans="7:7" x14ac:dyDescent="0.25">
      <c r="G11072" s="89"/>
    </row>
    <row r="11073" spans="7:7" x14ac:dyDescent="0.25">
      <c r="G11073" s="89"/>
    </row>
    <row r="11074" spans="7:7" x14ac:dyDescent="0.25">
      <c r="G11074" s="89"/>
    </row>
    <row r="11075" spans="7:7" x14ac:dyDescent="0.25">
      <c r="G11075" s="89"/>
    </row>
    <row r="11076" spans="7:7" x14ac:dyDescent="0.25">
      <c r="G11076" s="89"/>
    </row>
    <row r="11077" spans="7:7" x14ac:dyDescent="0.25">
      <c r="G11077" s="89"/>
    </row>
    <row r="11078" spans="7:7" x14ac:dyDescent="0.25">
      <c r="G11078" s="89"/>
    </row>
    <row r="11079" spans="7:7" x14ac:dyDescent="0.25">
      <c r="G11079" s="89"/>
    </row>
    <row r="11080" spans="7:7" x14ac:dyDescent="0.25">
      <c r="G11080" s="89"/>
    </row>
    <row r="11081" spans="7:7" x14ac:dyDescent="0.25">
      <c r="G11081" s="89"/>
    </row>
    <row r="11082" spans="7:7" x14ac:dyDescent="0.25">
      <c r="G11082" s="89"/>
    </row>
    <row r="11083" spans="7:7" x14ac:dyDescent="0.25">
      <c r="G11083" s="89"/>
    </row>
    <row r="11084" spans="7:7" x14ac:dyDescent="0.25">
      <c r="G11084" s="89"/>
    </row>
    <row r="11085" spans="7:7" x14ac:dyDescent="0.25">
      <c r="G11085" s="89"/>
    </row>
    <row r="11086" spans="7:7" x14ac:dyDescent="0.25">
      <c r="G11086" s="89"/>
    </row>
    <row r="11087" spans="7:7" x14ac:dyDescent="0.25">
      <c r="G11087" s="89"/>
    </row>
    <row r="11088" spans="7:7" x14ac:dyDescent="0.25">
      <c r="G11088" s="89"/>
    </row>
    <row r="11089" spans="7:7" x14ac:dyDescent="0.25">
      <c r="G11089" s="89"/>
    </row>
    <row r="11090" spans="7:7" x14ac:dyDescent="0.25">
      <c r="G11090" s="89"/>
    </row>
    <row r="11091" spans="7:7" x14ac:dyDescent="0.25">
      <c r="G11091" s="89"/>
    </row>
    <row r="11092" spans="7:7" x14ac:dyDescent="0.25">
      <c r="G11092" s="89"/>
    </row>
    <row r="11093" spans="7:7" x14ac:dyDescent="0.25">
      <c r="G11093" s="89"/>
    </row>
    <row r="11094" spans="7:7" x14ac:dyDescent="0.25">
      <c r="G11094" s="89"/>
    </row>
    <row r="11095" spans="7:7" x14ac:dyDescent="0.25">
      <c r="G11095" s="89"/>
    </row>
    <row r="11096" spans="7:7" x14ac:dyDescent="0.25">
      <c r="G11096" s="89"/>
    </row>
    <row r="11097" spans="7:7" x14ac:dyDescent="0.25">
      <c r="G11097" s="89"/>
    </row>
    <row r="11098" spans="7:7" x14ac:dyDescent="0.25">
      <c r="G11098" s="89"/>
    </row>
    <row r="11099" spans="7:7" x14ac:dyDescent="0.25">
      <c r="G11099" s="89"/>
    </row>
    <row r="11100" spans="7:7" x14ac:dyDescent="0.25">
      <c r="G11100" s="89"/>
    </row>
    <row r="11101" spans="7:7" x14ac:dyDescent="0.25">
      <c r="G11101" s="89"/>
    </row>
    <row r="11102" spans="7:7" x14ac:dyDescent="0.25">
      <c r="G11102" s="89"/>
    </row>
    <row r="11103" spans="7:7" x14ac:dyDescent="0.25">
      <c r="G11103" s="89"/>
    </row>
    <row r="11104" spans="7:7" x14ac:dyDescent="0.25">
      <c r="G11104" s="89"/>
    </row>
    <row r="11105" spans="7:7" x14ac:dyDescent="0.25">
      <c r="G11105" s="89"/>
    </row>
    <row r="11106" spans="7:7" x14ac:dyDescent="0.25">
      <c r="G11106" s="89"/>
    </row>
    <row r="11107" spans="7:7" x14ac:dyDescent="0.25">
      <c r="G11107" s="89"/>
    </row>
    <row r="11108" spans="7:7" x14ac:dyDescent="0.25">
      <c r="G11108" s="89"/>
    </row>
    <row r="11109" spans="7:7" x14ac:dyDescent="0.25">
      <c r="G11109" s="89"/>
    </row>
    <row r="11110" spans="7:7" x14ac:dyDescent="0.25">
      <c r="G11110" s="89"/>
    </row>
    <row r="11111" spans="7:7" x14ac:dyDescent="0.25">
      <c r="G11111" s="89"/>
    </row>
    <row r="11112" spans="7:7" x14ac:dyDescent="0.25">
      <c r="G11112" s="89"/>
    </row>
    <row r="11113" spans="7:7" x14ac:dyDescent="0.25">
      <c r="G11113" s="89"/>
    </row>
    <row r="11114" spans="7:7" x14ac:dyDescent="0.25">
      <c r="G11114" s="89"/>
    </row>
    <row r="11115" spans="7:7" x14ac:dyDescent="0.25">
      <c r="G11115" s="89"/>
    </row>
    <row r="11116" spans="7:7" x14ac:dyDescent="0.25">
      <c r="G11116" s="89"/>
    </row>
    <row r="11117" spans="7:7" x14ac:dyDescent="0.25">
      <c r="G11117" s="89"/>
    </row>
    <row r="11118" spans="7:7" x14ac:dyDescent="0.25">
      <c r="G11118" s="89"/>
    </row>
    <row r="11119" spans="7:7" x14ac:dyDescent="0.25">
      <c r="G11119" s="89"/>
    </row>
    <row r="11120" spans="7:7" x14ac:dyDescent="0.25">
      <c r="G11120" s="89"/>
    </row>
    <row r="11121" spans="7:7" x14ac:dyDescent="0.25">
      <c r="G11121" s="89"/>
    </row>
    <row r="11122" spans="7:7" x14ac:dyDescent="0.25">
      <c r="G11122" s="89"/>
    </row>
    <row r="11123" spans="7:7" x14ac:dyDescent="0.25">
      <c r="G11123" s="89"/>
    </row>
    <row r="11124" spans="7:7" x14ac:dyDescent="0.25">
      <c r="G11124" s="89"/>
    </row>
    <row r="11125" spans="7:7" x14ac:dyDescent="0.25">
      <c r="G11125" s="89"/>
    </row>
    <row r="11126" spans="7:7" x14ac:dyDescent="0.25">
      <c r="G11126" s="89"/>
    </row>
    <row r="11127" spans="7:7" x14ac:dyDescent="0.25">
      <c r="G11127" s="89"/>
    </row>
    <row r="11128" spans="7:7" x14ac:dyDescent="0.25">
      <c r="G11128" s="89"/>
    </row>
    <row r="11129" spans="7:7" x14ac:dyDescent="0.25">
      <c r="G11129" s="89"/>
    </row>
    <row r="11130" spans="7:7" x14ac:dyDescent="0.25">
      <c r="G11130" s="89"/>
    </row>
    <row r="11131" spans="7:7" x14ac:dyDescent="0.25">
      <c r="G11131" s="89"/>
    </row>
    <row r="11132" spans="7:7" x14ac:dyDescent="0.25">
      <c r="G11132" s="89"/>
    </row>
    <row r="11133" spans="7:7" x14ac:dyDescent="0.25">
      <c r="G11133" s="89"/>
    </row>
    <row r="11134" spans="7:7" x14ac:dyDescent="0.25">
      <c r="G11134" s="89"/>
    </row>
    <row r="11135" spans="7:7" x14ac:dyDescent="0.25">
      <c r="G11135" s="89"/>
    </row>
    <row r="11136" spans="7:7" x14ac:dyDescent="0.25">
      <c r="G11136" s="89"/>
    </row>
    <row r="11137" spans="7:7" x14ac:dyDescent="0.25">
      <c r="G11137" s="89"/>
    </row>
    <row r="11138" spans="7:7" x14ac:dyDescent="0.25">
      <c r="G11138" s="89"/>
    </row>
    <row r="11139" spans="7:7" x14ac:dyDescent="0.25">
      <c r="G11139" s="89"/>
    </row>
    <row r="11140" spans="7:7" x14ac:dyDescent="0.25">
      <c r="G11140" s="89"/>
    </row>
    <row r="11141" spans="7:7" x14ac:dyDescent="0.25">
      <c r="G11141" s="89"/>
    </row>
    <row r="11142" spans="7:7" x14ac:dyDescent="0.25">
      <c r="G11142" s="89"/>
    </row>
    <row r="11143" spans="7:7" x14ac:dyDescent="0.25">
      <c r="G11143" s="89"/>
    </row>
    <row r="11144" spans="7:7" x14ac:dyDescent="0.25">
      <c r="G11144" s="89"/>
    </row>
    <row r="11145" spans="7:7" x14ac:dyDescent="0.25">
      <c r="G11145" s="89"/>
    </row>
    <row r="11146" spans="7:7" x14ac:dyDescent="0.25">
      <c r="G11146" s="89"/>
    </row>
    <row r="11147" spans="7:7" x14ac:dyDescent="0.25">
      <c r="G11147" s="89"/>
    </row>
    <row r="11148" spans="7:7" x14ac:dyDescent="0.25">
      <c r="G11148" s="89"/>
    </row>
    <row r="11149" spans="7:7" x14ac:dyDescent="0.25">
      <c r="G11149" s="89"/>
    </row>
    <row r="11150" spans="7:7" x14ac:dyDescent="0.25">
      <c r="G11150" s="89"/>
    </row>
    <row r="11151" spans="7:7" x14ac:dyDescent="0.25">
      <c r="G11151" s="89"/>
    </row>
    <row r="11152" spans="7:7" x14ac:dyDescent="0.25">
      <c r="G11152" s="89"/>
    </row>
    <row r="11153" spans="7:7" x14ac:dyDescent="0.25">
      <c r="G11153" s="89"/>
    </row>
    <row r="11154" spans="7:7" x14ac:dyDescent="0.25">
      <c r="G11154" s="89"/>
    </row>
    <row r="11155" spans="7:7" x14ac:dyDescent="0.25">
      <c r="G11155" s="89"/>
    </row>
    <row r="11156" spans="7:7" x14ac:dyDescent="0.25">
      <c r="G11156" s="89"/>
    </row>
    <row r="11157" spans="7:7" x14ac:dyDescent="0.25">
      <c r="G11157" s="89"/>
    </row>
    <row r="11158" spans="7:7" x14ac:dyDescent="0.25">
      <c r="G11158" s="89"/>
    </row>
    <row r="11159" spans="7:7" x14ac:dyDescent="0.25">
      <c r="G11159" s="89"/>
    </row>
    <row r="11160" spans="7:7" x14ac:dyDescent="0.25">
      <c r="G11160" s="89"/>
    </row>
    <row r="11161" spans="7:7" x14ac:dyDescent="0.25">
      <c r="G11161" s="89"/>
    </row>
    <row r="11162" spans="7:7" x14ac:dyDescent="0.25">
      <c r="G11162" s="89"/>
    </row>
    <row r="11163" spans="7:7" x14ac:dyDescent="0.25">
      <c r="G11163" s="89"/>
    </row>
    <row r="11164" spans="7:7" x14ac:dyDescent="0.25">
      <c r="G11164" s="89"/>
    </row>
    <row r="11165" spans="7:7" x14ac:dyDescent="0.25">
      <c r="G11165" s="89"/>
    </row>
    <row r="11166" spans="7:7" x14ac:dyDescent="0.25">
      <c r="G11166" s="89"/>
    </row>
    <row r="11167" spans="7:7" x14ac:dyDescent="0.25">
      <c r="G11167" s="89"/>
    </row>
    <row r="11168" spans="7:7" x14ac:dyDescent="0.25">
      <c r="G11168" s="89"/>
    </row>
    <row r="11169" spans="7:7" x14ac:dyDescent="0.25">
      <c r="G11169" s="89"/>
    </row>
    <row r="11170" spans="7:7" x14ac:dyDescent="0.25">
      <c r="G11170" s="89"/>
    </row>
    <row r="11171" spans="7:7" x14ac:dyDescent="0.25">
      <c r="G11171" s="89"/>
    </row>
    <row r="11172" spans="7:7" x14ac:dyDescent="0.25">
      <c r="G11172" s="89"/>
    </row>
    <row r="11173" spans="7:7" x14ac:dyDescent="0.25">
      <c r="G11173" s="89"/>
    </row>
    <row r="11174" spans="7:7" x14ac:dyDescent="0.25">
      <c r="G11174" s="89"/>
    </row>
    <row r="11175" spans="7:7" x14ac:dyDescent="0.25">
      <c r="G11175" s="89"/>
    </row>
    <row r="11176" spans="7:7" x14ac:dyDescent="0.25">
      <c r="G11176" s="89"/>
    </row>
    <row r="11177" spans="7:7" x14ac:dyDescent="0.25">
      <c r="G11177" s="89"/>
    </row>
    <row r="11178" spans="7:7" x14ac:dyDescent="0.25">
      <c r="G11178" s="89"/>
    </row>
    <row r="11179" spans="7:7" x14ac:dyDescent="0.25">
      <c r="G11179" s="89"/>
    </row>
    <row r="11180" spans="7:7" x14ac:dyDescent="0.25">
      <c r="G11180" s="89"/>
    </row>
    <row r="11181" spans="7:7" x14ac:dyDescent="0.25">
      <c r="G11181" s="89"/>
    </row>
    <row r="11182" spans="7:7" x14ac:dyDescent="0.25">
      <c r="G11182" s="89"/>
    </row>
    <row r="11183" spans="7:7" x14ac:dyDescent="0.25">
      <c r="G11183" s="89"/>
    </row>
    <row r="11184" spans="7:7" x14ac:dyDescent="0.25">
      <c r="G11184" s="89"/>
    </row>
    <row r="11185" spans="7:7" x14ac:dyDescent="0.25">
      <c r="G11185" s="89"/>
    </row>
    <row r="11186" spans="7:7" x14ac:dyDescent="0.25">
      <c r="G11186" s="89"/>
    </row>
    <row r="11187" spans="7:7" x14ac:dyDescent="0.25">
      <c r="G11187" s="89"/>
    </row>
    <row r="11188" spans="7:7" x14ac:dyDescent="0.25">
      <c r="G11188" s="89"/>
    </row>
    <row r="11189" spans="7:7" x14ac:dyDescent="0.25">
      <c r="G11189" s="89"/>
    </row>
    <row r="11190" spans="7:7" x14ac:dyDescent="0.25">
      <c r="G11190" s="89"/>
    </row>
    <row r="11191" spans="7:7" x14ac:dyDescent="0.25">
      <c r="G11191" s="89"/>
    </row>
    <row r="11192" spans="7:7" x14ac:dyDescent="0.25">
      <c r="G11192" s="89"/>
    </row>
    <row r="11193" spans="7:7" x14ac:dyDescent="0.25">
      <c r="G11193" s="89"/>
    </row>
    <row r="11194" spans="7:7" x14ac:dyDescent="0.25">
      <c r="G11194" s="89"/>
    </row>
    <row r="11195" spans="7:7" x14ac:dyDescent="0.25">
      <c r="G11195" s="89"/>
    </row>
    <row r="11196" spans="7:7" x14ac:dyDescent="0.25">
      <c r="G11196" s="89"/>
    </row>
    <row r="11197" spans="7:7" x14ac:dyDescent="0.25">
      <c r="G11197" s="89"/>
    </row>
    <row r="11198" spans="7:7" x14ac:dyDescent="0.25">
      <c r="G11198" s="89"/>
    </row>
    <row r="11199" spans="7:7" x14ac:dyDescent="0.25">
      <c r="G11199" s="89"/>
    </row>
    <row r="11200" spans="7:7" x14ac:dyDescent="0.25">
      <c r="G11200" s="89"/>
    </row>
    <row r="11201" spans="7:7" x14ac:dyDescent="0.25">
      <c r="G11201" s="89"/>
    </row>
    <row r="11202" spans="7:7" x14ac:dyDescent="0.25">
      <c r="G11202" s="89"/>
    </row>
    <row r="11203" spans="7:7" x14ac:dyDescent="0.25">
      <c r="G11203" s="89"/>
    </row>
    <row r="11204" spans="7:7" x14ac:dyDescent="0.25">
      <c r="G11204" s="89"/>
    </row>
    <row r="11205" spans="7:7" x14ac:dyDescent="0.25">
      <c r="G11205" s="89"/>
    </row>
    <row r="11206" spans="7:7" x14ac:dyDescent="0.25">
      <c r="G11206" s="89"/>
    </row>
    <row r="11207" spans="7:7" x14ac:dyDescent="0.25">
      <c r="G11207" s="89"/>
    </row>
    <row r="11208" spans="7:7" x14ac:dyDescent="0.25">
      <c r="G11208" s="89"/>
    </row>
    <row r="11209" spans="7:7" x14ac:dyDescent="0.25">
      <c r="G11209" s="89"/>
    </row>
    <row r="11210" spans="7:7" x14ac:dyDescent="0.25">
      <c r="G11210" s="89"/>
    </row>
    <row r="11211" spans="7:7" x14ac:dyDescent="0.25">
      <c r="G11211" s="89"/>
    </row>
    <row r="11212" spans="7:7" x14ac:dyDescent="0.25">
      <c r="G11212" s="89"/>
    </row>
    <row r="11213" spans="7:7" x14ac:dyDescent="0.25">
      <c r="G11213" s="89"/>
    </row>
    <row r="11214" spans="7:7" x14ac:dyDescent="0.25">
      <c r="G11214" s="89"/>
    </row>
    <row r="11215" spans="7:7" x14ac:dyDescent="0.25">
      <c r="G11215" s="89"/>
    </row>
    <row r="11216" spans="7:7" x14ac:dyDescent="0.25">
      <c r="G11216" s="89"/>
    </row>
    <row r="11217" spans="7:7" x14ac:dyDescent="0.25">
      <c r="G11217" s="89"/>
    </row>
    <row r="11218" spans="7:7" x14ac:dyDescent="0.25">
      <c r="G11218" s="89"/>
    </row>
    <row r="11219" spans="7:7" x14ac:dyDescent="0.25">
      <c r="G11219" s="89"/>
    </row>
    <row r="11220" spans="7:7" x14ac:dyDescent="0.25">
      <c r="G11220" s="89"/>
    </row>
    <row r="11221" spans="7:7" x14ac:dyDescent="0.25">
      <c r="G11221" s="89"/>
    </row>
    <row r="11222" spans="7:7" x14ac:dyDescent="0.25">
      <c r="G11222" s="89"/>
    </row>
    <row r="11223" spans="7:7" x14ac:dyDescent="0.25">
      <c r="G11223" s="89"/>
    </row>
    <row r="11224" spans="7:7" x14ac:dyDescent="0.25">
      <c r="G11224" s="89"/>
    </row>
    <row r="11225" spans="7:7" x14ac:dyDescent="0.25">
      <c r="G11225" s="89"/>
    </row>
    <row r="11226" spans="7:7" x14ac:dyDescent="0.25">
      <c r="G11226" s="89"/>
    </row>
    <row r="11227" spans="7:7" x14ac:dyDescent="0.25">
      <c r="G11227" s="89"/>
    </row>
    <row r="11228" spans="7:7" x14ac:dyDescent="0.25">
      <c r="G11228" s="89"/>
    </row>
    <row r="11229" spans="7:7" x14ac:dyDescent="0.25">
      <c r="G11229" s="89"/>
    </row>
    <row r="11230" spans="7:7" x14ac:dyDescent="0.25">
      <c r="G11230" s="89"/>
    </row>
    <row r="11231" spans="7:7" x14ac:dyDescent="0.25">
      <c r="G11231" s="89"/>
    </row>
    <row r="11232" spans="7:7" x14ac:dyDescent="0.25">
      <c r="G11232" s="89"/>
    </row>
    <row r="11233" spans="7:7" x14ac:dyDescent="0.25">
      <c r="G11233" s="89"/>
    </row>
    <row r="11234" spans="7:7" x14ac:dyDescent="0.25">
      <c r="G11234" s="89"/>
    </row>
    <row r="11235" spans="7:7" x14ac:dyDescent="0.25">
      <c r="G11235" s="89"/>
    </row>
    <row r="11236" spans="7:7" x14ac:dyDescent="0.25">
      <c r="G11236" s="89"/>
    </row>
    <row r="11237" spans="7:7" x14ac:dyDescent="0.25">
      <c r="G11237" s="89"/>
    </row>
    <row r="11238" spans="7:7" x14ac:dyDescent="0.25">
      <c r="G11238" s="89"/>
    </row>
    <row r="11239" spans="7:7" x14ac:dyDescent="0.25">
      <c r="G11239" s="89"/>
    </row>
    <row r="11240" spans="7:7" x14ac:dyDescent="0.25">
      <c r="G11240" s="89"/>
    </row>
    <row r="11241" spans="7:7" x14ac:dyDescent="0.25">
      <c r="G11241" s="89"/>
    </row>
    <row r="11242" spans="7:7" x14ac:dyDescent="0.25">
      <c r="G11242" s="89"/>
    </row>
    <row r="11243" spans="7:7" x14ac:dyDescent="0.25">
      <c r="G11243" s="89"/>
    </row>
    <row r="11244" spans="7:7" x14ac:dyDescent="0.25">
      <c r="G11244" s="89"/>
    </row>
    <row r="11245" spans="7:7" x14ac:dyDescent="0.25">
      <c r="G11245" s="89"/>
    </row>
    <row r="11246" spans="7:7" x14ac:dyDescent="0.25">
      <c r="G11246" s="89"/>
    </row>
    <row r="11247" spans="7:7" x14ac:dyDescent="0.25">
      <c r="G11247" s="89"/>
    </row>
    <row r="11248" spans="7:7" x14ac:dyDescent="0.25">
      <c r="G11248" s="89"/>
    </row>
    <row r="11249" spans="7:7" x14ac:dyDescent="0.25">
      <c r="G11249" s="89"/>
    </row>
    <row r="11250" spans="7:7" x14ac:dyDescent="0.25">
      <c r="G11250" s="89"/>
    </row>
    <row r="11251" spans="7:7" x14ac:dyDescent="0.25">
      <c r="G11251" s="89"/>
    </row>
    <row r="11252" spans="7:7" x14ac:dyDescent="0.25">
      <c r="G11252" s="89"/>
    </row>
    <row r="11253" spans="7:7" x14ac:dyDescent="0.25">
      <c r="G11253" s="89"/>
    </row>
    <row r="11254" spans="7:7" x14ac:dyDescent="0.25">
      <c r="G11254" s="89"/>
    </row>
    <row r="11255" spans="7:7" x14ac:dyDescent="0.25">
      <c r="G11255" s="89"/>
    </row>
    <row r="11256" spans="7:7" x14ac:dyDescent="0.25">
      <c r="G11256" s="89"/>
    </row>
    <row r="11257" spans="7:7" x14ac:dyDescent="0.25">
      <c r="G11257" s="89"/>
    </row>
    <row r="11258" spans="7:7" x14ac:dyDescent="0.25">
      <c r="G11258" s="89"/>
    </row>
    <row r="11259" spans="7:7" x14ac:dyDescent="0.25">
      <c r="G11259" s="89"/>
    </row>
    <row r="11260" spans="7:7" x14ac:dyDescent="0.25">
      <c r="G11260" s="89"/>
    </row>
    <row r="11261" spans="7:7" x14ac:dyDescent="0.25">
      <c r="G11261" s="89"/>
    </row>
    <row r="11262" spans="7:7" x14ac:dyDescent="0.25">
      <c r="G11262" s="89"/>
    </row>
    <row r="11263" spans="7:7" x14ac:dyDescent="0.25">
      <c r="G11263" s="89"/>
    </row>
    <row r="11264" spans="7:7" x14ac:dyDescent="0.25">
      <c r="G11264" s="89"/>
    </row>
    <row r="11265" spans="7:7" x14ac:dyDescent="0.25">
      <c r="G11265" s="89"/>
    </row>
    <row r="11266" spans="7:7" x14ac:dyDescent="0.25">
      <c r="G11266" s="89"/>
    </row>
    <row r="11267" spans="7:7" x14ac:dyDescent="0.25">
      <c r="G11267" s="89"/>
    </row>
    <row r="11268" spans="7:7" x14ac:dyDescent="0.25">
      <c r="G11268" s="89"/>
    </row>
    <row r="11269" spans="7:7" x14ac:dyDescent="0.25">
      <c r="G11269" s="89"/>
    </row>
    <row r="11270" spans="7:7" x14ac:dyDescent="0.25">
      <c r="G11270" s="89"/>
    </row>
    <row r="11271" spans="7:7" x14ac:dyDescent="0.25">
      <c r="G11271" s="89"/>
    </row>
    <row r="11272" spans="7:7" x14ac:dyDescent="0.25">
      <c r="G11272" s="89"/>
    </row>
    <row r="11273" spans="7:7" x14ac:dyDescent="0.25">
      <c r="G11273" s="89"/>
    </row>
    <row r="11274" spans="7:7" x14ac:dyDescent="0.25">
      <c r="G11274" s="89"/>
    </row>
    <row r="11275" spans="7:7" x14ac:dyDescent="0.25">
      <c r="G11275" s="89"/>
    </row>
    <row r="11276" spans="7:7" x14ac:dyDescent="0.25">
      <c r="G11276" s="89"/>
    </row>
    <row r="11277" spans="7:7" x14ac:dyDescent="0.25">
      <c r="G11277" s="89"/>
    </row>
    <row r="11278" spans="7:7" x14ac:dyDescent="0.25">
      <c r="G11278" s="89"/>
    </row>
    <row r="11279" spans="7:7" x14ac:dyDescent="0.25">
      <c r="G11279" s="89"/>
    </row>
    <row r="11280" spans="7:7" x14ac:dyDescent="0.25">
      <c r="G11280" s="89"/>
    </row>
    <row r="11281" spans="7:7" x14ac:dyDescent="0.25">
      <c r="G11281" s="89"/>
    </row>
    <row r="11282" spans="7:7" x14ac:dyDescent="0.25">
      <c r="G11282" s="89"/>
    </row>
    <row r="11283" spans="7:7" x14ac:dyDescent="0.25">
      <c r="G11283" s="89"/>
    </row>
    <row r="11284" spans="7:7" x14ac:dyDescent="0.25">
      <c r="G11284" s="89"/>
    </row>
    <row r="11285" spans="7:7" x14ac:dyDescent="0.25">
      <c r="G11285" s="89"/>
    </row>
    <row r="11286" spans="7:7" x14ac:dyDescent="0.25">
      <c r="G11286" s="89"/>
    </row>
    <row r="11287" spans="7:7" x14ac:dyDescent="0.25">
      <c r="G11287" s="89"/>
    </row>
    <row r="11288" spans="7:7" x14ac:dyDescent="0.25">
      <c r="G11288" s="89"/>
    </row>
    <row r="11289" spans="7:7" x14ac:dyDescent="0.25">
      <c r="G11289" s="89"/>
    </row>
    <row r="11290" spans="7:7" x14ac:dyDescent="0.25">
      <c r="G11290" s="89"/>
    </row>
    <row r="11291" spans="7:7" x14ac:dyDescent="0.25">
      <c r="G11291" s="89"/>
    </row>
    <row r="11292" spans="7:7" x14ac:dyDescent="0.25">
      <c r="G11292" s="89"/>
    </row>
    <row r="11293" spans="7:7" x14ac:dyDescent="0.25">
      <c r="G11293" s="89"/>
    </row>
    <row r="11294" spans="7:7" x14ac:dyDescent="0.25">
      <c r="G11294" s="89"/>
    </row>
    <row r="11295" spans="7:7" x14ac:dyDescent="0.25">
      <c r="G11295" s="89"/>
    </row>
    <row r="11296" spans="7:7" x14ac:dyDescent="0.25">
      <c r="G11296" s="89"/>
    </row>
    <row r="11297" spans="7:7" x14ac:dyDescent="0.25">
      <c r="G11297" s="89"/>
    </row>
    <row r="11298" spans="7:7" x14ac:dyDescent="0.25">
      <c r="G11298" s="89"/>
    </row>
    <row r="11299" spans="7:7" x14ac:dyDescent="0.25">
      <c r="G11299" s="89"/>
    </row>
    <row r="11300" spans="7:7" x14ac:dyDescent="0.25">
      <c r="G11300" s="89"/>
    </row>
    <row r="11301" spans="7:7" x14ac:dyDescent="0.25">
      <c r="G11301" s="89"/>
    </row>
    <row r="11302" spans="7:7" x14ac:dyDescent="0.25">
      <c r="G11302" s="89"/>
    </row>
    <row r="11303" spans="7:7" x14ac:dyDescent="0.25">
      <c r="G11303" s="89"/>
    </row>
    <row r="11304" spans="7:7" x14ac:dyDescent="0.25">
      <c r="G11304" s="89"/>
    </row>
    <row r="11305" spans="7:7" x14ac:dyDescent="0.25">
      <c r="G11305" s="89"/>
    </row>
    <row r="11306" spans="7:7" x14ac:dyDescent="0.25">
      <c r="G11306" s="89"/>
    </row>
    <row r="11307" spans="7:7" x14ac:dyDescent="0.25">
      <c r="G11307" s="89"/>
    </row>
    <row r="11308" spans="7:7" x14ac:dyDescent="0.25">
      <c r="G11308" s="89"/>
    </row>
    <row r="11309" spans="7:7" x14ac:dyDescent="0.25">
      <c r="G11309" s="89"/>
    </row>
    <row r="11310" spans="7:7" x14ac:dyDescent="0.25">
      <c r="G11310" s="89"/>
    </row>
    <row r="11311" spans="7:7" x14ac:dyDescent="0.25">
      <c r="G11311" s="89"/>
    </row>
    <row r="11312" spans="7:7" x14ac:dyDescent="0.25">
      <c r="G11312" s="89"/>
    </row>
    <row r="11313" spans="7:7" x14ac:dyDescent="0.25">
      <c r="G11313" s="89"/>
    </row>
    <row r="11314" spans="7:7" x14ac:dyDescent="0.25">
      <c r="G11314" s="89"/>
    </row>
    <row r="11315" spans="7:7" x14ac:dyDescent="0.25">
      <c r="G11315" s="89"/>
    </row>
    <row r="11316" spans="7:7" x14ac:dyDescent="0.25">
      <c r="G11316" s="89"/>
    </row>
    <row r="11317" spans="7:7" x14ac:dyDescent="0.25">
      <c r="G11317" s="89"/>
    </row>
    <row r="11318" spans="7:7" x14ac:dyDescent="0.25">
      <c r="G11318" s="89"/>
    </row>
    <row r="11319" spans="7:7" x14ac:dyDescent="0.25">
      <c r="G11319" s="89"/>
    </row>
    <row r="11320" spans="7:7" x14ac:dyDescent="0.25">
      <c r="G11320" s="89"/>
    </row>
    <row r="11321" spans="7:7" x14ac:dyDescent="0.25">
      <c r="G11321" s="89"/>
    </row>
    <row r="11322" spans="7:7" x14ac:dyDescent="0.25">
      <c r="G11322" s="89"/>
    </row>
    <row r="11323" spans="7:7" x14ac:dyDescent="0.25">
      <c r="G11323" s="89"/>
    </row>
    <row r="11324" spans="7:7" x14ac:dyDescent="0.25">
      <c r="G11324" s="89"/>
    </row>
    <row r="11325" spans="7:7" x14ac:dyDescent="0.25">
      <c r="G11325" s="89"/>
    </row>
    <row r="11326" spans="7:7" x14ac:dyDescent="0.25">
      <c r="G11326" s="89"/>
    </row>
    <row r="11327" spans="7:7" x14ac:dyDescent="0.25">
      <c r="G11327" s="89"/>
    </row>
    <row r="11328" spans="7:7" x14ac:dyDescent="0.25">
      <c r="G11328" s="89"/>
    </row>
    <row r="11329" spans="7:7" x14ac:dyDescent="0.25">
      <c r="G11329" s="89"/>
    </row>
    <row r="11330" spans="7:7" x14ac:dyDescent="0.25">
      <c r="G11330" s="89"/>
    </row>
    <row r="11331" spans="7:7" x14ac:dyDescent="0.25">
      <c r="G11331" s="89"/>
    </row>
    <row r="11332" spans="7:7" x14ac:dyDescent="0.25">
      <c r="G11332" s="89"/>
    </row>
    <row r="11333" spans="7:7" x14ac:dyDescent="0.25">
      <c r="G11333" s="89"/>
    </row>
    <row r="11334" spans="7:7" x14ac:dyDescent="0.25">
      <c r="G11334" s="89"/>
    </row>
    <row r="11335" spans="7:7" x14ac:dyDescent="0.25">
      <c r="G11335" s="89"/>
    </row>
    <row r="11336" spans="7:7" x14ac:dyDescent="0.25">
      <c r="G11336" s="89"/>
    </row>
    <row r="11337" spans="7:7" x14ac:dyDescent="0.25">
      <c r="G11337" s="89"/>
    </row>
    <row r="11338" spans="7:7" x14ac:dyDescent="0.25">
      <c r="G11338" s="89"/>
    </row>
    <row r="11339" spans="7:7" x14ac:dyDescent="0.25">
      <c r="G11339" s="89"/>
    </row>
    <row r="11340" spans="7:7" x14ac:dyDescent="0.25">
      <c r="G11340" s="89"/>
    </row>
    <row r="11341" spans="7:7" x14ac:dyDescent="0.25">
      <c r="G11341" s="89"/>
    </row>
    <row r="11342" spans="7:7" x14ac:dyDescent="0.25">
      <c r="G11342" s="89"/>
    </row>
    <row r="11343" spans="7:7" x14ac:dyDescent="0.25">
      <c r="G11343" s="89"/>
    </row>
    <row r="11344" spans="7:7" x14ac:dyDescent="0.25">
      <c r="G11344" s="89"/>
    </row>
    <row r="11345" spans="7:7" x14ac:dyDescent="0.25">
      <c r="G11345" s="89"/>
    </row>
    <row r="11346" spans="7:7" x14ac:dyDescent="0.25">
      <c r="G11346" s="89"/>
    </row>
    <row r="11347" spans="7:7" x14ac:dyDescent="0.25">
      <c r="G11347" s="89"/>
    </row>
    <row r="11348" spans="7:7" x14ac:dyDescent="0.25">
      <c r="G11348" s="89"/>
    </row>
    <row r="11349" spans="7:7" x14ac:dyDescent="0.25">
      <c r="G11349" s="89"/>
    </row>
    <row r="11350" spans="7:7" x14ac:dyDescent="0.25">
      <c r="G11350" s="89"/>
    </row>
    <row r="11351" spans="7:7" x14ac:dyDescent="0.25">
      <c r="G11351" s="89"/>
    </row>
    <row r="11352" spans="7:7" x14ac:dyDescent="0.25">
      <c r="G11352" s="89"/>
    </row>
    <row r="11353" spans="7:7" x14ac:dyDescent="0.25">
      <c r="G11353" s="89"/>
    </row>
    <row r="11354" spans="7:7" x14ac:dyDescent="0.25">
      <c r="G11354" s="89"/>
    </row>
    <row r="11355" spans="7:7" x14ac:dyDescent="0.25">
      <c r="G11355" s="89"/>
    </row>
    <row r="11356" spans="7:7" x14ac:dyDescent="0.25">
      <c r="G11356" s="89"/>
    </row>
    <row r="11357" spans="7:7" x14ac:dyDescent="0.25">
      <c r="G11357" s="89"/>
    </row>
    <row r="11358" spans="7:7" x14ac:dyDescent="0.25">
      <c r="G11358" s="89"/>
    </row>
    <row r="11359" spans="7:7" x14ac:dyDescent="0.25">
      <c r="G11359" s="89"/>
    </row>
    <row r="11360" spans="7:7" x14ac:dyDescent="0.25">
      <c r="G11360" s="89"/>
    </row>
    <row r="11361" spans="7:7" x14ac:dyDescent="0.25">
      <c r="G11361" s="89"/>
    </row>
    <row r="11362" spans="7:7" x14ac:dyDescent="0.25">
      <c r="G11362" s="89"/>
    </row>
    <row r="11363" spans="7:7" x14ac:dyDescent="0.25">
      <c r="G11363" s="89"/>
    </row>
    <row r="11364" spans="7:7" x14ac:dyDescent="0.25">
      <c r="G11364" s="89"/>
    </row>
    <row r="11365" spans="7:7" x14ac:dyDescent="0.25">
      <c r="G11365" s="89"/>
    </row>
    <row r="11366" spans="7:7" x14ac:dyDescent="0.25">
      <c r="G11366" s="89"/>
    </row>
    <row r="11367" spans="7:7" x14ac:dyDescent="0.25">
      <c r="G11367" s="89"/>
    </row>
    <row r="11368" spans="7:7" x14ac:dyDescent="0.25">
      <c r="G11368" s="89"/>
    </row>
    <row r="11369" spans="7:7" x14ac:dyDescent="0.25">
      <c r="G11369" s="89"/>
    </row>
    <row r="11370" spans="7:7" x14ac:dyDescent="0.25">
      <c r="G11370" s="89"/>
    </row>
    <row r="11371" spans="7:7" x14ac:dyDescent="0.25">
      <c r="G11371" s="89"/>
    </row>
    <row r="11372" spans="7:7" x14ac:dyDescent="0.25">
      <c r="G11372" s="89"/>
    </row>
    <row r="11373" spans="7:7" x14ac:dyDescent="0.25">
      <c r="G11373" s="89"/>
    </row>
    <row r="11374" spans="7:7" x14ac:dyDescent="0.25">
      <c r="G11374" s="89"/>
    </row>
    <row r="11375" spans="7:7" x14ac:dyDescent="0.25">
      <c r="G11375" s="89"/>
    </row>
    <row r="11376" spans="7:7" x14ac:dyDescent="0.25">
      <c r="G11376" s="89"/>
    </row>
    <row r="11377" spans="7:7" x14ac:dyDescent="0.25">
      <c r="G11377" s="89"/>
    </row>
    <row r="11378" spans="7:7" x14ac:dyDescent="0.25">
      <c r="G11378" s="89"/>
    </row>
    <row r="11379" spans="7:7" x14ac:dyDescent="0.25">
      <c r="G11379" s="89"/>
    </row>
    <row r="11380" spans="7:7" x14ac:dyDescent="0.25">
      <c r="G11380" s="89"/>
    </row>
    <row r="11381" spans="7:7" x14ac:dyDescent="0.25">
      <c r="G11381" s="89"/>
    </row>
    <row r="11382" spans="7:7" x14ac:dyDescent="0.25">
      <c r="G11382" s="89"/>
    </row>
    <row r="11383" spans="7:7" x14ac:dyDescent="0.25">
      <c r="G11383" s="89"/>
    </row>
    <row r="11384" spans="7:7" x14ac:dyDescent="0.25">
      <c r="G11384" s="89"/>
    </row>
    <row r="11385" spans="7:7" x14ac:dyDescent="0.25">
      <c r="G11385" s="89"/>
    </row>
    <row r="11386" spans="7:7" x14ac:dyDescent="0.25">
      <c r="G11386" s="89"/>
    </row>
    <row r="11387" spans="7:7" x14ac:dyDescent="0.25">
      <c r="G11387" s="89"/>
    </row>
    <row r="11388" spans="7:7" x14ac:dyDescent="0.25">
      <c r="G11388" s="89"/>
    </row>
    <row r="11389" spans="7:7" x14ac:dyDescent="0.25">
      <c r="G11389" s="89"/>
    </row>
    <row r="11390" spans="7:7" x14ac:dyDescent="0.25">
      <c r="G11390" s="89"/>
    </row>
    <row r="11391" spans="7:7" x14ac:dyDescent="0.25">
      <c r="G11391" s="89"/>
    </row>
    <row r="11392" spans="7:7" x14ac:dyDescent="0.25">
      <c r="G11392" s="89"/>
    </row>
    <row r="11393" spans="7:7" x14ac:dyDescent="0.25">
      <c r="G11393" s="89"/>
    </row>
    <row r="11394" spans="7:7" x14ac:dyDescent="0.25">
      <c r="G11394" s="89"/>
    </row>
    <row r="11395" spans="7:7" x14ac:dyDescent="0.25">
      <c r="G11395" s="89"/>
    </row>
    <row r="11396" spans="7:7" x14ac:dyDescent="0.25">
      <c r="G11396" s="89"/>
    </row>
    <row r="11397" spans="7:7" x14ac:dyDescent="0.25">
      <c r="G11397" s="89"/>
    </row>
    <row r="11398" spans="7:7" x14ac:dyDescent="0.25">
      <c r="G11398" s="89"/>
    </row>
    <row r="11399" spans="7:7" x14ac:dyDescent="0.25">
      <c r="G11399" s="89"/>
    </row>
    <row r="11400" spans="7:7" x14ac:dyDescent="0.25">
      <c r="G11400" s="89"/>
    </row>
    <row r="11401" spans="7:7" x14ac:dyDescent="0.25">
      <c r="G11401" s="89"/>
    </row>
    <row r="11402" spans="7:7" x14ac:dyDescent="0.25">
      <c r="G11402" s="89"/>
    </row>
    <row r="11403" spans="7:7" x14ac:dyDescent="0.25">
      <c r="G11403" s="89"/>
    </row>
    <row r="11404" spans="7:7" x14ac:dyDescent="0.25">
      <c r="G11404" s="89"/>
    </row>
    <row r="11405" spans="7:7" x14ac:dyDescent="0.25">
      <c r="G11405" s="89"/>
    </row>
    <row r="11406" spans="7:7" x14ac:dyDescent="0.25">
      <c r="G11406" s="89"/>
    </row>
    <row r="11407" spans="7:7" x14ac:dyDescent="0.25">
      <c r="G11407" s="89"/>
    </row>
    <row r="11408" spans="7:7" x14ac:dyDescent="0.25">
      <c r="G11408" s="89"/>
    </row>
    <row r="11409" spans="7:7" x14ac:dyDescent="0.25">
      <c r="G11409" s="89"/>
    </row>
    <row r="11410" spans="7:7" x14ac:dyDescent="0.25">
      <c r="G11410" s="89"/>
    </row>
    <row r="11411" spans="7:7" x14ac:dyDescent="0.25">
      <c r="G11411" s="89"/>
    </row>
    <row r="11412" spans="7:7" x14ac:dyDescent="0.25">
      <c r="G11412" s="89"/>
    </row>
    <row r="11413" spans="7:7" x14ac:dyDescent="0.25">
      <c r="G11413" s="89"/>
    </row>
    <row r="11414" spans="7:7" x14ac:dyDescent="0.25">
      <c r="G11414" s="89"/>
    </row>
    <row r="11415" spans="7:7" x14ac:dyDescent="0.25">
      <c r="G11415" s="89"/>
    </row>
    <row r="11416" spans="7:7" x14ac:dyDescent="0.25">
      <c r="G11416" s="89"/>
    </row>
    <row r="11417" spans="7:7" x14ac:dyDescent="0.25">
      <c r="G11417" s="89"/>
    </row>
    <row r="11418" spans="7:7" x14ac:dyDescent="0.25">
      <c r="G11418" s="89"/>
    </row>
    <row r="11419" spans="7:7" x14ac:dyDescent="0.25">
      <c r="G11419" s="89"/>
    </row>
    <row r="11420" spans="7:7" x14ac:dyDescent="0.25">
      <c r="G11420" s="89"/>
    </row>
    <row r="11421" spans="7:7" x14ac:dyDescent="0.25">
      <c r="G11421" s="89"/>
    </row>
    <row r="11422" spans="7:7" x14ac:dyDescent="0.25">
      <c r="G11422" s="89"/>
    </row>
    <row r="11423" spans="7:7" x14ac:dyDescent="0.25">
      <c r="G11423" s="89"/>
    </row>
    <row r="11424" spans="7:7" x14ac:dyDescent="0.25">
      <c r="G11424" s="89"/>
    </row>
    <row r="11425" spans="7:7" x14ac:dyDescent="0.25">
      <c r="G11425" s="89"/>
    </row>
    <row r="11426" spans="7:7" x14ac:dyDescent="0.25">
      <c r="G11426" s="89"/>
    </row>
    <row r="11427" spans="7:7" x14ac:dyDescent="0.25">
      <c r="G11427" s="89"/>
    </row>
    <row r="11428" spans="7:7" x14ac:dyDescent="0.25">
      <c r="G11428" s="89"/>
    </row>
    <row r="11429" spans="7:7" x14ac:dyDescent="0.25">
      <c r="G11429" s="89"/>
    </row>
    <row r="11430" spans="7:7" x14ac:dyDescent="0.25">
      <c r="G11430" s="89"/>
    </row>
    <row r="11431" spans="7:7" x14ac:dyDescent="0.25">
      <c r="G11431" s="89"/>
    </row>
    <row r="11432" spans="7:7" x14ac:dyDescent="0.25">
      <c r="G11432" s="89"/>
    </row>
    <row r="11433" spans="7:7" x14ac:dyDescent="0.25">
      <c r="G11433" s="89"/>
    </row>
    <row r="11434" spans="7:7" x14ac:dyDescent="0.25">
      <c r="G11434" s="89"/>
    </row>
    <row r="11435" spans="7:7" x14ac:dyDescent="0.25">
      <c r="G11435" s="89"/>
    </row>
    <row r="11436" spans="7:7" x14ac:dyDescent="0.25">
      <c r="G11436" s="89"/>
    </row>
    <row r="11437" spans="7:7" x14ac:dyDescent="0.25">
      <c r="G11437" s="89"/>
    </row>
    <row r="11438" spans="7:7" x14ac:dyDescent="0.25">
      <c r="G11438" s="89"/>
    </row>
    <row r="11439" spans="7:7" x14ac:dyDescent="0.25">
      <c r="G11439" s="89"/>
    </row>
    <row r="11440" spans="7:7" x14ac:dyDescent="0.25">
      <c r="G11440" s="89"/>
    </row>
    <row r="11441" spans="7:7" x14ac:dyDescent="0.25">
      <c r="G11441" s="89"/>
    </row>
    <row r="11442" spans="7:7" x14ac:dyDescent="0.25">
      <c r="G11442" s="89"/>
    </row>
    <row r="11443" spans="7:7" x14ac:dyDescent="0.25">
      <c r="G11443" s="89"/>
    </row>
    <row r="11444" spans="7:7" x14ac:dyDescent="0.25">
      <c r="G11444" s="89"/>
    </row>
    <row r="11445" spans="7:7" x14ac:dyDescent="0.25">
      <c r="G11445" s="89"/>
    </row>
    <row r="11446" spans="7:7" x14ac:dyDescent="0.25">
      <c r="G11446" s="89"/>
    </row>
    <row r="11447" spans="7:7" x14ac:dyDescent="0.25">
      <c r="G11447" s="89"/>
    </row>
    <row r="11448" spans="7:7" x14ac:dyDescent="0.25">
      <c r="G11448" s="89"/>
    </row>
    <row r="11449" spans="7:7" x14ac:dyDescent="0.25">
      <c r="G11449" s="89"/>
    </row>
    <row r="11450" spans="7:7" x14ac:dyDescent="0.25">
      <c r="G11450" s="89"/>
    </row>
    <row r="11451" spans="7:7" x14ac:dyDescent="0.25">
      <c r="G11451" s="89"/>
    </row>
    <row r="11452" spans="7:7" x14ac:dyDescent="0.25">
      <c r="G11452" s="89"/>
    </row>
    <row r="11453" spans="7:7" x14ac:dyDescent="0.25">
      <c r="G11453" s="89"/>
    </row>
    <row r="11454" spans="7:7" x14ac:dyDescent="0.25">
      <c r="G11454" s="89"/>
    </row>
    <row r="11455" spans="7:7" x14ac:dyDescent="0.25">
      <c r="G11455" s="89"/>
    </row>
    <row r="11456" spans="7:7" x14ac:dyDescent="0.25">
      <c r="G11456" s="89"/>
    </row>
    <row r="11457" spans="7:7" x14ac:dyDescent="0.25">
      <c r="G11457" s="89"/>
    </row>
    <row r="11458" spans="7:7" x14ac:dyDescent="0.25">
      <c r="G11458" s="89"/>
    </row>
    <row r="11459" spans="7:7" x14ac:dyDescent="0.25">
      <c r="G11459" s="89"/>
    </row>
    <row r="11460" spans="7:7" x14ac:dyDescent="0.25">
      <c r="G11460" s="89"/>
    </row>
    <row r="11461" spans="7:7" x14ac:dyDescent="0.25">
      <c r="G11461" s="89"/>
    </row>
    <row r="11462" spans="7:7" x14ac:dyDescent="0.25">
      <c r="G11462" s="89"/>
    </row>
    <row r="11463" spans="7:7" x14ac:dyDescent="0.25">
      <c r="G11463" s="89"/>
    </row>
    <row r="11464" spans="7:7" x14ac:dyDescent="0.25">
      <c r="G11464" s="89"/>
    </row>
    <row r="11465" spans="7:7" x14ac:dyDescent="0.25">
      <c r="G11465" s="89"/>
    </row>
    <row r="11466" spans="7:7" x14ac:dyDescent="0.25">
      <c r="G11466" s="89"/>
    </row>
    <row r="11467" spans="7:7" x14ac:dyDescent="0.25">
      <c r="G11467" s="89"/>
    </row>
    <row r="11468" spans="7:7" x14ac:dyDescent="0.25">
      <c r="G11468" s="89"/>
    </row>
    <row r="11469" spans="7:7" x14ac:dyDescent="0.25">
      <c r="G11469" s="89"/>
    </row>
    <row r="11470" spans="7:7" x14ac:dyDescent="0.25">
      <c r="G11470" s="89"/>
    </row>
    <row r="11471" spans="7:7" x14ac:dyDescent="0.25">
      <c r="G11471" s="89"/>
    </row>
    <row r="11472" spans="7:7" x14ac:dyDescent="0.25">
      <c r="G11472" s="89"/>
    </row>
    <row r="11473" spans="7:7" x14ac:dyDescent="0.25">
      <c r="G11473" s="89"/>
    </row>
    <row r="11474" spans="7:7" x14ac:dyDescent="0.25">
      <c r="G11474" s="89"/>
    </row>
    <row r="11475" spans="7:7" x14ac:dyDescent="0.25">
      <c r="G11475" s="89"/>
    </row>
    <row r="11476" spans="7:7" x14ac:dyDescent="0.25">
      <c r="G11476" s="89"/>
    </row>
    <row r="11477" spans="7:7" x14ac:dyDescent="0.25">
      <c r="G11477" s="89"/>
    </row>
    <row r="11478" spans="7:7" x14ac:dyDescent="0.25">
      <c r="G11478" s="89"/>
    </row>
    <row r="11479" spans="7:7" x14ac:dyDescent="0.25">
      <c r="G11479" s="89"/>
    </row>
    <row r="11480" spans="7:7" x14ac:dyDescent="0.25">
      <c r="G11480" s="89"/>
    </row>
    <row r="11481" spans="7:7" x14ac:dyDescent="0.25">
      <c r="G11481" s="89"/>
    </row>
    <row r="11482" spans="7:7" x14ac:dyDescent="0.25">
      <c r="G11482" s="89"/>
    </row>
    <row r="11483" spans="7:7" x14ac:dyDescent="0.25">
      <c r="G11483" s="89"/>
    </row>
    <row r="11484" spans="7:7" x14ac:dyDescent="0.25">
      <c r="G11484" s="89"/>
    </row>
    <row r="11485" spans="7:7" x14ac:dyDescent="0.25">
      <c r="G11485" s="89"/>
    </row>
    <row r="11486" spans="7:7" x14ac:dyDescent="0.25">
      <c r="G11486" s="89"/>
    </row>
    <row r="11487" spans="7:7" x14ac:dyDescent="0.25">
      <c r="G11487" s="89"/>
    </row>
    <row r="11488" spans="7:7" x14ac:dyDescent="0.25">
      <c r="G11488" s="89"/>
    </row>
    <row r="11489" spans="7:7" x14ac:dyDescent="0.25">
      <c r="G11489" s="89"/>
    </row>
    <row r="11490" spans="7:7" x14ac:dyDescent="0.25">
      <c r="G11490" s="89"/>
    </row>
    <row r="11491" spans="7:7" x14ac:dyDescent="0.25">
      <c r="G11491" s="89"/>
    </row>
    <row r="11492" spans="7:7" x14ac:dyDescent="0.25">
      <c r="G11492" s="89"/>
    </row>
    <row r="11493" spans="7:7" x14ac:dyDescent="0.25">
      <c r="G11493" s="89"/>
    </row>
    <row r="11494" spans="7:7" x14ac:dyDescent="0.25">
      <c r="G11494" s="89"/>
    </row>
    <row r="11495" spans="7:7" x14ac:dyDescent="0.25">
      <c r="G11495" s="89"/>
    </row>
    <row r="11496" spans="7:7" x14ac:dyDescent="0.25">
      <c r="G11496" s="89"/>
    </row>
    <row r="11497" spans="7:7" x14ac:dyDescent="0.25">
      <c r="G11497" s="89"/>
    </row>
    <row r="11498" spans="7:7" x14ac:dyDescent="0.25">
      <c r="G11498" s="89"/>
    </row>
    <row r="11499" spans="7:7" x14ac:dyDescent="0.25">
      <c r="G11499" s="89"/>
    </row>
    <row r="11500" spans="7:7" x14ac:dyDescent="0.25">
      <c r="G11500" s="89"/>
    </row>
    <row r="11501" spans="7:7" x14ac:dyDescent="0.25">
      <c r="G11501" s="89"/>
    </row>
    <row r="11502" spans="7:7" x14ac:dyDescent="0.25">
      <c r="G11502" s="89"/>
    </row>
    <row r="11503" spans="7:7" x14ac:dyDescent="0.25">
      <c r="G11503" s="89"/>
    </row>
    <row r="11504" spans="7:7" x14ac:dyDescent="0.25">
      <c r="G11504" s="89"/>
    </row>
    <row r="11505" spans="7:7" x14ac:dyDescent="0.25">
      <c r="G11505" s="89"/>
    </row>
    <row r="11506" spans="7:7" x14ac:dyDescent="0.25">
      <c r="G11506" s="89"/>
    </row>
    <row r="11507" spans="7:7" x14ac:dyDescent="0.25">
      <c r="G11507" s="89"/>
    </row>
    <row r="11508" spans="7:7" x14ac:dyDescent="0.25">
      <c r="G11508" s="89"/>
    </row>
    <row r="11509" spans="7:7" x14ac:dyDescent="0.25">
      <c r="G11509" s="89"/>
    </row>
    <row r="11510" spans="7:7" x14ac:dyDescent="0.25">
      <c r="G11510" s="89"/>
    </row>
    <row r="11511" spans="7:7" x14ac:dyDescent="0.25">
      <c r="G11511" s="89"/>
    </row>
    <row r="11512" spans="7:7" x14ac:dyDescent="0.25">
      <c r="G11512" s="89"/>
    </row>
    <row r="11513" spans="7:7" x14ac:dyDescent="0.25">
      <c r="G11513" s="89"/>
    </row>
    <row r="11514" spans="7:7" x14ac:dyDescent="0.25">
      <c r="G11514" s="89"/>
    </row>
    <row r="11515" spans="7:7" x14ac:dyDescent="0.25">
      <c r="G11515" s="89"/>
    </row>
    <row r="11516" spans="7:7" x14ac:dyDescent="0.25">
      <c r="G11516" s="89"/>
    </row>
    <row r="11517" spans="7:7" x14ac:dyDescent="0.25">
      <c r="G11517" s="89"/>
    </row>
    <row r="11518" spans="7:7" x14ac:dyDescent="0.25">
      <c r="G11518" s="89"/>
    </row>
    <row r="11519" spans="7:7" x14ac:dyDescent="0.25">
      <c r="G11519" s="89"/>
    </row>
    <row r="11520" spans="7:7" x14ac:dyDescent="0.25">
      <c r="G11520" s="89"/>
    </row>
    <row r="11521" spans="7:7" x14ac:dyDescent="0.25">
      <c r="G11521" s="89"/>
    </row>
    <row r="11522" spans="7:7" x14ac:dyDescent="0.25">
      <c r="G11522" s="89"/>
    </row>
    <row r="11523" spans="7:7" x14ac:dyDescent="0.25">
      <c r="G11523" s="89"/>
    </row>
    <row r="11524" spans="7:7" x14ac:dyDescent="0.25">
      <c r="G11524" s="89"/>
    </row>
    <row r="11525" spans="7:7" x14ac:dyDescent="0.25">
      <c r="G11525" s="89"/>
    </row>
    <row r="11526" spans="7:7" x14ac:dyDescent="0.25">
      <c r="G11526" s="89"/>
    </row>
    <row r="11527" spans="7:7" x14ac:dyDescent="0.25">
      <c r="G11527" s="89"/>
    </row>
    <row r="11528" spans="7:7" x14ac:dyDescent="0.25">
      <c r="G11528" s="89"/>
    </row>
    <row r="11529" spans="7:7" x14ac:dyDescent="0.25">
      <c r="G11529" s="89"/>
    </row>
    <row r="11530" spans="7:7" x14ac:dyDescent="0.25">
      <c r="G11530" s="89"/>
    </row>
    <row r="11531" spans="7:7" x14ac:dyDescent="0.25">
      <c r="G11531" s="89"/>
    </row>
    <row r="11532" spans="7:7" x14ac:dyDescent="0.25">
      <c r="G11532" s="89"/>
    </row>
    <row r="11533" spans="7:7" x14ac:dyDescent="0.25">
      <c r="G11533" s="89"/>
    </row>
    <row r="11534" spans="7:7" x14ac:dyDescent="0.25">
      <c r="G11534" s="89"/>
    </row>
    <row r="11535" spans="7:7" x14ac:dyDescent="0.25">
      <c r="G11535" s="89"/>
    </row>
    <row r="11536" spans="7:7" x14ac:dyDescent="0.25">
      <c r="G11536" s="89"/>
    </row>
    <row r="11537" spans="7:7" x14ac:dyDescent="0.25">
      <c r="G11537" s="89"/>
    </row>
    <row r="11538" spans="7:7" x14ac:dyDescent="0.25">
      <c r="G11538" s="89"/>
    </row>
    <row r="11539" spans="7:7" x14ac:dyDescent="0.25">
      <c r="G11539" s="89"/>
    </row>
    <row r="11540" spans="7:7" x14ac:dyDescent="0.25">
      <c r="G11540" s="89"/>
    </row>
    <row r="11541" spans="7:7" x14ac:dyDescent="0.25">
      <c r="G11541" s="89"/>
    </row>
    <row r="11542" spans="7:7" x14ac:dyDescent="0.25">
      <c r="G11542" s="89"/>
    </row>
    <row r="11543" spans="7:7" x14ac:dyDescent="0.25">
      <c r="G11543" s="89"/>
    </row>
    <row r="11544" spans="7:7" x14ac:dyDescent="0.25">
      <c r="G11544" s="89"/>
    </row>
    <row r="11545" spans="7:7" x14ac:dyDescent="0.25">
      <c r="G11545" s="89"/>
    </row>
    <row r="11546" spans="7:7" x14ac:dyDescent="0.25">
      <c r="G11546" s="89"/>
    </row>
    <row r="11547" spans="7:7" x14ac:dyDescent="0.25">
      <c r="G11547" s="89"/>
    </row>
    <row r="11548" spans="7:7" x14ac:dyDescent="0.25">
      <c r="G11548" s="89"/>
    </row>
    <row r="11549" spans="7:7" x14ac:dyDescent="0.25">
      <c r="G11549" s="89"/>
    </row>
    <row r="11550" spans="7:7" x14ac:dyDescent="0.25">
      <c r="G11550" s="89"/>
    </row>
    <row r="11551" spans="7:7" x14ac:dyDescent="0.25">
      <c r="G11551" s="89"/>
    </row>
    <row r="11552" spans="7:7" x14ac:dyDescent="0.25">
      <c r="G11552" s="89"/>
    </row>
    <row r="11553" spans="7:7" x14ac:dyDescent="0.25">
      <c r="G11553" s="89"/>
    </row>
    <row r="11554" spans="7:7" x14ac:dyDescent="0.25">
      <c r="G11554" s="89"/>
    </row>
    <row r="11555" spans="7:7" x14ac:dyDescent="0.25">
      <c r="G11555" s="89"/>
    </row>
    <row r="11556" spans="7:7" x14ac:dyDescent="0.25">
      <c r="G11556" s="89"/>
    </row>
    <row r="11557" spans="7:7" x14ac:dyDescent="0.25">
      <c r="G11557" s="89"/>
    </row>
    <row r="11558" spans="7:7" x14ac:dyDescent="0.25">
      <c r="G11558" s="89"/>
    </row>
    <row r="11559" spans="7:7" x14ac:dyDescent="0.25">
      <c r="G11559" s="89"/>
    </row>
    <row r="11560" spans="7:7" x14ac:dyDescent="0.25">
      <c r="G11560" s="89"/>
    </row>
    <row r="11561" spans="7:7" x14ac:dyDescent="0.25">
      <c r="G11561" s="89"/>
    </row>
    <row r="11562" spans="7:7" x14ac:dyDescent="0.25">
      <c r="G11562" s="89"/>
    </row>
    <row r="11563" spans="7:7" x14ac:dyDescent="0.25">
      <c r="G11563" s="89"/>
    </row>
    <row r="11564" spans="7:7" x14ac:dyDescent="0.25">
      <c r="G11564" s="89"/>
    </row>
    <row r="11565" spans="7:7" x14ac:dyDescent="0.25">
      <c r="G11565" s="89"/>
    </row>
    <row r="11566" spans="7:7" x14ac:dyDescent="0.25">
      <c r="G11566" s="89"/>
    </row>
    <row r="11567" spans="7:7" x14ac:dyDescent="0.25">
      <c r="G11567" s="89"/>
    </row>
    <row r="11568" spans="7:7" x14ac:dyDescent="0.25">
      <c r="G11568" s="89"/>
    </row>
    <row r="11569" spans="7:7" x14ac:dyDescent="0.25">
      <c r="G11569" s="89"/>
    </row>
    <row r="11570" spans="7:7" x14ac:dyDescent="0.25">
      <c r="G11570" s="89"/>
    </row>
    <row r="11571" spans="7:7" x14ac:dyDescent="0.25">
      <c r="G11571" s="89"/>
    </row>
    <row r="11572" spans="7:7" x14ac:dyDescent="0.25">
      <c r="G11572" s="89"/>
    </row>
    <row r="11573" spans="7:7" x14ac:dyDescent="0.25">
      <c r="G11573" s="89"/>
    </row>
    <row r="11574" spans="7:7" x14ac:dyDescent="0.25">
      <c r="G11574" s="89"/>
    </row>
    <row r="11575" spans="7:7" x14ac:dyDescent="0.25">
      <c r="G11575" s="89"/>
    </row>
    <row r="11576" spans="7:7" x14ac:dyDescent="0.25">
      <c r="G11576" s="89"/>
    </row>
    <row r="11577" spans="7:7" x14ac:dyDescent="0.25">
      <c r="G11577" s="89"/>
    </row>
    <row r="11578" spans="7:7" x14ac:dyDescent="0.25">
      <c r="G11578" s="89"/>
    </row>
    <row r="11579" spans="7:7" x14ac:dyDescent="0.25">
      <c r="G11579" s="89"/>
    </row>
    <row r="11580" spans="7:7" x14ac:dyDescent="0.25">
      <c r="G11580" s="89"/>
    </row>
    <row r="11581" spans="7:7" x14ac:dyDescent="0.25">
      <c r="G11581" s="89"/>
    </row>
    <row r="11582" spans="7:7" x14ac:dyDescent="0.25">
      <c r="G11582" s="89"/>
    </row>
    <row r="11583" spans="7:7" x14ac:dyDescent="0.25">
      <c r="G11583" s="89"/>
    </row>
    <row r="11584" spans="7:7" x14ac:dyDescent="0.25">
      <c r="G11584" s="89"/>
    </row>
    <row r="11585" spans="7:7" x14ac:dyDescent="0.25">
      <c r="G11585" s="89"/>
    </row>
    <row r="11586" spans="7:7" x14ac:dyDescent="0.25">
      <c r="G11586" s="89"/>
    </row>
    <row r="11587" spans="7:7" x14ac:dyDescent="0.25">
      <c r="G11587" s="89"/>
    </row>
    <row r="11588" spans="7:7" x14ac:dyDescent="0.25">
      <c r="G11588" s="89"/>
    </row>
    <row r="11589" spans="7:7" x14ac:dyDescent="0.25">
      <c r="G11589" s="89"/>
    </row>
    <row r="11590" spans="7:7" x14ac:dyDescent="0.25">
      <c r="G11590" s="89"/>
    </row>
    <row r="11591" spans="7:7" x14ac:dyDescent="0.25">
      <c r="G11591" s="89"/>
    </row>
    <row r="11592" spans="7:7" x14ac:dyDescent="0.25">
      <c r="G11592" s="89"/>
    </row>
    <row r="11593" spans="7:7" x14ac:dyDescent="0.25">
      <c r="G11593" s="89"/>
    </row>
    <row r="11594" spans="7:7" x14ac:dyDescent="0.25">
      <c r="G11594" s="89"/>
    </row>
    <row r="11595" spans="7:7" x14ac:dyDescent="0.25">
      <c r="G11595" s="89"/>
    </row>
    <row r="11596" spans="7:7" x14ac:dyDescent="0.25">
      <c r="G11596" s="89"/>
    </row>
    <row r="11597" spans="7:7" x14ac:dyDescent="0.25">
      <c r="G11597" s="89"/>
    </row>
    <row r="11598" spans="7:7" x14ac:dyDescent="0.25">
      <c r="G11598" s="89"/>
    </row>
    <row r="11599" spans="7:7" x14ac:dyDescent="0.25">
      <c r="G11599" s="89"/>
    </row>
    <row r="11600" spans="7:7" x14ac:dyDescent="0.25">
      <c r="G11600" s="89"/>
    </row>
    <row r="11601" spans="7:7" x14ac:dyDescent="0.25">
      <c r="G11601" s="89"/>
    </row>
    <row r="11602" spans="7:7" x14ac:dyDescent="0.25">
      <c r="G11602" s="89"/>
    </row>
    <row r="11603" spans="7:7" x14ac:dyDescent="0.25">
      <c r="G11603" s="89"/>
    </row>
    <row r="11604" spans="7:7" x14ac:dyDescent="0.25">
      <c r="G11604" s="89"/>
    </row>
    <row r="11605" spans="7:7" x14ac:dyDescent="0.25">
      <c r="G11605" s="89"/>
    </row>
    <row r="11606" spans="7:7" x14ac:dyDescent="0.25">
      <c r="G11606" s="89"/>
    </row>
    <row r="11607" spans="7:7" x14ac:dyDescent="0.25">
      <c r="G11607" s="89"/>
    </row>
    <row r="11608" spans="7:7" x14ac:dyDescent="0.25">
      <c r="G11608" s="89"/>
    </row>
    <row r="11609" spans="7:7" x14ac:dyDescent="0.25">
      <c r="G11609" s="89"/>
    </row>
    <row r="11610" spans="7:7" x14ac:dyDescent="0.25">
      <c r="G11610" s="89"/>
    </row>
    <row r="11611" spans="7:7" x14ac:dyDescent="0.25">
      <c r="G11611" s="89"/>
    </row>
    <row r="11612" spans="7:7" x14ac:dyDescent="0.25">
      <c r="G11612" s="89"/>
    </row>
    <row r="11613" spans="7:7" x14ac:dyDescent="0.25">
      <c r="G11613" s="89"/>
    </row>
    <row r="11614" spans="7:7" x14ac:dyDescent="0.25">
      <c r="G11614" s="89"/>
    </row>
    <row r="11615" spans="7:7" x14ac:dyDescent="0.25">
      <c r="G11615" s="89"/>
    </row>
    <row r="11616" spans="7:7" x14ac:dyDescent="0.25">
      <c r="G11616" s="89"/>
    </row>
    <row r="11617" spans="7:7" x14ac:dyDescent="0.25">
      <c r="G11617" s="89"/>
    </row>
    <row r="11618" spans="7:7" x14ac:dyDescent="0.25">
      <c r="G11618" s="89"/>
    </row>
    <row r="11619" spans="7:7" x14ac:dyDescent="0.25">
      <c r="G11619" s="89"/>
    </row>
    <row r="11620" spans="7:7" x14ac:dyDescent="0.25">
      <c r="G11620" s="89"/>
    </row>
    <row r="11621" spans="7:7" x14ac:dyDescent="0.25">
      <c r="G11621" s="89"/>
    </row>
    <row r="11622" spans="7:7" x14ac:dyDescent="0.25">
      <c r="G11622" s="89"/>
    </row>
    <row r="11623" spans="7:7" x14ac:dyDescent="0.25">
      <c r="G11623" s="89"/>
    </row>
    <row r="11624" spans="7:7" x14ac:dyDescent="0.25">
      <c r="G11624" s="89"/>
    </row>
    <row r="11625" spans="7:7" x14ac:dyDescent="0.25">
      <c r="G11625" s="89"/>
    </row>
    <row r="11626" spans="7:7" x14ac:dyDescent="0.25">
      <c r="G11626" s="89"/>
    </row>
    <row r="11627" spans="7:7" x14ac:dyDescent="0.25">
      <c r="G11627" s="89"/>
    </row>
    <row r="11628" spans="7:7" x14ac:dyDescent="0.25">
      <c r="G11628" s="89"/>
    </row>
    <row r="11629" spans="7:7" x14ac:dyDescent="0.25">
      <c r="G11629" s="89"/>
    </row>
    <row r="11630" spans="7:7" x14ac:dyDescent="0.25">
      <c r="G11630" s="89"/>
    </row>
    <row r="11631" spans="7:7" x14ac:dyDescent="0.25">
      <c r="G11631" s="89"/>
    </row>
    <row r="11632" spans="7:7" x14ac:dyDescent="0.25">
      <c r="G11632" s="89"/>
    </row>
    <row r="11633" spans="7:7" x14ac:dyDescent="0.25">
      <c r="G11633" s="89"/>
    </row>
    <row r="11634" spans="7:7" x14ac:dyDescent="0.25">
      <c r="G11634" s="89"/>
    </row>
    <row r="11635" spans="7:7" x14ac:dyDescent="0.25">
      <c r="G11635" s="89"/>
    </row>
    <row r="11636" spans="7:7" x14ac:dyDescent="0.25">
      <c r="G11636" s="89"/>
    </row>
    <row r="11637" spans="7:7" x14ac:dyDescent="0.25">
      <c r="G11637" s="89"/>
    </row>
    <row r="11638" spans="7:7" x14ac:dyDescent="0.25">
      <c r="G11638" s="89"/>
    </row>
    <row r="11639" spans="7:7" x14ac:dyDescent="0.25">
      <c r="G11639" s="89"/>
    </row>
    <row r="11640" spans="7:7" x14ac:dyDescent="0.25">
      <c r="G11640" s="89"/>
    </row>
    <row r="11641" spans="7:7" x14ac:dyDescent="0.25">
      <c r="G11641" s="89"/>
    </row>
    <row r="11642" spans="7:7" x14ac:dyDescent="0.25">
      <c r="G11642" s="89"/>
    </row>
    <row r="11643" spans="7:7" x14ac:dyDescent="0.25">
      <c r="G11643" s="89"/>
    </row>
    <row r="11644" spans="7:7" x14ac:dyDescent="0.25">
      <c r="G11644" s="89"/>
    </row>
    <row r="11645" spans="7:7" x14ac:dyDescent="0.25">
      <c r="G11645" s="89"/>
    </row>
    <row r="11646" spans="7:7" x14ac:dyDescent="0.25">
      <c r="G11646" s="89"/>
    </row>
    <row r="11647" spans="7:7" x14ac:dyDescent="0.25">
      <c r="G11647" s="89"/>
    </row>
    <row r="11648" spans="7:7" x14ac:dyDescent="0.25">
      <c r="G11648" s="89"/>
    </row>
    <row r="11649" spans="7:7" x14ac:dyDescent="0.25">
      <c r="G11649" s="89"/>
    </row>
    <row r="11650" spans="7:7" x14ac:dyDescent="0.25">
      <c r="G11650" s="89"/>
    </row>
    <row r="11651" spans="7:7" x14ac:dyDescent="0.25">
      <c r="G11651" s="89"/>
    </row>
    <row r="11652" spans="7:7" x14ac:dyDescent="0.25">
      <c r="G11652" s="89"/>
    </row>
    <row r="11653" spans="7:7" x14ac:dyDescent="0.25">
      <c r="G11653" s="89"/>
    </row>
    <row r="11654" spans="7:7" x14ac:dyDescent="0.25">
      <c r="G11654" s="89"/>
    </row>
    <row r="11655" spans="7:7" x14ac:dyDescent="0.25">
      <c r="G11655" s="89"/>
    </row>
    <row r="11656" spans="7:7" x14ac:dyDescent="0.25">
      <c r="G11656" s="89"/>
    </row>
    <row r="11657" spans="7:7" x14ac:dyDescent="0.25">
      <c r="G11657" s="89"/>
    </row>
    <row r="11658" spans="7:7" x14ac:dyDescent="0.25">
      <c r="G11658" s="89"/>
    </row>
    <row r="11659" spans="7:7" x14ac:dyDescent="0.25">
      <c r="G11659" s="89"/>
    </row>
    <row r="11660" spans="7:7" x14ac:dyDescent="0.25">
      <c r="G11660" s="89"/>
    </row>
    <row r="11661" spans="7:7" x14ac:dyDescent="0.25">
      <c r="G11661" s="89"/>
    </row>
    <row r="11662" spans="7:7" x14ac:dyDescent="0.25">
      <c r="G11662" s="89"/>
    </row>
    <row r="11663" spans="7:7" x14ac:dyDescent="0.25">
      <c r="G11663" s="89"/>
    </row>
    <row r="11664" spans="7:7" x14ac:dyDescent="0.25">
      <c r="G11664" s="89"/>
    </row>
    <row r="11665" spans="7:7" x14ac:dyDescent="0.25">
      <c r="G11665" s="89"/>
    </row>
    <row r="11666" spans="7:7" x14ac:dyDescent="0.25">
      <c r="G11666" s="89"/>
    </row>
    <row r="11667" spans="7:7" x14ac:dyDescent="0.25">
      <c r="G11667" s="89"/>
    </row>
    <row r="11668" spans="7:7" x14ac:dyDescent="0.25">
      <c r="G11668" s="89"/>
    </row>
    <row r="11669" spans="7:7" x14ac:dyDescent="0.25">
      <c r="G11669" s="89"/>
    </row>
    <row r="11670" spans="7:7" x14ac:dyDescent="0.25">
      <c r="G11670" s="89"/>
    </row>
    <row r="11671" spans="7:7" x14ac:dyDescent="0.25">
      <c r="G11671" s="89"/>
    </row>
    <row r="11672" spans="7:7" x14ac:dyDescent="0.25">
      <c r="G11672" s="89"/>
    </row>
    <row r="11673" spans="7:7" x14ac:dyDescent="0.25">
      <c r="G11673" s="89"/>
    </row>
    <row r="11674" spans="7:7" x14ac:dyDescent="0.25">
      <c r="G11674" s="89"/>
    </row>
    <row r="11675" spans="7:7" x14ac:dyDescent="0.25">
      <c r="G11675" s="89"/>
    </row>
    <row r="11676" spans="7:7" x14ac:dyDescent="0.25">
      <c r="G11676" s="89"/>
    </row>
    <row r="11677" spans="7:7" x14ac:dyDescent="0.25">
      <c r="G11677" s="89"/>
    </row>
    <row r="11678" spans="7:7" x14ac:dyDescent="0.25">
      <c r="G11678" s="89"/>
    </row>
    <row r="11679" spans="7:7" x14ac:dyDescent="0.25">
      <c r="G11679" s="89"/>
    </row>
    <row r="11680" spans="7:7" x14ac:dyDescent="0.25">
      <c r="G11680" s="89"/>
    </row>
    <row r="11681" spans="7:7" x14ac:dyDescent="0.25">
      <c r="G11681" s="89"/>
    </row>
    <row r="11682" spans="7:7" x14ac:dyDescent="0.25">
      <c r="G11682" s="89"/>
    </row>
    <row r="11683" spans="7:7" x14ac:dyDescent="0.25">
      <c r="G11683" s="89"/>
    </row>
    <row r="11684" spans="7:7" x14ac:dyDescent="0.25">
      <c r="G11684" s="89"/>
    </row>
    <row r="11685" spans="7:7" x14ac:dyDescent="0.25">
      <c r="G11685" s="89"/>
    </row>
    <row r="11686" spans="7:7" x14ac:dyDescent="0.25">
      <c r="G11686" s="89"/>
    </row>
    <row r="11687" spans="7:7" x14ac:dyDescent="0.25">
      <c r="G11687" s="89"/>
    </row>
    <row r="11688" spans="7:7" x14ac:dyDescent="0.25">
      <c r="G11688" s="89"/>
    </row>
    <row r="11689" spans="7:7" x14ac:dyDescent="0.25">
      <c r="G11689" s="89"/>
    </row>
    <row r="11690" spans="7:7" x14ac:dyDescent="0.25">
      <c r="G11690" s="89"/>
    </row>
    <row r="11691" spans="7:7" x14ac:dyDescent="0.25">
      <c r="G11691" s="89"/>
    </row>
    <row r="11692" spans="7:7" x14ac:dyDescent="0.25">
      <c r="G11692" s="89"/>
    </row>
    <row r="11693" spans="7:7" x14ac:dyDescent="0.25">
      <c r="G11693" s="89"/>
    </row>
    <row r="11694" spans="7:7" x14ac:dyDescent="0.25">
      <c r="G11694" s="89"/>
    </row>
    <row r="11695" spans="7:7" x14ac:dyDescent="0.25">
      <c r="G11695" s="89"/>
    </row>
    <row r="11696" spans="7:7" x14ac:dyDescent="0.25">
      <c r="G11696" s="89"/>
    </row>
    <row r="11697" spans="7:7" x14ac:dyDescent="0.25">
      <c r="G11697" s="89"/>
    </row>
    <row r="11698" spans="7:7" x14ac:dyDescent="0.25">
      <c r="G11698" s="89"/>
    </row>
    <row r="11699" spans="7:7" x14ac:dyDescent="0.25">
      <c r="G11699" s="89"/>
    </row>
    <row r="11700" spans="7:7" x14ac:dyDescent="0.25">
      <c r="G11700" s="89"/>
    </row>
    <row r="11701" spans="7:7" x14ac:dyDescent="0.25">
      <c r="G11701" s="89"/>
    </row>
    <row r="11702" spans="7:7" x14ac:dyDescent="0.25">
      <c r="G11702" s="89"/>
    </row>
    <row r="11703" spans="7:7" x14ac:dyDescent="0.25">
      <c r="G11703" s="89"/>
    </row>
    <row r="11704" spans="7:7" x14ac:dyDescent="0.25">
      <c r="G11704" s="89"/>
    </row>
    <row r="11705" spans="7:7" x14ac:dyDescent="0.25">
      <c r="G11705" s="89"/>
    </row>
    <row r="11706" spans="7:7" x14ac:dyDescent="0.25">
      <c r="G11706" s="89"/>
    </row>
    <row r="11707" spans="7:7" x14ac:dyDescent="0.25">
      <c r="G11707" s="89"/>
    </row>
    <row r="11708" spans="7:7" x14ac:dyDescent="0.25">
      <c r="G11708" s="89"/>
    </row>
    <row r="11709" spans="7:7" x14ac:dyDescent="0.25">
      <c r="G11709" s="89"/>
    </row>
    <row r="11710" spans="7:7" x14ac:dyDescent="0.25">
      <c r="G11710" s="89"/>
    </row>
    <row r="11711" spans="7:7" x14ac:dyDescent="0.25">
      <c r="G11711" s="89"/>
    </row>
    <row r="11712" spans="7:7" x14ac:dyDescent="0.25">
      <c r="G11712" s="89"/>
    </row>
    <row r="11713" spans="7:7" x14ac:dyDescent="0.25">
      <c r="G11713" s="89"/>
    </row>
    <row r="11714" spans="7:7" x14ac:dyDescent="0.25">
      <c r="G11714" s="89"/>
    </row>
    <row r="11715" spans="7:7" x14ac:dyDescent="0.25">
      <c r="G11715" s="89"/>
    </row>
    <row r="11716" spans="7:7" x14ac:dyDescent="0.25">
      <c r="G11716" s="89"/>
    </row>
    <row r="11717" spans="7:7" x14ac:dyDescent="0.25">
      <c r="G11717" s="89"/>
    </row>
    <row r="11718" spans="7:7" x14ac:dyDescent="0.25">
      <c r="G11718" s="89"/>
    </row>
    <row r="11719" spans="7:7" x14ac:dyDescent="0.25">
      <c r="G11719" s="89"/>
    </row>
    <row r="11720" spans="7:7" x14ac:dyDescent="0.25">
      <c r="G11720" s="89"/>
    </row>
    <row r="11721" spans="7:7" x14ac:dyDescent="0.25">
      <c r="G11721" s="89"/>
    </row>
    <row r="11722" spans="7:7" x14ac:dyDescent="0.25">
      <c r="G11722" s="89"/>
    </row>
    <row r="11723" spans="7:7" x14ac:dyDescent="0.25">
      <c r="G11723" s="89"/>
    </row>
    <row r="11724" spans="7:7" x14ac:dyDescent="0.25">
      <c r="G11724" s="89"/>
    </row>
    <row r="11725" spans="7:7" x14ac:dyDescent="0.25">
      <c r="G11725" s="89"/>
    </row>
    <row r="11726" spans="7:7" x14ac:dyDescent="0.25">
      <c r="G11726" s="89"/>
    </row>
    <row r="11727" spans="7:7" x14ac:dyDescent="0.25">
      <c r="G11727" s="89"/>
    </row>
    <row r="11728" spans="7:7" x14ac:dyDescent="0.25">
      <c r="G11728" s="89"/>
    </row>
    <row r="11729" spans="7:7" x14ac:dyDescent="0.25">
      <c r="G11729" s="89"/>
    </row>
    <row r="11730" spans="7:7" x14ac:dyDescent="0.25">
      <c r="G11730" s="89"/>
    </row>
    <row r="11731" spans="7:7" x14ac:dyDescent="0.25">
      <c r="G11731" s="89"/>
    </row>
    <row r="11732" spans="7:7" x14ac:dyDescent="0.25">
      <c r="G11732" s="89"/>
    </row>
    <row r="11733" spans="7:7" x14ac:dyDescent="0.25">
      <c r="G11733" s="89"/>
    </row>
    <row r="11734" spans="7:7" x14ac:dyDescent="0.25">
      <c r="G11734" s="89"/>
    </row>
    <row r="11735" spans="7:7" x14ac:dyDescent="0.25">
      <c r="G11735" s="89"/>
    </row>
    <row r="11736" spans="7:7" x14ac:dyDescent="0.25">
      <c r="G11736" s="89"/>
    </row>
    <row r="11737" spans="7:7" x14ac:dyDescent="0.25">
      <c r="G11737" s="89"/>
    </row>
    <row r="11738" spans="7:7" x14ac:dyDescent="0.25">
      <c r="G11738" s="89"/>
    </row>
    <row r="11739" spans="7:7" x14ac:dyDescent="0.25">
      <c r="G11739" s="89"/>
    </row>
    <row r="11740" spans="7:7" x14ac:dyDescent="0.25">
      <c r="G11740" s="89"/>
    </row>
    <row r="11741" spans="7:7" x14ac:dyDescent="0.25">
      <c r="G11741" s="89"/>
    </row>
    <row r="11742" spans="7:7" x14ac:dyDescent="0.25">
      <c r="G11742" s="89"/>
    </row>
    <row r="11743" spans="7:7" x14ac:dyDescent="0.25">
      <c r="G11743" s="89"/>
    </row>
    <row r="11744" spans="7:7" x14ac:dyDescent="0.25">
      <c r="G11744" s="89"/>
    </row>
    <row r="11745" spans="7:7" x14ac:dyDescent="0.25">
      <c r="G11745" s="89"/>
    </row>
    <row r="11746" spans="7:7" x14ac:dyDescent="0.25">
      <c r="G11746" s="89"/>
    </row>
    <row r="11747" spans="7:7" x14ac:dyDescent="0.25">
      <c r="G11747" s="89"/>
    </row>
    <row r="11748" spans="7:7" x14ac:dyDescent="0.25">
      <c r="G11748" s="89"/>
    </row>
    <row r="11749" spans="7:7" x14ac:dyDescent="0.25">
      <c r="G11749" s="89"/>
    </row>
    <row r="11750" spans="7:7" x14ac:dyDescent="0.25">
      <c r="G11750" s="89"/>
    </row>
    <row r="11751" spans="7:7" x14ac:dyDescent="0.25">
      <c r="G11751" s="89"/>
    </row>
    <row r="11752" spans="7:7" x14ac:dyDescent="0.25">
      <c r="G11752" s="89"/>
    </row>
    <row r="11753" spans="7:7" x14ac:dyDescent="0.25">
      <c r="G11753" s="89"/>
    </row>
    <row r="11754" spans="7:7" x14ac:dyDescent="0.25">
      <c r="G11754" s="89"/>
    </row>
    <row r="11755" spans="7:7" x14ac:dyDescent="0.25">
      <c r="G11755" s="89"/>
    </row>
    <row r="11756" spans="7:7" x14ac:dyDescent="0.25">
      <c r="G11756" s="89"/>
    </row>
    <row r="11757" spans="7:7" x14ac:dyDescent="0.25">
      <c r="G11757" s="89"/>
    </row>
    <row r="11758" spans="7:7" x14ac:dyDescent="0.25">
      <c r="G11758" s="89"/>
    </row>
    <row r="11759" spans="7:7" x14ac:dyDescent="0.25">
      <c r="G11759" s="89"/>
    </row>
    <row r="11760" spans="7:7" x14ac:dyDescent="0.25">
      <c r="G11760" s="89"/>
    </row>
    <row r="11761" spans="7:7" x14ac:dyDescent="0.25">
      <c r="G11761" s="89"/>
    </row>
    <row r="11762" spans="7:7" x14ac:dyDescent="0.25">
      <c r="G11762" s="89"/>
    </row>
    <row r="11763" spans="7:7" x14ac:dyDescent="0.25">
      <c r="G11763" s="89"/>
    </row>
    <row r="11764" spans="7:7" x14ac:dyDescent="0.25">
      <c r="G11764" s="89"/>
    </row>
    <row r="11765" spans="7:7" x14ac:dyDescent="0.25">
      <c r="G11765" s="89"/>
    </row>
    <row r="11766" spans="7:7" x14ac:dyDescent="0.25">
      <c r="G11766" s="89"/>
    </row>
    <row r="11767" spans="7:7" x14ac:dyDescent="0.25">
      <c r="G11767" s="89"/>
    </row>
    <row r="11768" spans="7:7" x14ac:dyDescent="0.25">
      <c r="G11768" s="89"/>
    </row>
    <row r="11769" spans="7:7" x14ac:dyDescent="0.25">
      <c r="G11769" s="89"/>
    </row>
    <row r="11770" spans="7:7" x14ac:dyDescent="0.25">
      <c r="G11770" s="89"/>
    </row>
    <row r="11771" spans="7:7" x14ac:dyDescent="0.25">
      <c r="G11771" s="89"/>
    </row>
    <row r="11772" spans="7:7" x14ac:dyDescent="0.25">
      <c r="G11772" s="89"/>
    </row>
    <row r="11773" spans="7:7" x14ac:dyDescent="0.25">
      <c r="G11773" s="89"/>
    </row>
    <row r="11774" spans="7:7" x14ac:dyDescent="0.25">
      <c r="G11774" s="89"/>
    </row>
    <row r="11775" spans="7:7" x14ac:dyDescent="0.25">
      <c r="G11775" s="89"/>
    </row>
    <row r="11776" spans="7:7" x14ac:dyDescent="0.25">
      <c r="G11776" s="89"/>
    </row>
    <row r="11777" spans="7:7" x14ac:dyDescent="0.25">
      <c r="G11777" s="89"/>
    </row>
    <row r="11778" spans="7:7" x14ac:dyDescent="0.25">
      <c r="G11778" s="89"/>
    </row>
    <row r="11779" spans="7:7" x14ac:dyDescent="0.25">
      <c r="G11779" s="89"/>
    </row>
    <row r="11780" spans="7:7" x14ac:dyDescent="0.25">
      <c r="G11780" s="89"/>
    </row>
    <row r="11781" spans="7:7" x14ac:dyDescent="0.25">
      <c r="G11781" s="89"/>
    </row>
    <row r="11782" spans="7:7" x14ac:dyDescent="0.25">
      <c r="G11782" s="89"/>
    </row>
    <row r="11783" spans="7:7" x14ac:dyDescent="0.25">
      <c r="G11783" s="89"/>
    </row>
    <row r="11784" spans="7:7" x14ac:dyDescent="0.25">
      <c r="G11784" s="89"/>
    </row>
    <row r="11785" spans="7:7" x14ac:dyDescent="0.25">
      <c r="G11785" s="89"/>
    </row>
    <row r="11786" spans="7:7" x14ac:dyDescent="0.25">
      <c r="G11786" s="89"/>
    </row>
    <row r="11787" spans="7:7" x14ac:dyDescent="0.25">
      <c r="G11787" s="89"/>
    </row>
    <row r="11788" spans="7:7" x14ac:dyDescent="0.25">
      <c r="G11788" s="89"/>
    </row>
    <row r="11789" spans="7:7" x14ac:dyDescent="0.25">
      <c r="G11789" s="89"/>
    </row>
    <row r="11790" spans="7:7" x14ac:dyDescent="0.25">
      <c r="G11790" s="89"/>
    </row>
    <row r="11791" spans="7:7" x14ac:dyDescent="0.25">
      <c r="G11791" s="89"/>
    </row>
    <row r="11792" spans="7:7" x14ac:dyDescent="0.25">
      <c r="G11792" s="89"/>
    </row>
    <row r="11793" spans="7:7" x14ac:dyDescent="0.25">
      <c r="G11793" s="89"/>
    </row>
    <row r="11794" spans="7:7" x14ac:dyDescent="0.25">
      <c r="G11794" s="89"/>
    </row>
    <row r="11795" spans="7:7" x14ac:dyDescent="0.25">
      <c r="G11795" s="89"/>
    </row>
    <row r="11796" spans="7:7" x14ac:dyDescent="0.25">
      <c r="G11796" s="89"/>
    </row>
    <row r="11797" spans="7:7" x14ac:dyDescent="0.25">
      <c r="G11797" s="89"/>
    </row>
    <row r="11798" spans="7:7" x14ac:dyDescent="0.25">
      <c r="G11798" s="89"/>
    </row>
    <row r="11799" spans="7:7" x14ac:dyDescent="0.25">
      <c r="G11799" s="89"/>
    </row>
    <row r="11800" spans="7:7" x14ac:dyDescent="0.25">
      <c r="G11800" s="89"/>
    </row>
    <row r="11801" spans="7:7" x14ac:dyDescent="0.25">
      <c r="G11801" s="89"/>
    </row>
    <row r="11802" spans="7:7" x14ac:dyDescent="0.25">
      <c r="G11802" s="89"/>
    </row>
    <row r="11803" spans="7:7" x14ac:dyDescent="0.25">
      <c r="G11803" s="89"/>
    </row>
    <row r="11804" spans="7:7" x14ac:dyDescent="0.25">
      <c r="G11804" s="89"/>
    </row>
    <row r="11805" spans="7:7" x14ac:dyDescent="0.25">
      <c r="G11805" s="89"/>
    </row>
    <row r="11806" spans="7:7" x14ac:dyDescent="0.25">
      <c r="G11806" s="89"/>
    </row>
    <row r="11807" spans="7:7" x14ac:dyDescent="0.25">
      <c r="G11807" s="89"/>
    </row>
    <row r="11808" spans="7:7" x14ac:dyDescent="0.25">
      <c r="G11808" s="89"/>
    </row>
    <row r="11809" spans="7:7" x14ac:dyDescent="0.25">
      <c r="G11809" s="89"/>
    </row>
    <row r="11810" spans="7:7" x14ac:dyDescent="0.25">
      <c r="G11810" s="89"/>
    </row>
    <row r="11811" spans="7:7" x14ac:dyDescent="0.25">
      <c r="G11811" s="89"/>
    </row>
    <row r="11812" spans="7:7" x14ac:dyDescent="0.25">
      <c r="G11812" s="89"/>
    </row>
    <row r="11813" spans="7:7" x14ac:dyDescent="0.25">
      <c r="G11813" s="89"/>
    </row>
    <row r="11814" spans="7:7" x14ac:dyDescent="0.25">
      <c r="G11814" s="89"/>
    </row>
    <row r="11815" spans="7:7" x14ac:dyDescent="0.25">
      <c r="G11815" s="89"/>
    </row>
    <row r="11816" spans="7:7" x14ac:dyDescent="0.25">
      <c r="G11816" s="89"/>
    </row>
    <row r="11817" spans="7:7" x14ac:dyDescent="0.25">
      <c r="G11817" s="89"/>
    </row>
    <row r="11818" spans="7:7" x14ac:dyDescent="0.25">
      <c r="G11818" s="89"/>
    </row>
    <row r="11819" spans="7:7" x14ac:dyDescent="0.25">
      <c r="G11819" s="89"/>
    </row>
    <row r="11820" spans="7:7" x14ac:dyDescent="0.25">
      <c r="G11820" s="89"/>
    </row>
    <row r="11821" spans="7:7" x14ac:dyDescent="0.25">
      <c r="G11821" s="89"/>
    </row>
    <row r="11822" spans="7:7" x14ac:dyDescent="0.25">
      <c r="G11822" s="89"/>
    </row>
    <row r="11823" spans="7:7" x14ac:dyDescent="0.25">
      <c r="G11823" s="89"/>
    </row>
    <row r="11824" spans="7:7" x14ac:dyDescent="0.25">
      <c r="G11824" s="89"/>
    </row>
    <row r="11825" spans="7:7" x14ac:dyDescent="0.25">
      <c r="G11825" s="89"/>
    </row>
    <row r="11826" spans="7:7" x14ac:dyDescent="0.25">
      <c r="G11826" s="89"/>
    </row>
    <row r="11827" spans="7:7" x14ac:dyDescent="0.25">
      <c r="G11827" s="89"/>
    </row>
    <row r="11828" spans="7:7" x14ac:dyDescent="0.25">
      <c r="G11828" s="89"/>
    </row>
    <row r="11829" spans="7:7" x14ac:dyDescent="0.25">
      <c r="G11829" s="89"/>
    </row>
    <row r="11830" spans="7:7" x14ac:dyDescent="0.25">
      <c r="G11830" s="89"/>
    </row>
    <row r="11831" spans="7:7" x14ac:dyDescent="0.25">
      <c r="G11831" s="89"/>
    </row>
    <row r="11832" spans="7:7" x14ac:dyDescent="0.25">
      <c r="G11832" s="89"/>
    </row>
    <row r="11833" spans="7:7" x14ac:dyDescent="0.25">
      <c r="G11833" s="89"/>
    </row>
    <row r="11834" spans="7:7" x14ac:dyDescent="0.25">
      <c r="G11834" s="89"/>
    </row>
    <row r="11835" spans="7:7" x14ac:dyDescent="0.25">
      <c r="G11835" s="89"/>
    </row>
    <row r="11836" spans="7:7" x14ac:dyDescent="0.25">
      <c r="G11836" s="89"/>
    </row>
    <row r="11837" spans="7:7" x14ac:dyDescent="0.25">
      <c r="G11837" s="89"/>
    </row>
    <row r="11838" spans="7:7" x14ac:dyDescent="0.25">
      <c r="G11838" s="89"/>
    </row>
    <row r="11839" spans="7:7" x14ac:dyDescent="0.25">
      <c r="G11839" s="89"/>
    </row>
    <row r="11840" spans="7:7" x14ac:dyDescent="0.25">
      <c r="G11840" s="89"/>
    </row>
    <row r="11841" spans="7:7" x14ac:dyDescent="0.25">
      <c r="G11841" s="89"/>
    </row>
    <row r="11842" spans="7:7" x14ac:dyDescent="0.25">
      <c r="G11842" s="89"/>
    </row>
    <row r="11843" spans="7:7" x14ac:dyDescent="0.25">
      <c r="G11843" s="89"/>
    </row>
    <row r="11844" spans="7:7" x14ac:dyDescent="0.25">
      <c r="G11844" s="89"/>
    </row>
    <row r="11845" spans="7:7" x14ac:dyDescent="0.25">
      <c r="G11845" s="89"/>
    </row>
    <row r="11846" spans="7:7" x14ac:dyDescent="0.25">
      <c r="G11846" s="89"/>
    </row>
    <row r="11847" spans="7:7" x14ac:dyDescent="0.25">
      <c r="G11847" s="89"/>
    </row>
    <row r="11848" spans="7:7" x14ac:dyDescent="0.25">
      <c r="G11848" s="89"/>
    </row>
    <row r="11849" spans="7:7" x14ac:dyDescent="0.25">
      <c r="G11849" s="89"/>
    </row>
    <row r="11850" spans="7:7" x14ac:dyDescent="0.25">
      <c r="G11850" s="89"/>
    </row>
    <row r="11851" spans="7:7" x14ac:dyDescent="0.25">
      <c r="G11851" s="89"/>
    </row>
    <row r="11852" spans="7:7" x14ac:dyDescent="0.25">
      <c r="G11852" s="89"/>
    </row>
    <row r="11853" spans="7:7" x14ac:dyDescent="0.25">
      <c r="G11853" s="89"/>
    </row>
    <row r="11854" spans="7:7" x14ac:dyDescent="0.25">
      <c r="G11854" s="89"/>
    </row>
    <row r="11855" spans="7:7" x14ac:dyDescent="0.25">
      <c r="G11855" s="89"/>
    </row>
    <row r="11856" spans="7:7" x14ac:dyDescent="0.25">
      <c r="G11856" s="89"/>
    </row>
    <row r="11857" spans="7:7" x14ac:dyDescent="0.25">
      <c r="G11857" s="89"/>
    </row>
    <row r="11858" spans="7:7" x14ac:dyDescent="0.25">
      <c r="G11858" s="89"/>
    </row>
    <row r="11859" spans="7:7" x14ac:dyDescent="0.25">
      <c r="G11859" s="89"/>
    </row>
    <row r="11860" spans="7:7" x14ac:dyDescent="0.25">
      <c r="G11860" s="89"/>
    </row>
    <row r="11861" spans="7:7" x14ac:dyDescent="0.25">
      <c r="G11861" s="89"/>
    </row>
    <row r="11862" spans="7:7" x14ac:dyDescent="0.25">
      <c r="G11862" s="89"/>
    </row>
    <row r="11863" spans="7:7" x14ac:dyDescent="0.25">
      <c r="G11863" s="89"/>
    </row>
    <row r="11864" spans="7:7" x14ac:dyDescent="0.25">
      <c r="G11864" s="89"/>
    </row>
    <row r="11865" spans="7:7" x14ac:dyDescent="0.25">
      <c r="G11865" s="89"/>
    </row>
    <row r="11866" spans="7:7" x14ac:dyDescent="0.25">
      <c r="G11866" s="89"/>
    </row>
    <row r="11867" spans="7:7" x14ac:dyDescent="0.25">
      <c r="G11867" s="89"/>
    </row>
    <row r="11868" spans="7:7" x14ac:dyDescent="0.25">
      <c r="G11868" s="89"/>
    </row>
    <row r="11869" spans="7:7" x14ac:dyDescent="0.25">
      <c r="G11869" s="89"/>
    </row>
    <row r="11870" spans="7:7" x14ac:dyDescent="0.25">
      <c r="G11870" s="89"/>
    </row>
    <row r="11871" spans="7:7" x14ac:dyDescent="0.25">
      <c r="G11871" s="89"/>
    </row>
    <row r="11872" spans="7:7" x14ac:dyDescent="0.25">
      <c r="G11872" s="89"/>
    </row>
    <row r="11873" spans="7:7" x14ac:dyDescent="0.25">
      <c r="G11873" s="89"/>
    </row>
    <row r="11874" spans="7:7" x14ac:dyDescent="0.25">
      <c r="G11874" s="89"/>
    </row>
    <row r="11875" spans="7:7" x14ac:dyDescent="0.25">
      <c r="G11875" s="89"/>
    </row>
    <row r="11876" spans="7:7" x14ac:dyDescent="0.25">
      <c r="G11876" s="89"/>
    </row>
    <row r="11877" spans="7:7" x14ac:dyDescent="0.25">
      <c r="G11877" s="89"/>
    </row>
    <row r="11878" spans="7:7" x14ac:dyDescent="0.25">
      <c r="G11878" s="89"/>
    </row>
    <row r="11879" spans="7:7" x14ac:dyDescent="0.25">
      <c r="G11879" s="89"/>
    </row>
    <row r="11880" spans="7:7" x14ac:dyDescent="0.25">
      <c r="G11880" s="89"/>
    </row>
    <row r="11881" spans="7:7" x14ac:dyDescent="0.25">
      <c r="G11881" s="89"/>
    </row>
    <row r="11882" spans="7:7" x14ac:dyDescent="0.25">
      <c r="G11882" s="89"/>
    </row>
    <row r="11883" spans="7:7" x14ac:dyDescent="0.25">
      <c r="G11883" s="89"/>
    </row>
    <row r="11884" spans="7:7" x14ac:dyDescent="0.25">
      <c r="G11884" s="89"/>
    </row>
    <row r="11885" spans="7:7" x14ac:dyDescent="0.25">
      <c r="G11885" s="89"/>
    </row>
    <row r="11886" spans="7:7" x14ac:dyDescent="0.25">
      <c r="G11886" s="89"/>
    </row>
    <row r="11887" spans="7:7" x14ac:dyDescent="0.25">
      <c r="G11887" s="89"/>
    </row>
    <row r="11888" spans="7:7" x14ac:dyDescent="0.25">
      <c r="G11888" s="89"/>
    </row>
    <row r="11889" spans="7:7" x14ac:dyDescent="0.25">
      <c r="G11889" s="89"/>
    </row>
    <row r="11890" spans="7:7" x14ac:dyDescent="0.25">
      <c r="G11890" s="89"/>
    </row>
    <row r="11891" spans="7:7" x14ac:dyDescent="0.25">
      <c r="G11891" s="89"/>
    </row>
    <row r="11892" spans="7:7" x14ac:dyDescent="0.25">
      <c r="G11892" s="89"/>
    </row>
    <row r="11893" spans="7:7" x14ac:dyDescent="0.25">
      <c r="G11893" s="89"/>
    </row>
    <row r="11894" spans="7:7" x14ac:dyDescent="0.25">
      <c r="G11894" s="89"/>
    </row>
    <row r="11895" spans="7:7" x14ac:dyDescent="0.25">
      <c r="G11895" s="89"/>
    </row>
    <row r="11896" spans="7:7" x14ac:dyDescent="0.25">
      <c r="G11896" s="89"/>
    </row>
    <row r="11897" spans="7:7" x14ac:dyDescent="0.25">
      <c r="G11897" s="89"/>
    </row>
    <row r="11898" spans="7:7" x14ac:dyDescent="0.25">
      <c r="G11898" s="89"/>
    </row>
    <row r="11899" spans="7:7" x14ac:dyDescent="0.25">
      <c r="G11899" s="89"/>
    </row>
    <row r="11900" spans="7:7" x14ac:dyDescent="0.25">
      <c r="G11900" s="89"/>
    </row>
    <row r="11901" spans="7:7" x14ac:dyDescent="0.25">
      <c r="G11901" s="89"/>
    </row>
    <row r="11902" spans="7:7" x14ac:dyDescent="0.25">
      <c r="G11902" s="89"/>
    </row>
    <row r="11903" spans="7:7" x14ac:dyDescent="0.25">
      <c r="G11903" s="89"/>
    </row>
    <row r="11904" spans="7:7" x14ac:dyDescent="0.25">
      <c r="G11904" s="89"/>
    </row>
    <row r="11905" spans="7:7" x14ac:dyDescent="0.25">
      <c r="G11905" s="89"/>
    </row>
    <row r="11906" spans="7:7" x14ac:dyDescent="0.25">
      <c r="G11906" s="89"/>
    </row>
    <row r="11907" spans="7:7" x14ac:dyDescent="0.25">
      <c r="G11907" s="89"/>
    </row>
    <row r="11908" spans="7:7" x14ac:dyDescent="0.25">
      <c r="G11908" s="89"/>
    </row>
    <row r="11909" spans="7:7" x14ac:dyDescent="0.25">
      <c r="G11909" s="89"/>
    </row>
    <row r="11910" spans="7:7" x14ac:dyDescent="0.25">
      <c r="G11910" s="89"/>
    </row>
    <row r="11911" spans="7:7" x14ac:dyDescent="0.25">
      <c r="G11911" s="89"/>
    </row>
    <row r="11912" spans="7:7" x14ac:dyDescent="0.25">
      <c r="G11912" s="89"/>
    </row>
    <row r="11913" spans="7:7" x14ac:dyDescent="0.25">
      <c r="G11913" s="89"/>
    </row>
    <row r="11914" spans="7:7" x14ac:dyDescent="0.25">
      <c r="G11914" s="89"/>
    </row>
    <row r="11915" spans="7:7" x14ac:dyDescent="0.25">
      <c r="G11915" s="89"/>
    </row>
    <row r="11916" spans="7:7" x14ac:dyDescent="0.25">
      <c r="G11916" s="89"/>
    </row>
    <row r="11917" spans="7:7" x14ac:dyDescent="0.25">
      <c r="G11917" s="89"/>
    </row>
    <row r="11918" spans="7:7" x14ac:dyDescent="0.25">
      <c r="G11918" s="89"/>
    </row>
    <row r="11919" spans="7:7" x14ac:dyDescent="0.25">
      <c r="G11919" s="89"/>
    </row>
    <row r="11920" spans="7:7" x14ac:dyDescent="0.25">
      <c r="G11920" s="89"/>
    </row>
    <row r="11921" spans="7:7" x14ac:dyDescent="0.25">
      <c r="G11921" s="89"/>
    </row>
    <row r="11922" spans="7:7" x14ac:dyDescent="0.25">
      <c r="G11922" s="89"/>
    </row>
    <row r="11923" spans="7:7" x14ac:dyDescent="0.25">
      <c r="G11923" s="89"/>
    </row>
    <row r="11924" spans="7:7" x14ac:dyDescent="0.25">
      <c r="G11924" s="89"/>
    </row>
    <row r="11925" spans="7:7" x14ac:dyDescent="0.25">
      <c r="G11925" s="89"/>
    </row>
    <row r="11926" spans="7:7" x14ac:dyDescent="0.25">
      <c r="G11926" s="89"/>
    </row>
    <row r="11927" spans="7:7" x14ac:dyDescent="0.25">
      <c r="G11927" s="89"/>
    </row>
    <row r="11928" spans="7:7" x14ac:dyDescent="0.25">
      <c r="G11928" s="89"/>
    </row>
    <row r="11929" spans="7:7" x14ac:dyDescent="0.25">
      <c r="G11929" s="89"/>
    </row>
    <row r="11930" spans="7:7" x14ac:dyDescent="0.25">
      <c r="G11930" s="89"/>
    </row>
    <row r="11931" spans="7:7" x14ac:dyDescent="0.25">
      <c r="G11931" s="89"/>
    </row>
    <row r="11932" spans="7:7" x14ac:dyDescent="0.25">
      <c r="G11932" s="89"/>
    </row>
    <row r="11933" spans="7:7" x14ac:dyDescent="0.25">
      <c r="G11933" s="89"/>
    </row>
    <row r="11934" spans="7:7" x14ac:dyDescent="0.25">
      <c r="G11934" s="89"/>
    </row>
    <row r="11935" spans="7:7" x14ac:dyDescent="0.25">
      <c r="G11935" s="89"/>
    </row>
    <row r="11936" spans="7:7" x14ac:dyDescent="0.25">
      <c r="G11936" s="89"/>
    </row>
    <row r="11937" spans="7:7" x14ac:dyDescent="0.25">
      <c r="G11937" s="89"/>
    </row>
    <row r="11938" spans="7:7" x14ac:dyDescent="0.25">
      <c r="G11938" s="89"/>
    </row>
    <row r="11939" spans="7:7" x14ac:dyDescent="0.25">
      <c r="G11939" s="89"/>
    </row>
    <row r="11940" spans="7:7" x14ac:dyDescent="0.25">
      <c r="G11940" s="89"/>
    </row>
    <row r="11941" spans="7:7" x14ac:dyDescent="0.25">
      <c r="G11941" s="89"/>
    </row>
    <row r="11942" spans="7:7" x14ac:dyDescent="0.25">
      <c r="G11942" s="89"/>
    </row>
    <row r="11943" spans="7:7" x14ac:dyDescent="0.25">
      <c r="G11943" s="89"/>
    </row>
    <row r="11944" spans="7:7" x14ac:dyDescent="0.25">
      <c r="G11944" s="89"/>
    </row>
    <row r="11945" spans="7:7" x14ac:dyDescent="0.25">
      <c r="G11945" s="89"/>
    </row>
    <row r="11946" spans="7:7" x14ac:dyDescent="0.25">
      <c r="G11946" s="89"/>
    </row>
    <row r="11947" spans="7:7" x14ac:dyDescent="0.25">
      <c r="G11947" s="89"/>
    </row>
    <row r="11948" spans="7:7" x14ac:dyDescent="0.25">
      <c r="G11948" s="89"/>
    </row>
    <row r="11949" spans="7:7" x14ac:dyDescent="0.25">
      <c r="G11949" s="89"/>
    </row>
    <row r="11950" spans="7:7" x14ac:dyDescent="0.25">
      <c r="G11950" s="89"/>
    </row>
    <row r="11951" spans="7:7" x14ac:dyDescent="0.25">
      <c r="G11951" s="89"/>
    </row>
    <row r="11952" spans="7:7" x14ac:dyDescent="0.25">
      <c r="G11952" s="89"/>
    </row>
    <row r="11953" spans="7:7" x14ac:dyDescent="0.25">
      <c r="G11953" s="89"/>
    </row>
    <row r="11954" spans="7:7" x14ac:dyDescent="0.25">
      <c r="G11954" s="89"/>
    </row>
    <row r="11955" spans="7:7" x14ac:dyDescent="0.25">
      <c r="G11955" s="89"/>
    </row>
    <row r="11956" spans="7:7" x14ac:dyDescent="0.25">
      <c r="G11956" s="89"/>
    </row>
    <row r="11957" spans="7:7" x14ac:dyDescent="0.25">
      <c r="G11957" s="89"/>
    </row>
    <row r="11958" spans="7:7" x14ac:dyDescent="0.25">
      <c r="G11958" s="89"/>
    </row>
    <row r="11959" spans="7:7" x14ac:dyDescent="0.25">
      <c r="G11959" s="89"/>
    </row>
    <row r="11960" spans="7:7" x14ac:dyDescent="0.25">
      <c r="G11960" s="89"/>
    </row>
    <row r="11961" spans="7:7" x14ac:dyDescent="0.25">
      <c r="G11961" s="89"/>
    </row>
    <row r="11962" spans="7:7" x14ac:dyDescent="0.25">
      <c r="G11962" s="89"/>
    </row>
    <row r="11963" spans="7:7" x14ac:dyDescent="0.25">
      <c r="G11963" s="89"/>
    </row>
    <row r="11964" spans="7:7" x14ac:dyDescent="0.25">
      <c r="G11964" s="89"/>
    </row>
    <row r="11965" spans="7:7" x14ac:dyDescent="0.25">
      <c r="G11965" s="89"/>
    </row>
    <row r="11966" spans="7:7" x14ac:dyDescent="0.25">
      <c r="G11966" s="89"/>
    </row>
    <row r="11967" spans="7:7" x14ac:dyDescent="0.25">
      <c r="G11967" s="89"/>
    </row>
    <row r="11968" spans="7:7" x14ac:dyDescent="0.25">
      <c r="G11968" s="89"/>
    </row>
    <row r="11969" spans="7:7" x14ac:dyDescent="0.25">
      <c r="G11969" s="89"/>
    </row>
    <row r="11970" spans="7:7" x14ac:dyDescent="0.25">
      <c r="G11970" s="89"/>
    </row>
    <row r="11971" spans="7:7" x14ac:dyDescent="0.25">
      <c r="G11971" s="89"/>
    </row>
    <row r="11972" spans="7:7" x14ac:dyDescent="0.25">
      <c r="G11972" s="89"/>
    </row>
    <row r="11973" spans="7:7" x14ac:dyDescent="0.25">
      <c r="G11973" s="89"/>
    </row>
    <row r="11974" spans="7:7" x14ac:dyDescent="0.25">
      <c r="G11974" s="89"/>
    </row>
    <row r="11975" spans="7:7" x14ac:dyDescent="0.25">
      <c r="G11975" s="89"/>
    </row>
    <row r="11976" spans="7:7" x14ac:dyDescent="0.25">
      <c r="G11976" s="89"/>
    </row>
    <row r="11977" spans="7:7" x14ac:dyDescent="0.25">
      <c r="G11977" s="89"/>
    </row>
    <row r="11978" spans="7:7" x14ac:dyDescent="0.25">
      <c r="G11978" s="89"/>
    </row>
    <row r="11979" spans="7:7" x14ac:dyDescent="0.25">
      <c r="G11979" s="89"/>
    </row>
    <row r="11980" spans="7:7" x14ac:dyDescent="0.25">
      <c r="G11980" s="89"/>
    </row>
    <row r="11981" spans="7:7" x14ac:dyDescent="0.25">
      <c r="G11981" s="89"/>
    </row>
    <row r="11982" spans="7:7" x14ac:dyDescent="0.25">
      <c r="G11982" s="89"/>
    </row>
    <row r="11983" spans="7:7" x14ac:dyDescent="0.25">
      <c r="G11983" s="89"/>
    </row>
    <row r="11984" spans="7:7" x14ac:dyDescent="0.25">
      <c r="G11984" s="89"/>
    </row>
    <row r="11985" spans="7:7" x14ac:dyDescent="0.25">
      <c r="G11985" s="89"/>
    </row>
    <row r="11986" spans="7:7" x14ac:dyDescent="0.25">
      <c r="G11986" s="89"/>
    </row>
    <row r="11987" spans="7:7" x14ac:dyDescent="0.25">
      <c r="G11987" s="89"/>
    </row>
    <row r="11988" spans="7:7" x14ac:dyDescent="0.25">
      <c r="G11988" s="89"/>
    </row>
    <row r="11989" spans="7:7" x14ac:dyDescent="0.25">
      <c r="G11989" s="89"/>
    </row>
    <row r="11990" spans="7:7" x14ac:dyDescent="0.25">
      <c r="G11990" s="89"/>
    </row>
    <row r="11991" spans="7:7" x14ac:dyDescent="0.25">
      <c r="G11991" s="89"/>
    </row>
    <row r="11992" spans="7:7" x14ac:dyDescent="0.25">
      <c r="G11992" s="89"/>
    </row>
    <row r="11993" spans="7:7" x14ac:dyDescent="0.25">
      <c r="G11993" s="89"/>
    </row>
    <row r="11994" spans="7:7" x14ac:dyDescent="0.25">
      <c r="G11994" s="89"/>
    </row>
    <row r="11995" spans="7:7" x14ac:dyDescent="0.25">
      <c r="G11995" s="89"/>
    </row>
    <row r="11996" spans="7:7" x14ac:dyDescent="0.25">
      <c r="G11996" s="89"/>
    </row>
    <row r="11997" spans="7:7" x14ac:dyDescent="0.25">
      <c r="G11997" s="89"/>
    </row>
    <row r="11998" spans="7:7" x14ac:dyDescent="0.25">
      <c r="G11998" s="89"/>
    </row>
    <row r="11999" spans="7:7" x14ac:dyDescent="0.25">
      <c r="G11999" s="89"/>
    </row>
    <row r="12000" spans="7:7" x14ac:dyDescent="0.25">
      <c r="G12000" s="89"/>
    </row>
    <row r="12001" spans="7:7" x14ac:dyDescent="0.25">
      <c r="G12001" s="89"/>
    </row>
    <row r="12002" spans="7:7" x14ac:dyDescent="0.25">
      <c r="G12002" s="89"/>
    </row>
    <row r="12003" spans="7:7" x14ac:dyDescent="0.25">
      <c r="G12003" s="89"/>
    </row>
    <row r="12004" spans="7:7" x14ac:dyDescent="0.25">
      <c r="G12004" s="89"/>
    </row>
    <row r="12005" spans="7:7" x14ac:dyDescent="0.25">
      <c r="G12005" s="89"/>
    </row>
    <row r="12006" spans="7:7" x14ac:dyDescent="0.25">
      <c r="G12006" s="89"/>
    </row>
    <row r="12007" spans="7:7" x14ac:dyDescent="0.25">
      <c r="G12007" s="89"/>
    </row>
    <row r="12008" spans="7:7" x14ac:dyDescent="0.25">
      <c r="G12008" s="89"/>
    </row>
    <row r="12009" spans="7:7" x14ac:dyDescent="0.25">
      <c r="G12009" s="89"/>
    </row>
    <row r="12010" spans="7:7" x14ac:dyDescent="0.25">
      <c r="G12010" s="89"/>
    </row>
    <row r="12011" spans="7:7" x14ac:dyDescent="0.25">
      <c r="G12011" s="89"/>
    </row>
    <row r="12012" spans="7:7" x14ac:dyDescent="0.25">
      <c r="G12012" s="89"/>
    </row>
    <row r="12013" spans="7:7" x14ac:dyDescent="0.25">
      <c r="G12013" s="89"/>
    </row>
    <row r="12014" spans="7:7" x14ac:dyDescent="0.25">
      <c r="G12014" s="89"/>
    </row>
    <row r="12015" spans="7:7" x14ac:dyDescent="0.25">
      <c r="G12015" s="89"/>
    </row>
    <row r="12016" spans="7:7" x14ac:dyDescent="0.25">
      <c r="G12016" s="89"/>
    </row>
    <row r="12017" spans="7:7" x14ac:dyDescent="0.25">
      <c r="G12017" s="89"/>
    </row>
    <row r="12018" spans="7:7" x14ac:dyDescent="0.25">
      <c r="G12018" s="89"/>
    </row>
    <row r="12019" spans="7:7" x14ac:dyDescent="0.25">
      <c r="G12019" s="89"/>
    </row>
    <row r="12020" spans="7:7" x14ac:dyDescent="0.25">
      <c r="G12020" s="89"/>
    </row>
    <row r="12021" spans="7:7" x14ac:dyDescent="0.25">
      <c r="G12021" s="89"/>
    </row>
    <row r="12022" spans="7:7" x14ac:dyDescent="0.25">
      <c r="G12022" s="89"/>
    </row>
    <row r="12023" spans="7:7" x14ac:dyDescent="0.25">
      <c r="G12023" s="89"/>
    </row>
    <row r="12024" spans="7:7" x14ac:dyDescent="0.25">
      <c r="G12024" s="89"/>
    </row>
    <row r="12025" spans="7:7" x14ac:dyDescent="0.25">
      <c r="G12025" s="89"/>
    </row>
    <row r="12026" spans="7:7" x14ac:dyDescent="0.25">
      <c r="G12026" s="89"/>
    </row>
    <row r="12027" spans="7:7" x14ac:dyDescent="0.25">
      <c r="G12027" s="89"/>
    </row>
    <row r="12028" spans="7:7" x14ac:dyDescent="0.25">
      <c r="G12028" s="89"/>
    </row>
    <row r="12029" spans="7:7" x14ac:dyDescent="0.25">
      <c r="G12029" s="89"/>
    </row>
    <row r="12030" spans="7:7" x14ac:dyDescent="0.25">
      <c r="G12030" s="89"/>
    </row>
    <row r="12031" spans="7:7" x14ac:dyDescent="0.25">
      <c r="G12031" s="89"/>
    </row>
    <row r="12032" spans="7:7" x14ac:dyDescent="0.25">
      <c r="G12032" s="89"/>
    </row>
    <row r="12033" spans="7:7" x14ac:dyDescent="0.25">
      <c r="G12033" s="89"/>
    </row>
    <row r="12034" spans="7:7" x14ac:dyDescent="0.25">
      <c r="G12034" s="89"/>
    </row>
    <row r="12035" spans="7:7" x14ac:dyDescent="0.25">
      <c r="G12035" s="89"/>
    </row>
    <row r="12036" spans="7:7" x14ac:dyDescent="0.25">
      <c r="G12036" s="89"/>
    </row>
    <row r="12037" spans="7:7" x14ac:dyDescent="0.25">
      <c r="G12037" s="89"/>
    </row>
    <row r="12038" spans="7:7" x14ac:dyDescent="0.25">
      <c r="G12038" s="89"/>
    </row>
    <row r="12039" spans="7:7" x14ac:dyDescent="0.25">
      <c r="G12039" s="89"/>
    </row>
    <row r="12040" spans="7:7" x14ac:dyDescent="0.25">
      <c r="G12040" s="89"/>
    </row>
    <row r="12041" spans="7:7" x14ac:dyDescent="0.25">
      <c r="G12041" s="89"/>
    </row>
    <row r="12042" spans="7:7" x14ac:dyDescent="0.25">
      <c r="G12042" s="89"/>
    </row>
    <row r="12043" spans="7:7" x14ac:dyDescent="0.25">
      <c r="G12043" s="89"/>
    </row>
    <row r="12044" spans="7:7" x14ac:dyDescent="0.25">
      <c r="G12044" s="89"/>
    </row>
    <row r="12045" spans="7:7" x14ac:dyDescent="0.25">
      <c r="G12045" s="89"/>
    </row>
    <row r="12046" spans="7:7" x14ac:dyDescent="0.25">
      <c r="G12046" s="89"/>
    </row>
    <row r="12047" spans="7:7" x14ac:dyDescent="0.25">
      <c r="G12047" s="89"/>
    </row>
    <row r="12048" spans="7:7" x14ac:dyDescent="0.25">
      <c r="G12048" s="89"/>
    </row>
    <row r="12049" spans="7:7" x14ac:dyDescent="0.25">
      <c r="G12049" s="89"/>
    </row>
    <row r="12050" spans="7:7" x14ac:dyDescent="0.25">
      <c r="G12050" s="89"/>
    </row>
    <row r="12051" spans="7:7" x14ac:dyDescent="0.25">
      <c r="G12051" s="89"/>
    </row>
    <row r="12052" spans="7:7" x14ac:dyDescent="0.25">
      <c r="G12052" s="89"/>
    </row>
    <row r="12053" spans="7:7" x14ac:dyDescent="0.25">
      <c r="G12053" s="89"/>
    </row>
    <row r="12054" spans="7:7" x14ac:dyDescent="0.25">
      <c r="G12054" s="89"/>
    </row>
    <row r="12055" spans="7:7" x14ac:dyDescent="0.25">
      <c r="G12055" s="89"/>
    </row>
    <row r="12056" spans="7:7" x14ac:dyDescent="0.25">
      <c r="G12056" s="89"/>
    </row>
    <row r="12057" spans="7:7" x14ac:dyDescent="0.25">
      <c r="G12057" s="89"/>
    </row>
    <row r="12058" spans="7:7" x14ac:dyDescent="0.25">
      <c r="G12058" s="89"/>
    </row>
    <row r="12059" spans="7:7" x14ac:dyDescent="0.25">
      <c r="G12059" s="89"/>
    </row>
    <row r="12060" spans="7:7" x14ac:dyDescent="0.25">
      <c r="G12060" s="89"/>
    </row>
    <row r="12061" spans="7:7" x14ac:dyDescent="0.25">
      <c r="G12061" s="89"/>
    </row>
    <row r="12062" spans="7:7" x14ac:dyDescent="0.25">
      <c r="G12062" s="89"/>
    </row>
    <row r="12063" spans="7:7" x14ac:dyDescent="0.25">
      <c r="G12063" s="89"/>
    </row>
    <row r="12064" spans="7:7" x14ac:dyDescent="0.25">
      <c r="G12064" s="89"/>
    </row>
    <row r="12065" spans="7:7" x14ac:dyDescent="0.25">
      <c r="G12065" s="89"/>
    </row>
    <row r="12066" spans="7:7" x14ac:dyDescent="0.25">
      <c r="G12066" s="89"/>
    </row>
    <row r="12067" spans="7:7" x14ac:dyDescent="0.25">
      <c r="G12067" s="89"/>
    </row>
    <row r="12068" spans="7:7" x14ac:dyDescent="0.25">
      <c r="G12068" s="89"/>
    </row>
    <row r="12069" spans="7:7" x14ac:dyDescent="0.25">
      <c r="G12069" s="89"/>
    </row>
    <row r="12070" spans="7:7" x14ac:dyDescent="0.25">
      <c r="G12070" s="89"/>
    </row>
    <row r="12071" spans="7:7" x14ac:dyDescent="0.25">
      <c r="G12071" s="89"/>
    </row>
    <row r="12072" spans="7:7" x14ac:dyDescent="0.25">
      <c r="G12072" s="89"/>
    </row>
    <row r="12073" spans="7:7" x14ac:dyDescent="0.25">
      <c r="G12073" s="89"/>
    </row>
    <row r="12074" spans="7:7" x14ac:dyDescent="0.25">
      <c r="G12074" s="89"/>
    </row>
    <row r="12075" spans="7:7" x14ac:dyDescent="0.25">
      <c r="G12075" s="89"/>
    </row>
    <row r="12076" spans="7:7" x14ac:dyDescent="0.25">
      <c r="G12076" s="89"/>
    </row>
    <row r="12077" spans="7:7" x14ac:dyDescent="0.25">
      <c r="G12077" s="89"/>
    </row>
    <row r="12078" spans="7:7" x14ac:dyDescent="0.25">
      <c r="G12078" s="89"/>
    </row>
    <row r="12079" spans="7:7" x14ac:dyDescent="0.25">
      <c r="G12079" s="89"/>
    </row>
    <row r="12080" spans="7:7" x14ac:dyDescent="0.25">
      <c r="G12080" s="89"/>
    </row>
    <row r="12081" spans="7:7" x14ac:dyDescent="0.25">
      <c r="G12081" s="89"/>
    </row>
    <row r="12082" spans="7:7" x14ac:dyDescent="0.25">
      <c r="G12082" s="89"/>
    </row>
    <row r="12083" spans="7:7" x14ac:dyDescent="0.25">
      <c r="G12083" s="89"/>
    </row>
    <row r="12084" spans="7:7" x14ac:dyDescent="0.25">
      <c r="G12084" s="89"/>
    </row>
    <row r="12085" spans="7:7" x14ac:dyDescent="0.25">
      <c r="G12085" s="89"/>
    </row>
    <row r="12086" spans="7:7" x14ac:dyDescent="0.25">
      <c r="G12086" s="89"/>
    </row>
    <row r="12087" spans="7:7" x14ac:dyDescent="0.25">
      <c r="G12087" s="89"/>
    </row>
    <row r="12088" spans="7:7" x14ac:dyDescent="0.25">
      <c r="G12088" s="89"/>
    </row>
    <row r="12089" spans="7:7" x14ac:dyDescent="0.25">
      <c r="G12089" s="89"/>
    </row>
    <row r="12090" spans="7:7" x14ac:dyDescent="0.25">
      <c r="G12090" s="89"/>
    </row>
    <row r="12091" spans="7:7" x14ac:dyDescent="0.25">
      <c r="G12091" s="89"/>
    </row>
    <row r="12092" spans="7:7" x14ac:dyDescent="0.25">
      <c r="G12092" s="89"/>
    </row>
    <row r="12093" spans="7:7" x14ac:dyDescent="0.25">
      <c r="G12093" s="89"/>
    </row>
    <row r="12094" spans="7:7" x14ac:dyDescent="0.25">
      <c r="G12094" s="89"/>
    </row>
    <row r="12095" spans="7:7" x14ac:dyDescent="0.25">
      <c r="G12095" s="89"/>
    </row>
    <row r="12096" spans="7:7" x14ac:dyDescent="0.25">
      <c r="G12096" s="89"/>
    </row>
    <row r="12097" spans="7:7" x14ac:dyDescent="0.25">
      <c r="G12097" s="89"/>
    </row>
    <row r="12098" spans="7:7" x14ac:dyDescent="0.25">
      <c r="G12098" s="89"/>
    </row>
    <row r="12099" spans="7:7" x14ac:dyDescent="0.25">
      <c r="G12099" s="89"/>
    </row>
    <row r="12100" spans="7:7" x14ac:dyDescent="0.25">
      <c r="G12100" s="89"/>
    </row>
    <row r="12101" spans="7:7" x14ac:dyDescent="0.25">
      <c r="G12101" s="89"/>
    </row>
    <row r="12102" spans="7:7" x14ac:dyDescent="0.25">
      <c r="G12102" s="89"/>
    </row>
    <row r="12103" spans="7:7" x14ac:dyDescent="0.25">
      <c r="G12103" s="89"/>
    </row>
    <row r="12104" spans="7:7" x14ac:dyDescent="0.25">
      <c r="G12104" s="89"/>
    </row>
    <row r="12105" spans="7:7" x14ac:dyDescent="0.25">
      <c r="G12105" s="89"/>
    </row>
    <row r="12106" spans="7:7" x14ac:dyDescent="0.25">
      <c r="G12106" s="89"/>
    </row>
    <row r="12107" spans="7:7" x14ac:dyDescent="0.25">
      <c r="G12107" s="89"/>
    </row>
    <row r="12108" spans="7:7" x14ac:dyDescent="0.25">
      <c r="G12108" s="89"/>
    </row>
    <row r="12109" spans="7:7" x14ac:dyDescent="0.25">
      <c r="G12109" s="89"/>
    </row>
    <row r="12110" spans="7:7" x14ac:dyDescent="0.25">
      <c r="G12110" s="89"/>
    </row>
    <row r="12111" spans="7:7" x14ac:dyDescent="0.25">
      <c r="G12111" s="89"/>
    </row>
    <row r="12112" spans="7:7" x14ac:dyDescent="0.25">
      <c r="G12112" s="89"/>
    </row>
    <row r="12113" spans="7:7" x14ac:dyDescent="0.25">
      <c r="G12113" s="89"/>
    </row>
    <row r="12114" spans="7:7" x14ac:dyDescent="0.25">
      <c r="G12114" s="89"/>
    </row>
    <row r="12115" spans="7:7" x14ac:dyDescent="0.25">
      <c r="G12115" s="89"/>
    </row>
    <row r="12116" spans="7:7" x14ac:dyDescent="0.25">
      <c r="G12116" s="89"/>
    </row>
    <row r="12117" spans="7:7" x14ac:dyDescent="0.25">
      <c r="G12117" s="89"/>
    </row>
    <row r="12118" spans="7:7" x14ac:dyDescent="0.25">
      <c r="G12118" s="89"/>
    </row>
    <row r="12119" spans="7:7" x14ac:dyDescent="0.25">
      <c r="G12119" s="89"/>
    </row>
    <row r="12120" spans="7:7" x14ac:dyDescent="0.25">
      <c r="G12120" s="89"/>
    </row>
    <row r="12121" spans="7:7" x14ac:dyDescent="0.25">
      <c r="G12121" s="89"/>
    </row>
    <row r="12122" spans="7:7" x14ac:dyDescent="0.25">
      <c r="G12122" s="89"/>
    </row>
    <row r="12123" spans="7:7" x14ac:dyDescent="0.25">
      <c r="G12123" s="89"/>
    </row>
    <row r="12124" spans="7:7" x14ac:dyDescent="0.25">
      <c r="G12124" s="89"/>
    </row>
    <row r="12125" spans="7:7" x14ac:dyDescent="0.25">
      <c r="G12125" s="89"/>
    </row>
    <row r="12126" spans="7:7" x14ac:dyDescent="0.25">
      <c r="G12126" s="89"/>
    </row>
    <row r="12127" spans="7:7" x14ac:dyDescent="0.25">
      <c r="G12127" s="89"/>
    </row>
    <row r="12128" spans="7:7" x14ac:dyDescent="0.25">
      <c r="G12128" s="89"/>
    </row>
    <row r="12129" spans="7:7" x14ac:dyDescent="0.25">
      <c r="G12129" s="89"/>
    </row>
    <row r="12130" spans="7:7" x14ac:dyDescent="0.25">
      <c r="G12130" s="89"/>
    </row>
    <row r="12131" spans="7:7" x14ac:dyDescent="0.25">
      <c r="G12131" s="89"/>
    </row>
    <row r="12132" spans="7:7" x14ac:dyDescent="0.25">
      <c r="G12132" s="89"/>
    </row>
    <row r="12133" spans="7:7" x14ac:dyDescent="0.25">
      <c r="G12133" s="89"/>
    </row>
    <row r="12134" spans="7:7" x14ac:dyDescent="0.25">
      <c r="G12134" s="89"/>
    </row>
    <row r="12135" spans="7:7" x14ac:dyDescent="0.25">
      <c r="G12135" s="89"/>
    </row>
    <row r="12136" spans="7:7" x14ac:dyDescent="0.25">
      <c r="G12136" s="89"/>
    </row>
    <row r="12137" spans="7:7" x14ac:dyDescent="0.25">
      <c r="G12137" s="89"/>
    </row>
    <row r="12138" spans="7:7" x14ac:dyDescent="0.25">
      <c r="G12138" s="89"/>
    </row>
    <row r="12139" spans="7:7" x14ac:dyDescent="0.25">
      <c r="G12139" s="89"/>
    </row>
    <row r="12140" spans="7:7" x14ac:dyDescent="0.25">
      <c r="G12140" s="89"/>
    </row>
    <row r="12141" spans="7:7" x14ac:dyDescent="0.25">
      <c r="G12141" s="89"/>
    </row>
    <row r="12142" spans="7:7" x14ac:dyDescent="0.25">
      <c r="G12142" s="89"/>
    </row>
    <row r="12143" spans="7:7" x14ac:dyDescent="0.25">
      <c r="G12143" s="89"/>
    </row>
    <row r="12144" spans="7:7" x14ac:dyDescent="0.25">
      <c r="G12144" s="89"/>
    </row>
    <row r="12145" spans="7:7" x14ac:dyDescent="0.25">
      <c r="G12145" s="89"/>
    </row>
    <row r="12146" spans="7:7" x14ac:dyDescent="0.25">
      <c r="G12146" s="89"/>
    </row>
    <row r="12147" spans="7:7" x14ac:dyDescent="0.25">
      <c r="G12147" s="89"/>
    </row>
    <row r="12148" spans="7:7" x14ac:dyDescent="0.25">
      <c r="G12148" s="89"/>
    </row>
    <row r="12149" spans="7:7" x14ac:dyDescent="0.25">
      <c r="G12149" s="89"/>
    </row>
    <row r="12150" spans="7:7" x14ac:dyDescent="0.25">
      <c r="G12150" s="89"/>
    </row>
    <row r="12151" spans="7:7" x14ac:dyDescent="0.25">
      <c r="G12151" s="89"/>
    </row>
    <row r="12152" spans="7:7" x14ac:dyDescent="0.25">
      <c r="G12152" s="89"/>
    </row>
    <row r="12153" spans="7:7" x14ac:dyDescent="0.25">
      <c r="G12153" s="89"/>
    </row>
    <row r="12154" spans="7:7" x14ac:dyDescent="0.25">
      <c r="G12154" s="89"/>
    </row>
    <row r="12155" spans="7:7" x14ac:dyDescent="0.25">
      <c r="G12155" s="89"/>
    </row>
    <row r="12156" spans="7:7" x14ac:dyDescent="0.25">
      <c r="G12156" s="89"/>
    </row>
    <row r="12157" spans="7:7" x14ac:dyDescent="0.25">
      <c r="G12157" s="89"/>
    </row>
    <row r="12158" spans="7:7" x14ac:dyDescent="0.25">
      <c r="G12158" s="89"/>
    </row>
    <row r="12159" spans="7:7" x14ac:dyDescent="0.25">
      <c r="G12159" s="89"/>
    </row>
    <row r="12160" spans="7:7" x14ac:dyDescent="0.25">
      <c r="G12160" s="89"/>
    </row>
    <row r="12161" spans="7:7" x14ac:dyDescent="0.25">
      <c r="G12161" s="89"/>
    </row>
    <row r="12162" spans="7:7" x14ac:dyDescent="0.25">
      <c r="G12162" s="89"/>
    </row>
    <row r="12163" spans="7:7" x14ac:dyDescent="0.25">
      <c r="G12163" s="89"/>
    </row>
    <row r="12164" spans="7:7" x14ac:dyDescent="0.25">
      <c r="G12164" s="89"/>
    </row>
    <row r="12165" spans="7:7" x14ac:dyDescent="0.25">
      <c r="G12165" s="89"/>
    </row>
    <row r="12166" spans="7:7" x14ac:dyDescent="0.25">
      <c r="G12166" s="89"/>
    </row>
    <row r="12167" spans="7:7" x14ac:dyDescent="0.25">
      <c r="G12167" s="89"/>
    </row>
    <row r="12168" spans="7:7" x14ac:dyDescent="0.25">
      <c r="G12168" s="89"/>
    </row>
    <row r="12169" spans="7:7" x14ac:dyDescent="0.25">
      <c r="G12169" s="89"/>
    </row>
    <row r="12170" spans="7:7" x14ac:dyDescent="0.25">
      <c r="G12170" s="89"/>
    </row>
    <row r="12171" spans="7:7" x14ac:dyDescent="0.25">
      <c r="G12171" s="89"/>
    </row>
    <row r="12172" spans="7:7" x14ac:dyDescent="0.25">
      <c r="G12172" s="89"/>
    </row>
    <row r="12173" spans="7:7" x14ac:dyDescent="0.25">
      <c r="G12173" s="89"/>
    </row>
    <row r="12174" spans="7:7" x14ac:dyDescent="0.25">
      <c r="G12174" s="89"/>
    </row>
    <row r="12175" spans="7:7" x14ac:dyDescent="0.25">
      <c r="G12175" s="89"/>
    </row>
    <row r="12176" spans="7:7" x14ac:dyDescent="0.25">
      <c r="G12176" s="89"/>
    </row>
    <row r="12177" spans="7:7" x14ac:dyDescent="0.25">
      <c r="G12177" s="89"/>
    </row>
    <row r="12178" spans="7:7" x14ac:dyDescent="0.25">
      <c r="G12178" s="89"/>
    </row>
    <row r="12179" spans="7:7" x14ac:dyDescent="0.25">
      <c r="G12179" s="89"/>
    </row>
    <row r="12180" spans="7:7" x14ac:dyDescent="0.25">
      <c r="G12180" s="89"/>
    </row>
    <row r="12181" spans="7:7" x14ac:dyDescent="0.25">
      <c r="G12181" s="89"/>
    </row>
    <row r="12182" spans="7:7" x14ac:dyDescent="0.25">
      <c r="G12182" s="89"/>
    </row>
    <row r="12183" spans="7:7" x14ac:dyDescent="0.25">
      <c r="G12183" s="89"/>
    </row>
    <row r="12184" spans="7:7" x14ac:dyDescent="0.25">
      <c r="G12184" s="89"/>
    </row>
    <row r="12185" spans="7:7" x14ac:dyDescent="0.25">
      <c r="G12185" s="89"/>
    </row>
    <row r="12186" spans="7:7" x14ac:dyDescent="0.25">
      <c r="G12186" s="89"/>
    </row>
    <row r="12187" spans="7:7" x14ac:dyDescent="0.25">
      <c r="G12187" s="89"/>
    </row>
    <row r="12188" spans="7:7" x14ac:dyDescent="0.25">
      <c r="G12188" s="89"/>
    </row>
    <row r="12189" spans="7:7" x14ac:dyDescent="0.25">
      <c r="G12189" s="89"/>
    </row>
    <row r="12190" spans="7:7" x14ac:dyDescent="0.25">
      <c r="G12190" s="89"/>
    </row>
    <row r="12191" spans="7:7" x14ac:dyDescent="0.25">
      <c r="G12191" s="89"/>
    </row>
    <row r="12192" spans="7:7" x14ac:dyDescent="0.25">
      <c r="G12192" s="89"/>
    </row>
    <row r="12193" spans="7:7" x14ac:dyDescent="0.25">
      <c r="G12193" s="89"/>
    </row>
    <row r="12194" spans="7:7" x14ac:dyDescent="0.25">
      <c r="G12194" s="89"/>
    </row>
    <row r="12195" spans="7:7" x14ac:dyDescent="0.25">
      <c r="G12195" s="89"/>
    </row>
    <row r="12196" spans="7:7" x14ac:dyDescent="0.25">
      <c r="G12196" s="89"/>
    </row>
    <row r="12197" spans="7:7" x14ac:dyDescent="0.25">
      <c r="G12197" s="89"/>
    </row>
    <row r="12198" spans="7:7" x14ac:dyDescent="0.25">
      <c r="G12198" s="89"/>
    </row>
    <row r="12199" spans="7:7" x14ac:dyDescent="0.25">
      <c r="G12199" s="89"/>
    </row>
    <row r="12200" spans="7:7" x14ac:dyDescent="0.25">
      <c r="G12200" s="89"/>
    </row>
    <row r="12201" spans="7:7" x14ac:dyDescent="0.25">
      <c r="G12201" s="89"/>
    </row>
    <row r="12202" spans="7:7" x14ac:dyDescent="0.25">
      <c r="G12202" s="89"/>
    </row>
    <row r="12203" spans="7:7" x14ac:dyDescent="0.25">
      <c r="G12203" s="89"/>
    </row>
    <row r="12204" spans="7:7" x14ac:dyDescent="0.25">
      <c r="G12204" s="89"/>
    </row>
    <row r="12205" spans="7:7" x14ac:dyDescent="0.25">
      <c r="G12205" s="89"/>
    </row>
    <row r="12206" spans="7:7" x14ac:dyDescent="0.25">
      <c r="G12206" s="89"/>
    </row>
    <row r="12207" spans="7:7" x14ac:dyDescent="0.25">
      <c r="G12207" s="89"/>
    </row>
    <row r="12208" spans="7:7" x14ac:dyDescent="0.25">
      <c r="G12208" s="89"/>
    </row>
    <row r="12209" spans="7:7" x14ac:dyDescent="0.25">
      <c r="G12209" s="89"/>
    </row>
    <row r="12210" spans="7:7" x14ac:dyDescent="0.25">
      <c r="G12210" s="89"/>
    </row>
    <row r="12211" spans="7:7" x14ac:dyDescent="0.25">
      <c r="G12211" s="89"/>
    </row>
    <row r="12212" spans="7:7" x14ac:dyDescent="0.25">
      <c r="G12212" s="89"/>
    </row>
    <row r="12213" spans="7:7" x14ac:dyDescent="0.25">
      <c r="G12213" s="89"/>
    </row>
    <row r="12214" spans="7:7" x14ac:dyDescent="0.25">
      <c r="G12214" s="89"/>
    </row>
    <row r="12215" spans="7:7" x14ac:dyDescent="0.25">
      <c r="G12215" s="89"/>
    </row>
    <row r="12216" spans="7:7" x14ac:dyDescent="0.25">
      <c r="G12216" s="89"/>
    </row>
    <row r="12217" spans="7:7" x14ac:dyDescent="0.25">
      <c r="G12217" s="89"/>
    </row>
    <row r="12218" spans="7:7" x14ac:dyDescent="0.25">
      <c r="G12218" s="89"/>
    </row>
    <row r="12219" spans="7:7" x14ac:dyDescent="0.25">
      <c r="G12219" s="89"/>
    </row>
    <row r="12220" spans="7:7" x14ac:dyDescent="0.25">
      <c r="G12220" s="89"/>
    </row>
    <row r="12221" spans="7:7" x14ac:dyDescent="0.25">
      <c r="G12221" s="89"/>
    </row>
    <row r="12222" spans="7:7" x14ac:dyDescent="0.25">
      <c r="G12222" s="89"/>
    </row>
    <row r="12223" spans="7:7" x14ac:dyDescent="0.25">
      <c r="G12223" s="89"/>
    </row>
    <row r="12224" spans="7:7" x14ac:dyDescent="0.25">
      <c r="G12224" s="89"/>
    </row>
    <row r="12225" spans="7:7" x14ac:dyDescent="0.25">
      <c r="G12225" s="89"/>
    </row>
    <row r="12226" spans="7:7" x14ac:dyDescent="0.25">
      <c r="G12226" s="89"/>
    </row>
    <row r="12227" spans="7:7" x14ac:dyDescent="0.25">
      <c r="G12227" s="89"/>
    </row>
    <row r="12228" spans="7:7" x14ac:dyDescent="0.25">
      <c r="G12228" s="89"/>
    </row>
    <row r="12229" spans="7:7" x14ac:dyDescent="0.25">
      <c r="G12229" s="89"/>
    </row>
    <row r="12230" spans="7:7" x14ac:dyDescent="0.25">
      <c r="G12230" s="89"/>
    </row>
    <row r="12231" spans="7:7" x14ac:dyDescent="0.25">
      <c r="G12231" s="89"/>
    </row>
    <row r="12232" spans="7:7" x14ac:dyDescent="0.25">
      <c r="G12232" s="89"/>
    </row>
    <row r="12233" spans="7:7" x14ac:dyDescent="0.25">
      <c r="G12233" s="89"/>
    </row>
    <row r="12234" spans="7:7" x14ac:dyDescent="0.25">
      <c r="G12234" s="89"/>
    </row>
    <row r="12235" spans="7:7" x14ac:dyDescent="0.25">
      <c r="G12235" s="89"/>
    </row>
    <row r="12236" spans="7:7" x14ac:dyDescent="0.25">
      <c r="G12236" s="89"/>
    </row>
    <row r="12237" spans="7:7" x14ac:dyDescent="0.25">
      <c r="G12237" s="89"/>
    </row>
    <row r="12238" spans="7:7" x14ac:dyDescent="0.25">
      <c r="G12238" s="89"/>
    </row>
    <row r="12239" spans="7:7" x14ac:dyDescent="0.25">
      <c r="G12239" s="89"/>
    </row>
    <row r="12240" spans="7:7" x14ac:dyDescent="0.25">
      <c r="G12240" s="89"/>
    </row>
    <row r="12241" spans="7:7" x14ac:dyDescent="0.25">
      <c r="G12241" s="89"/>
    </row>
    <row r="12242" spans="7:7" x14ac:dyDescent="0.25">
      <c r="G12242" s="89"/>
    </row>
    <row r="12243" spans="7:7" x14ac:dyDescent="0.25">
      <c r="G12243" s="89"/>
    </row>
    <row r="12244" spans="7:7" x14ac:dyDescent="0.25">
      <c r="G12244" s="89"/>
    </row>
    <row r="12245" spans="7:7" x14ac:dyDescent="0.25">
      <c r="G12245" s="89"/>
    </row>
    <row r="12246" spans="7:7" x14ac:dyDescent="0.25">
      <c r="G12246" s="89"/>
    </row>
    <row r="12247" spans="7:7" x14ac:dyDescent="0.25">
      <c r="G12247" s="89"/>
    </row>
    <row r="12248" spans="7:7" x14ac:dyDescent="0.25">
      <c r="G12248" s="89"/>
    </row>
    <row r="12249" spans="7:7" x14ac:dyDescent="0.25">
      <c r="G12249" s="89"/>
    </row>
    <row r="12250" spans="7:7" x14ac:dyDescent="0.25">
      <c r="G12250" s="89"/>
    </row>
    <row r="12251" spans="7:7" x14ac:dyDescent="0.25">
      <c r="G12251" s="89"/>
    </row>
    <row r="12252" spans="7:7" x14ac:dyDescent="0.25">
      <c r="G12252" s="89"/>
    </row>
    <row r="12253" spans="7:7" x14ac:dyDescent="0.25">
      <c r="G12253" s="89"/>
    </row>
    <row r="12254" spans="7:7" x14ac:dyDescent="0.25">
      <c r="G12254" s="89"/>
    </row>
    <row r="12255" spans="7:7" x14ac:dyDescent="0.25">
      <c r="G12255" s="89"/>
    </row>
    <row r="12256" spans="7:7" x14ac:dyDescent="0.25">
      <c r="G12256" s="89"/>
    </row>
    <row r="12257" spans="7:7" x14ac:dyDescent="0.25">
      <c r="G12257" s="89"/>
    </row>
    <row r="12258" spans="7:7" x14ac:dyDescent="0.25">
      <c r="G12258" s="89"/>
    </row>
    <row r="12259" spans="7:7" x14ac:dyDescent="0.25">
      <c r="G12259" s="89"/>
    </row>
    <row r="12260" spans="7:7" x14ac:dyDescent="0.25">
      <c r="G12260" s="89"/>
    </row>
    <row r="12261" spans="7:7" x14ac:dyDescent="0.25">
      <c r="G12261" s="89"/>
    </row>
    <row r="12262" spans="7:7" x14ac:dyDescent="0.25">
      <c r="G12262" s="89"/>
    </row>
    <row r="12263" spans="7:7" x14ac:dyDescent="0.25">
      <c r="G12263" s="89"/>
    </row>
    <row r="12264" spans="7:7" x14ac:dyDescent="0.25">
      <c r="G12264" s="89"/>
    </row>
    <row r="12265" spans="7:7" x14ac:dyDescent="0.25">
      <c r="G12265" s="89"/>
    </row>
    <row r="12266" spans="7:7" x14ac:dyDescent="0.25">
      <c r="G12266" s="89"/>
    </row>
    <row r="12267" spans="7:7" x14ac:dyDescent="0.25">
      <c r="G12267" s="89"/>
    </row>
    <row r="12268" spans="7:7" x14ac:dyDescent="0.25">
      <c r="G12268" s="89"/>
    </row>
    <row r="12269" spans="7:7" x14ac:dyDescent="0.25">
      <c r="G12269" s="89"/>
    </row>
    <row r="12270" spans="7:7" x14ac:dyDescent="0.25">
      <c r="G12270" s="89"/>
    </row>
    <row r="12271" spans="7:7" x14ac:dyDescent="0.25">
      <c r="G12271" s="89"/>
    </row>
    <row r="12272" spans="7:7" x14ac:dyDescent="0.25">
      <c r="G12272" s="89"/>
    </row>
    <row r="12273" spans="7:7" x14ac:dyDescent="0.25">
      <c r="G12273" s="89"/>
    </row>
    <row r="12274" spans="7:7" x14ac:dyDescent="0.25">
      <c r="G12274" s="89"/>
    </row>
    <row r="12275" spans="7:7" x14ac:dyDescent="0.25">
      <c r="G12275" s="89"/>
    </row>
    <row r="12276" spans="7:7" x14ac:dyDescent="0.25">
      <c r="G12276" s="89"/>
    </row>
    <row r="12277" spans="7:7" x14ac:dyDescent="0.25">
      <c r="G12277" s="89"/>
    </row>
    <row r="12278" spans="7:7" x14ac:dyDescent="0.25">
      <c r="G12278" s="89"/>
    </row>
    <row r="12279" spans="7:7" x14ac:dyDescent="0.25">
      <c r="G12279" s="89"/>
    </row>
    <row r="12280" spans="7:7" x14ac:dyDescent="0.25">
      <c r="G12280" s="89"/>
    </row>
    <row r="12281" spans="7:7" x14ac:dyDescent="0.25">
      <c r="G12281" s="89"/>
    </row>
    <row r="12282" spans="7:7" x14ac:dyDescent="0.25">
      <c r="G12282" s="89"/>
    </row>
    <row r="12283" spans="7:7" x14ac:dyDescent="0.25">
      <c r="G12283" s="89"/>
    </row>
    <row r="12284" spans="7:7" x14ac:dyDescent="0.25">
      <c r="G12284" s="89"/>
    </row>
    <row r="12285" spans="7:7" x14ac:dyDescent="0.25">
      <c r="G12285" s="89"/>
    </row>
    <row r="12286" spans="7:7" x14ac:dyDescent="0.25">
      <c r="G12286" s="89"/>
    </row>
    <row r="12287" spans="7:7" x14ac:dyDescent="0.25">
      <c r="G12287" s="89"/>
    </row>
    <row r="12288" spans="7:7" x14ac:dyDescent="0.25">
      <c r="G12288" s="89"/>
    </row>
    <row r="12289" spans="7:7" x14ac:dyDescent="0.25">
      <c r="G12289" s="89"/>
    </row>
    <row r="12290" spans="7:7" x14ac:dyDescent="0.25">
      <c r="G12290" s="89"/>
    </row>
    <row r="12291" spans="7:7" x14ac:dyDescent="0.25">
      <c r="G12291" s="89"/>
    </row>
    <row r="12292" spans="7:7" x14ac:dyDescent="0.25">
      <c r="G12292" s="89"/>
    </row>
    <row r="12293" spans="7:7" x14ac:dyDescent="0.25">
      <c r="G12293" s="89"/>
    </row>
    <row r="12294" spans="7:7" x14ac:dyDescent="0.25">
      <c r="G12294" s="89"/>
    </row>
    <row r="12295" spans="7:7" x14ac:dyDescent="0.25">
      <c r="G12295" s="89"/>
    </row>
    <row r="12296" spans="7:7" x14ac:dyDescent="0.25">
      <c r="G12296" s="89"/>
    </row>
    <row r="12297" spans="7:7" x14ac:dyDescent="0.25">
      <c r="G12297" s="89"/>
    </row>
    <row r="12298" spans="7:7" x14ac:dyDescent="0.25">
      <c r="G12298" s="89"/>
    </row>
    <row r="12299" spans="7:7" x14ac:dyDescent="0.25">
      <c r="G12299" s="89"/>
    </row>
    <row r="12300" spans="7:7" x14ac:dyDescent="0.25">
      <c r="G12300" s="89"/>
    </row>
    <row r="12301" spans="7:7" x14ac:dyDescent="0.25">
      <c r="G12301" s="89"/>
    </row>
    <row r="12302" spans="7:7" x14ac:dyDescent="0.25">
      <c r="G12302" s="89"/>
    </row>
    <row r="12303" spans="7:7" x14ac:dyDescent="0.25">
      <c r="G12303" s="89"/>
    </row>
    <row r="12304" spans="7:7" x14ac:dyDescent="0.25">
      <c r="G12304" s="89"/>
    </row>
    <row r="12305" spans="7:7" x14ac:dyDescent="0.25">
      <c r="G12305" s="89"/>
    </row>
    <row r="12306" spans="7:7" x14ac:dyDescent="0.25">
      <c r="G12306" s="89"/>
    </row>
    <row r="12307" spans="7:7" x14ac:dyDescent="0.25">
      <c r="G12307" s="89"/>
    </row>
    <row r="12308" spans="7:7" x14ac:dyDescent="0.25">
      <c r="G12308" s="89"/>
    </row>
    <row r="12309" spans="7:7" x14ac:dyDescent="0.25">
      <c r="G12309" s="89"/>
    </row>
    <row r="12310" spans="7:7" x14ac:dyDescent="0.25">
      <c r="G12310" s="89"/>
    </row>
    <row r="12311" spans="7:7" x14ac:dyDescent="0.25">
      <c r="G12311" s="89"/>
    </row>
    <row r="12312" spans="7:7" x14ac:dyDescent="0.25">
      <c r="G12312" s="89"/>
    </row>
    <row r="12313" spans="7:7" x14ac:dyDescent="0.25">
      <c r="G12313" s="89"/>
    </row>
    <row r="12314" spans="7:7" x14ac:dyDescent="0.25">
      <c r="G12314" s="89"/>
    </row>
    <row r="12315" spans="7:7" x14ac:dyDescent="0.25">
      <c r="G12315" s="89"/>
    </row>
    <row r="12316" spans="7:7" x14ac:dyDescent="0.25">
      <c r="G12316" s="89"/>
    </row>
    <row r="12317" spans="7:7" x14ac:dyDescent="0.25">
      <c r="G12317" s="89"/>
    </row>
    <row r="12318" spans="7:7" x14ac:dyDescent="0.25">
      <c r="G12318" s="89"/>
    </row>
    <row r="12319" spans="7:7" x14ac:dyDescent="0.25">
      <c r="G12319" s="89"/>
    </row>
    <row r="12320" spans="7:7" x14ac:dyDescent="0.25">
      <c r="G12320" s="89"/>
    </row>
    <row r="12321" spans="7:7" x14ac:dyDescent="0.25">
      <c r="G12321" s="89"/>
    </row>
    <row r="12322" spans="7:7" x14ac:dyDescent="0.25">
      <c r="G12322" s="89"/>
    </row>
    <row r="12323" spans="7:7" x14ac:dyDescent="0.25">
      <c r="G12323" s="89"/>
    </row>
    <row r="12324" spans="7:7" x14ac:dyDescent="0.25">
      <c r="G12324" s="89"/>
    </row>
    <row r="12325" spans="7:7" x14ac:dyDescent="0.25">
      <c r="G12325" s="89"/>
    </row>
    <row r="12326" spans="7:7" x14ac:dyDescent="0.25">
      <c r="G12326" s="89"/>
    </row>
    <row r="12327" spans="7:7" x14ac:dyDescent="0.25">
      <c r="G12327" s="89"/>
    </row>
    <row r="12328" spans="7:7" x14ac:dyDescent="0.25">
      <c r="G12328" s="89"/>
    </row>
    <row r="12329" spans="7:7" x14ac:dyDescent="0.25">
      <c r="G12329" s="89"/>
    </row>
    <row r="12330" spans="7:7" x14ac:dyDescent="0.25">
      <c r="G12330" s="89"/>
    </row>
    <row r="12331" spans="7:7" x14ac:dyDescent="0.25">
      <c r="G12331" s="89"/>
    </row>
    <row r="12332" spans="7:7" x14ac:dyDescent="0.25">
      <c r="G12332" s="89"/>
    </row>
    <row r="12333" spans="7:7" x14ac:dyDescent="0.25">
      <c r="G12333" s="89"/>
    </row>
    <row r="12334" spans="7:7" x14ac:dyDescent="0.25">
      <c r="G12334" s="89"/>
    </row>
    <row r="12335" spans="7:7" x14ac:dyDescent="0.25">
      <c r="G12335" s="89"/>
    </row>
    <row r="12336" spans="7:7" x14ac:dyDescent="0.25">
      <c r="G12336" s="89"/>
    </row>
    <row r="12337" spans="7:7" x14ac:dyDescent="0.25">
      <c r="G12337" s="89"/>
    </row>
    <row r="12338" spans="7:7" x14ac:dyDescent="0.25">
      <c r="G12338" s="89"/>
    </row>
    <row r="12339" spans="7:7" x14ac:dyDescent="0.25">
      <c r="G12339" s="89"/>
    </row>
    <row r="12340" spans="7:7" x14ac:dyDescent="0.25">
      <c r="G12340" s="89"/>
    </row>
    <row r="12341" spans="7:7" x14ac:dyDescent="0.25">
      <c r="G12341" s="89"/>
    </row>
    <row r="12342" spans="7:7" x14ac:dyDescent="0.25">
      <c r="G12342" s="89"/>
    </row>
    <row r="12343" spans="7:7" x14ac:dyDescent="0.25">
      <c r="G12343" s="89"/>
    </row>
    <row r="12344" spans="7:7" x14ac:dyDescent="0.25">
      <c r="G12344" s="89"/>
    </row>
    <row r="12345" spans="7:7" x14ac:dyDescent="0.25">
      <c r="G12345" s="89"/>
    </row>
    <row r="12346" spans="7:7" x14ac:dyDescent="0.25">
      <c r="G12346" s="89"/>
    </row>
    <row r="12347" spans="7:7" x14ac:dyDescent="0.25">
      <c r="G12347" s="89"/>
    </row>
    <row r="12348" spans="7:7" x14ac:dyDescent="0.25">
      <c r="G12348" s="89"/>
    </row>
    <row r="12349" spans="7:7" x14ac:dyDescent="0.25">
      <c r="G12349" s="89"/>
    </row>
    <row r="12350" spans="7:7" x14ac:dyDescent="0.25">
      <c r="G12350" s="89"/>
    </row>
    <row r="12351" spans="7:7" x14ac:dyDescent="0.25">
      <c r="G12351" s="89"/>
    </row>
    <row r="12352" spans="7:7" x14ac:dyDescent="0.25">
      <c r="G12352" s="89"/>
    </row>
    <row r="12353" spans="7:7" x14ac:dyDescent="0.25">
      <c r="G12353" s="89"/>
    </row>
    <row r="12354" spans="7:7" x14ac:dyDescent="0.25">
      <c r="G12354" s="89"/>
    </row>
    <row r="12355" spans="7:7" x14ac:dyDescent="0.25">
      <c r="G12355" s="89"/>
    </row>
    <row r="12356" spans="7:7" x14ac:dyDescent="0.25">
      <c r="G12356" s="89"/>
    </row>
    <row r="12357" spans="7:7" x14ac:dyDescent="0.25">
      <c r="G12357" s="89"/>
    </row>
    <row r="12358" spans="7:7" x14ac:dyDescent="0.25">
      <c r="G12358" s="89"/>
    </row>
    <row r="12359" spans="7:7" x14ac:dyDescent="0.25">
      <c r="G12359" s="89"/>
    </row>
    <row r="12360" spans="7:7" x14ac:dyDescent="0.25">
      <c r="G12360" s="89"/>
    </row>
    <row r="12361" spans="7:7" x14ac:dyDescent="0.25">
      <c r="G12361" s="89"/>
    </row>
    <row r="12362" spans="7:7" x14ac:dyDescent="0.25">
      <c r="G12362" s="89"/>
    </row>
    <row r="12363" spans="7:7" x14ac:dyDescent="0.25">
      <c r="G12363" s="89"/>
    </row>
    <row r="12364" spans="7:7" x14ac:dyDescent="0.25">
      <c r="G12364" s="89"/>
    </row>
    <row r="12365" spans="7:7" x14ac:dyDescent="0.25">
      <c r="G12365" s="89"/>
    </row>
    <row r="12366" spans="7:7" x14ac:dyDescent="0.25">
      <c r="G12366" s="89"/>
    </row>
    <row r="12367" spans="7:7" x14ac:dyDescent="0.25">
      <c r="G12367" s="89"/>
    </row>
    <row r="12368" spans="7:7" x14ac:dyDescent="0.25">
      <c r="G12368" s="89"/>
    </row>
    <row r="12369" spans="7:7" x14ac:dyDescent="0.25">
      <c r="G12369" s="89"/>
    </row>
    <row r="12370" spans="7:7" x14ac:dyDescent="0.25">
      <c r="G12370" s="89"/>
    </row>
    <row r="12371" spans="7:7" x14ac:dyDescent="0.25">
      <c r="G12371" s="89"/>
    </row>
    <row r="12372" spans="7:7" x14ac:dyDescent="0.25">
      <c r="G12372" s="89"/>
    </row>
    <row r="12373" spans="7:7" x14ac:dyDescent="0.25">
      <c r="G12373" s="89"/>
    </row>
    <row r="12374" spans="7:7" x14ac:dyDescent="0.25">
      <c r="G12374" s="89"/>
    </row>
    <row r="12375" spans="7:7" x14ac:dyDescent="0.25">
      <c r="G12375" s="89"/>
    </row>
    <row r="12376" spans="7:7" x14ac:dyDescent="0.25">
      <c r="G12376" s="89"/>
    </row>
    <row r="12377" spans="7:7" x14ac:dyDescent="0.25">
      <c r="G12377" s="89"/>
    </row>
    <row r="12378" spans="7:7" x14ac:dyDescent="0.25">
      <c r="G12378" s="89"/>
    </row>
    <row r="12379" spans="7:7" x14ac:dyDescent="0.25">
      <c r="G12379" s="89"/>
    </row>
    <row r="12380" spans="7:7" x14ac:dyDescent="0.25">
      <c r="G12380" s="89"/>
    </row>
    <row r="12381" spans="7:7" x14ac:dyDescent="0.25">
      <c r="G12381" s="89"/>
    </row>
    <row r="12382" spans="7:7" x14ac:dyDescent="0.25">
      <c r="G12382" s="89"/>
    </row>
    <row r="12383" spans="7:7" x14ac:dyDescent="0.25">
      <c r="G12383" s="89"/>
    </row>
    <row r="12384" spans="7:7" x14ac:dyDescent="0.25">
      <c r="G12384" s="89"/>
    </row>
    <row r="12385" spans="7:7" x14ac:dyDescent="0.25">
      <c r="G12385" s="89"/>
    </row>
    <row r="12386" spans="7:7" x14ac:dyDescent="0.25">
      <c r="G12386" s="89"/>
    </row>
    <row r="12387" spans="7:7" x14ac:dyDescent="0.25">
      <c r="G12387" s="89"/>
    </row>
    <row r="12388" spans="7:7" x14ac:dyDescent="0.25">
      <c r="G12388" s="89"/>
    </row>
    <row r="12389" spans="7:7" x14ac:dyDescent="0.25">
      <c r="G12389" s="89"/>
    </row>
    <row r="12390" spans="7:7" x14ac:dyDescent="0.25">
      <c r="G12390" s="89"/>
    </row>
    <row r="12391" spans="7:7" x14ac:dyDescent="0.25">
      <c r="G12391" s="89"/>
    </row>
    <row r="12392" spans="7:7" x14ac:dyDescent="0.25">
      <c r="G12392" s="89"/>
    </row>
    <row r="12393" spans="7:7" x14ac:dyDescent="0.25">
      <c r="G12393" s="89"/>
    </row>
    <row r="12394" spans="7:7" x14ac:dyDescent="0.25">
      <c r="G12394" s="89"/>
    </row>
    <row r="12395" spans="7:7" x14ac:dyDescent="0.25">
      <c r="G12395" s="89"/>
    </row>
    <row r="12396" spans="7:7" x14ac:dyDescent="0.25">
      <c r="G12396" s="89"/>
    </row>
    <row r="12397" spans="7:7" x14ac:dyDescent="0.25">
      <c r="G12397" s="89"/>
    </row>
    <row r="12398" spans="7:7" x14ac:dyDescent="0.25">
      <c r="G12398" s="89"/>
    </row>
    <row r="12399" spans="7:7" x14ac:dyDescent="0.25">
      <c r="G12399" s="89"/>
    </row>
    <row r="12400" spans="7:7" x14ac:dyDescent="0.25">
      <c r="G12400" s="89"/>
    </row>
    <row r="12401" spans="7:7" x14ac:dyDescent="0.25">
      <c r="G12401" s="89"/>
    </row>
    <row r="12402" spans="7:7" x14ac:dyDescent="0.25">
      <c r="G12402" s="89"/>
    </row>
    <row r="12403" spans="7:7" x14ac:dyDescent="0.25">
      <c r="G12403" s="89"/>
    </row>
    <row r="12404" spans="7:7" x14ac:dyDescent="0.25">
      <c r="G12404" s="89"/>
    </row>
    <row r="12405" spans="7:7" x14ac:dyDescent="0.25">
      <c r="G12405" s="89"/>
    </row>
    <row r="12406" spans="7:7" x14ac:dyDescent="0.25">
      <c r="G12406" s="89"/>
    </row>
    <row r="12407" spans="7:7" x14ac:dyDescent="0.25">
      <c r="G12407" s="89"/>
    </row>
    <row r="12408" spans="7:7" x14ac:dyDescent="0.25">
      <c r="G12408" s="89"/>
    </row>
    <row r="12409" spans="7:7" x14ac:dyDescent="0.25">
      <c r="G12409" s="89"/>
    </row>
    <row r="12410" spans="7:7" x14ac:dyDescent="0.25">
      <c r="G12410" s="89"/>
    </row>
    <row r="12411" spans="7:7" x14ac:dyDescent="0.25">
      <c r="G12411" s="89"/>
    </row>
    <row r="12412" spans="7:7" x14ac:dyDescent="0.25">
      <c r="G12412" s="89"/>
    </row>
    <row r="12413" spans="7:7" x14ac:dyDescent="0.25">
      <c r="G12413" s="89"/>
    </row>
    <row r="12414" spans="7:7" x14ac:dyDescent="0.25">
      <c r="G12414" s="89"/>
    </row>
    <row r="12415" spans="7:7" x14ac:dyDescent="0.25">
      <c r="G12415" s="89"/>
    </row>
    <row r="12416" spans="7:7" x14ac:dyDescent="0.25">
      <c r="G12416" s="89"/>
    </row>
    <row r="12417" spans="7:7" x14ac:dyDescent="0.25">
      <c r="G12417" s="89"/>
    </row>
    <row r="12418" spans="7:7" x14ac:dyDescent="0.25">
      <c r="G12418" s="89"/>
    </row>
    <row r="12419" spans="7:7" x14ac:dyDescent="0.25">
      <c r="G12419" s="89"/>
    </row>
    <row r="12420" spans="7:7" x14ac:dyDescent="0.25">
      <c r="G12420" s="89"/>
    </row>
    <row r="12421" spans="7:7" x14ac:dyDescent="0.25">
      <c r="G12421" s="89"/>
    </row>
    <row r="12422" spans="7:7" x14ac:dyDescent="0.25">
      <c r="G12422" s="89"/>
    </row>
    <row r="12423" spans="7:7" x14ac:dyDescent="0.25">
      <c r="G12423" s="89"/>
    </row>
    <row r="12424" spans="7:7" x14ac:dyDescent="0.25">
      <c r="G12424" s="89"/>
    </row>
    <row r="12425" spans="7:7" x14ac:dyDescent="0.25">
      <c r="G12425" s="89"/>
    </row>
    <row r="12426" spans="7:7" x14ac:dyDescent="0.25">
      <c r="G12426" s="89"/>
    </row>
    <row r="12427" spans="7:7" x14ac:dyDescent="0.25">
      <c r="G12427" s="89"/>
    </row>
    <row r="12428" spans="7:7" x14ac:dyDescent="0.25">
      <c r="G12428" s="89"/>
    </row>
    <row r="12429" spans="7:7" x14ac:dyDescent="0.25">
      <c r="G12429" s="89"/>
    </row>
    <row r="12430" spans="7:7" x14ac:dyDescent="0.25">
      <c r="G12430" s="89"/>
    </row>
    <row r="12431" spans="7:7" x14ac:dyDescent="0.25">
      <c r="G12431" s="89"/>
    </row>
    <row r="12432" spans="7:7" x14ac:dyDescent="0.25">
      <c r="G12432" s="89"/>
    </row>
    <row r="12433" spans="7:7" x14ac:dyDescent="0.25">
      <c r="G12433" s="89"/>
    </row>
    <row r="12434" spans="7:7" x14ac:dyDescent="0.25">
      <c r="G12434" s="89"/>
    </row>
    <row r="12435" spans="7:7" x14ac:dyDescent="0.25">
      <c r="G12435" s="89"/>
    </row>
    <row r="12436" spans="7:7" x14ac:dyDescent="0.25">
      <c r="G12436" s="89"/>
    </row>
    <row r="12437" spans="7:7" x14ac:dyDescent="0.25">
      <c r="G12437" s="89"/>
    </row>
    <row r="12438" spans="7:7" x14ac:dyDescent="0.25">
      <c r="G12438" s="89"/>
    </row>
    <row r="12439" spans="7:7" x14ac:dyDescent="0.25">
      <c r="G12439" s="89"/>
    </row>
    <row r="12440" spans="7:7" x14ac:dyDescent="0.25">
      <c r="G12440" s="89"/>
    </row>
    <row r="12441" spans="7:7" x14ac:dyDescent="0.25">
      <c r="G12441" s="89"/>
    </row>
    <row r="12442" spans="7:7" x14ac:dyDescent="0.25">
      <c r="G12442" s="89"/>
    </row>
    <row r="12443" spans="7:7" x14ac:dyDescent="0.25">
      <c r="G12443" s="89"/>
    </row>
    <row r="12444" spans="7:7" x14ac:dyDescent="0.25">
      <c r="G12444" s="89"/>
    </row>
    <row r="12445" spans="7:7" x14ac:dyDescent="0.25">
      <c r="G12445" s="89"/>
    </row>
    <row r="12446" spans="7:7" x14ac:dyDescent="0.25">
      <c r="G12446" s="89"/>
    </row>
    <row r="12447" spans="7:7" x14ac:dyDescent="0.25">
      <c r="G12447" s="89"/>
    </row>
    <row r="12448" spans="7:7" x14ac:dyDescent="0.25">
      <c r="G12448" s="89"/>
    </row>
    <row r="12449" spans="7:7" x14ac:dyDescent="0.25">
      <c r="G12449" s="89"/>
    </row>
    <row r="12450" spans="7:7" x14ac:dyDescent="0.25">
      <c r="G12450" s="89"/>
    </row>
    <row r="12451" spans="7:7" x14ac:dyDescent="0.25">
      <c r="G12451" s="89"/>
    </row>
    <row r="12452" spans="7:7" x14ac:dyDescent="0.25">
      <c r="G12452" s="89"/>
    </row>
    <row r="12453" spans="7:7" x14ac:dyDescent="0.25">
      <c r="G12453" s="89"/>
    </row>
    <row r="12454" spans="7:7" x14ac:dyDescent="0.25">
      <c r="G12454" s="89"/>
    </row>
    <row r="12455" spans="7:7" x14ac:dyDescent="0.25">
      <c r="G12455" s="89"/>
    </row>
    <row r="12456" spans="7:7" x14ac:dyDescent="0.25">
      <c r="G12456" s="89"/>
    </row>
    <row r="12457" spans="7:7" x14ac:dyDescent="0.25">
      <c r="G12457" s="89"/>
    </row>
    <row r="12458" spans="7:7" x14ac:dyDescent="0.25">
      <c r="G12458" s="89"/>
    </row>
    <row r="12459" spans="7:7" x14ac:dyDescent="0.25">
      <c r="G12459" s="89"/>
    </row>
    <row r="12460" spans="7:7" x14ac:dyDescent="0.25">
      <c r="G12460" s="89"/>
    </row>
    <row r="12461" spans="7:7" x14ac:dyDescent="0.25">
      <c r="G12461" s="89"/>
    </row>
    <row r="12462" spans="7:7" x14ac:dyDescent="0.25">
      <c r="G12462" s="89"/>
    </row>
    <row r="12463" spans="7:7" x14ac:dyDescent="0.25">
      <c r="G12463" s="89"/>
    </row>
    <row r="12464" spans="7:7" x14ac:dyDescent="0.25">
      <c r="G12464" s="89"/>
    </row>
    <row r="12465" spans="7:7" x14ac:dyDescent="0.25">
      <c r="G12465" s="89"/>
    </row>
    <row r="12466" spans="7:7" x14ac:dyDescent="0.25">
      <c r="G12466" s="89"/>
    </row>
    <row r="12467" spans="7:7" x14ac:dyDescent="0.25">
      <c r="G12467" s="89"/>
    </row>
    <row r="12468" spans="7:7" x14ac:dyDescent="0.25">
      <c r="G12468" s="89"/>
    </row>
    <row r="12469" spans="7:7" x14ac:dyDescent="0.25">
      <c r="G12469" s="89"/>
    </row>
    <row r="12470" spans="7:7" x14ac:dyDescent="0.25">
      <c r="G12470" s="89"/>
    </row>
    <row r="12471" spans="7:7" x14ac:dyDescent="0.25">
      <c r="G12471" s="89"/>
    </row>
    <row r="12472" spans="7:7" x14ac:dyDescent="0.25">
      <c r="G12472" s="89"/>
    </row>
    <row r="12473" spans="7:7" x14ac:dyDescent="0.25">
      <c r="G12473" s="89"/>
    </row>
    <row r="12474" spans="7:7" x14ac:dyDescent="0.25">
      <c r="G12474" s="89"/>
    </row>
    <row r="12475" spans="7:7" x14ac:dyDescent="0.25">
      <c r="G12475" s="89"/>
    </row>
    <row r="12476" spans="7:7" x14ac:dyDescent="0.25">
      <c r="G12476" s="89"/>
    </row>
    <row r="12477" spans="7:7" x14ac:dyDescent="0.25">
      <c r="G12477" s="89"/>
    </row>
    <row r="12478" spans="7:7" x14ac:dyDescent="0.25">
      <c r="G12478" s="89"/>
    </row>
    <row r="12479" spans="7:7" x14ac:dyDescent="0.25">
      <c r="G12479" s="89"/>
    </row>
    <row r="12480" spans="7:7" x14ac:dyDescent="0.25">
      <c r="G12480" s="89"/>
    </row>
    <row r="12481" spans="7:7" x14ac:dyDescent="0.25">
      <c r="G12481" s="89"/>
    </row>
    <row r="12482" spans="7:7" x14ac:dyDescent="0.25">
      <c r="G12482" s="89"/>
    </row>
    <row r="12483" spans="7:7" x14ac:dyDescent="0.25">
      <c r="G12483" s="89"/>
    </row>
    <row r="12484" spans="7:7" x14ac:dyDescent="0.25">
      <c r="G12484" s="89"/>
    </row>
    <row r="12485" spans="7:7" x14ac:dyDescent="0.25">
      <c r="G12485" s="89"/>
    </row>
    <row r="12486" spans="7:7" x14ac:dyDescent="0.25">
      <c r="G12486" s="89"/>
    </row>
    <row r="12487" spans="7:7" x14ac:dyDescent="0.25">
      <c r="G12487" s="89"/>
    </row>
    <row r="12488" spans="7:7" x14ac:dyDescent="0.25">
      <c r="G12488" s="89"/>
    </row>
    <row r="12489" spans="7:7" x14ac:dyDescent="0.25">
      <c r="G12489" s="89"/>
    </row>
    <row r="12490" spans="7:7" x14ac:dyDescent="0.25">
      <c r="G12490" s="89"/>
    </row>
    <row r="12491" spans="7:7" x14ac:dyDescent="0.25">
      <c r="G12491" s="89"/>
    </row>
    <row r="12492" spans="7:7" x14ac:dyDescent="0.25">
      <c r="G12492" s="89"/>
    </row>
    <row r="12493" spans="7:7" x14ac:dyDescent="0.25">
      <c r="G12493" s="89"/>
    </row>
    <row r="12494" spans="7:7" x14ac:dyDescent="0.25">
      <c r="G12494" s="89"/>
    </row>
    <row r="12495" spans="7:7" x14ac:dyDescent="0.25">
      <c r="G12495" s="89"/>
    </row>
    <row r="12496" spans="7:7" x14ac:dyDescent="0.25">
      <c r="G12496" s="89"/>
    </row>
    <row r="12497" spans="7:7" x14ac:dyDescent="0.25">
      <c r="G12497" s="89"/>
    </row>
    <row r="12498" spans="7:7" x14ac:dyDescent="0.25">
      <c r="G12498" s="89"/>
    </row>
    <row r="12499" spans="7:7" x14ac:dyDescent="0.25">
      <c r="G12499" s="89"/>
    </row>
    <row r="12500" spans="7:7" x14ac:dyDescent="0.25">
      <c r="G12500" s="89"/>
    </row>
    <row r="12501" spans="7:7" x14ac:dyDescent="0.25">
      <c r="G12501" s="89"/>
    </row>
    <row r="12502" spans="7:7" x14ac:dyDescent="0.25">
      <c r="G12502" s="89"/>
    </row>
    <row r="12503" spans="7:7" x14ac:dyDescent="0.25">
      <c r="G12503" s="89"/>
    </row>
    <row r="12504" spans="7:7" x14ac:dyDescent="0.25">
      <c r="G12504" s="89"/>
    </row>
    <row r="12505" spans="7:7" x14ac:dyDescent="0.25">
      <c r="G12505" s="89"/>
    </row>
    <row r="12506" spans="7:7" x14ac:dyDescent="0.25">
      <c r="G12506" s="89"/>
    </row>
    <row r="12507" spans="7:7" x14ac:dyDescent="0.25">
      <c r="G12507" s="89"/>
    </row>
    <row r="12508" spans="7:7" x14ac:dyDescent="0.25">
      <c r="G12508" s="89"/>
    </row>
    <row r="12509" spans="7:7" x14ac:dyDescent="0.25">
      <c r="G12509" s="89"/>
    </row>
    <row r="12510" spans="7:7" x14ac:dyDescent="0.25">
      <c r="G12510" s="89"/>
    </row>
    <row r="12511" spans="7:7" x14ac:dyDescent="0.25">
      <c r="G12511" s="89"/>
    </row>
    <row r="12512" spans="7:7" x14ac:dyDescent="0.25">
      <c r="G12512" s="89"/>
    </row>
    <row r="12513" spans="7:7" x14ac:dyDescent="0.25">
      <c r="G12513" s="89"/>
    </row>
    <row r="12514" spans="7:7" x14ac:dyDescent="0.25">
      <c r="G12514" s="89"/>
    </row>
    <row r="12515" spans="7:7" x14ac:dyDescent="0.25">
      <c r="G12515" s="89"/>
    </row>
    <row r="12516" spans="7:7" x14ac:dyDescent="0.25">
      <c r="G12516" s="89"/>
    </row>
    <row r="12517" spans="7:7" x14ac:dyDescent="0.25">
      <c r="G12517" s="89"/>
    </row>
    <row r="12518" spans="7:7" x14ac:dyDescent="0.25">
      <c r="G12518" s="89"/>
    </row>
    <row r="12519" spans="7:7" x14ac:dyDescent="0.25">
      <c r="G12519" s="89"/>
    </row>
    <row r="12520" spans="7:7" x14ac:dyDescent="0.25">
      <c r="G12520" s="89"/>
    </row>
    <row r="12521" spans="7:7" x14ac:dyDescent="0.25">
      <c r="G12521" s="89"/>
    </row>
    <row r="12522" spans="7:7" x14ac:dyDescent="0.25">
      <c r="G12522" s="89"/>
    </row>
    <row r="12523" spans="7:7" x14ac:dyDescent="0.25">
      <c r="G12523" s="89"/>
    </row>
    <row r="12524" spans="7:7" x14ac:dyDescent="0.25">
      <c r="G12524" s="89"/>
    </row>
    <row r="12525" spans="7:7" x14ac:dyDescent="0.25">
      <c r="G12525" s="89"/>
    </row>
    <row r="12526" spans="7:7" x14ac:dyDescent="0.25">
      <c r="G12526" s="89"/>
    </row>
    <row r="12527" spans="7:7" x14ac:dyDescent="0.25">
      <c r="G12527" s="89"/>
    </row>
    <row r="12528" spans="7:7" x14ac:dyDescent="0.25">
      <c r="G12528" s="89"/>
    </row>
    <row r="12529" spans="7:7" x14ac:dyDescent="0.25">
      <c r="G12529" s="89"/>
    </row>
    <row r="12530" spans="7:7" x14ac:dyDescent="0.25">
      <c r="G12530" s="89"/>
    </row>
    <row r="12531" spans="7:7" x14ac:dyDescent="0.25">
      <c r="G12531" s="89"/>
    </row>
    <row r="12532" spans="7:7" x14ac:dyDescent="0.25">
      <c r="G12532" s="89"/>
    </row>
    <row r="12533" spans="7:7" x14ac:dyDescent="0.25">
      <c r="G12533" s="89"/>
    </row>
    <row r="12534" spans="7:7" x14ac:dyDescent="0.25">
      <c r="G12534" s="89"/>
    </row>
    <row r="12535" spans="7:7" x14ac:dyDescent="0.25">
      <c r="G12535" s="89"/>
    </row>
    <row r="12536" spans="7:7" x14ac:dyDescent="0.25">
      <c r="G12536" s="89"/>
    </row>
    <row r="12537" spans="7:7" x14ac:dyDescent="0.25">
      <c r="G12537" s="89"/>
    </row>
    <row r="12538" spans="7:7" x14ac:dyDescent="0.25">
      <c r="G12538" s="89"/>
    </row>
    <row r="12539" spans="7:7" x14ac:dyDescent="0.25">
      <c r="G12539" s="89"/>
    </row>
    <row r="12540" spans="7:7" x14ac:dyDescent="0.25">
      <c r="G12540" s="89"/>
    </row>
    <row r="12541" spans="7:7" x14ac:dyDescent="0.25">
      <c r="G12541" s="89"/>
    </row>
    <row r="12542" spans="7:7" x14ac:dyDescent="0.25">
      <c r="G12542" s="89"/>
    </row>
    <row r="12543" spans="7:7" x14ac:dyDescent="0.25">
      <c r="G12543" s="89"/>
    </row>
    <row r="12544" spans="7:7" x14ac:dyDescent="0.25">
      <c r="G12544" s="89"/>
    </row>
    <row r="12545" spans="7:7" x14ac:dyDescent="0.25">
      <c r="G12545" s="89"/>
    </row>
    <row r="12546" spans="7:7" x14ac:dyDescent="0.25">
      <c r="G12546" s="89"/>
    </row>
    <row r="12547" spans="7:7" x14ac:dyDescent="0.25">
      <c r="G12547" s="89"/>
    </row>
    <row r="12548" spans="7:7" x14ac:dyDescent="0.25">
      <c r="G12548" s="89"/>
    </row>
    <row r="12549" spans="7:7" x14ac:dyDescent="0.25">
      <c r="G12549" s="89"/>
    </row>
    <row r="12550" spans="7:7" x14ac:dyDescent="0.25">
      <c r="G12550" s="89"/>
    </row>
    <row r="12551" spans="7:7" x14ac:dyDescent="0.25">
      <c r="G12551" s="89"/>
    </row>
    <row r="12552" spans="7:7" x14ac:dyDescent="0.25">
      <c r="G12552" s="89"/>
    </row>
    <row r="12553" spans="7:7" x14ac:dyDescent="0.25">
      <c r="G12553" s="89"/>
    </row>
    <row r="12554" spans="7:7" x14ac:dyDescent="0.25">
      <c r="G12554" s="89"/>
    </row>
    <row r="12555" spans="7:7" x14ac:dyDescent="0.25">
      <c r="G12555" s="89"/>
    </row>
    <row r="12556" spans="7:7" x14ac:dyDescent="0.25">
      <c r="G12556" s="89"/>
    </row>
    <row r="12557" spans="7:7" x14ac:dyDescent="0.25">
      <c r="G12557" s="89"/>
    </row>
    <row r="12558" spans="7:7" x14ac:dyDescent="0.25">
      <c r="G12558" s="89"/>
    </row>
    <row r="12559" spans="7:7" x14ac:dyDescent="0.25">
      <c r="G12559" s="89"/>
    </row>
    <row r="12560" spans="7:7" x14ac:dyDescent="0.25">
      <c r="G12560" s="89"/>
    </row>
    <row r="12561" spans="7:7" x14ac:dyDescent="0.25">
      <c r="G12561" s="89"/>
    </row>
    <row r="12562" spans="7:7" x14ac:dyDescent="0.25">
      <c r="G12562" s="89"/>
    </row>
    <row r="12563" spans="7:7" x14ac:dyDescent="0.25">
      <c r="G12563" s="89"/>
    </row>
    <row r="12564" spans="7:7" x14ac:dyDescent="0.25">
      <c r="G12564" s="89"/>
    </row>
    <row r="12565" spans="7:7" x14ac:dyDescent="0.25">
      <c r="G12565" s="89"/>
    </row>
    <row r="12566" spans="7:7" x14ac:dyDescent="0.25">
      <c r="G12566" s="89"/>
    </row>
    <row r="12567" spans="7:7" x14ac:dyDescent="0.25">
      <c r="G12567" s="89"/>
    </row>
    <row r="12568" spans="7:7" x14ac:dyDescent="0.25">
      <c r="G12568" s="89"/>
    </row>
    <row r="12569" spans="7:7" x14ac:dyDescent="0.25">
      <c r="G12569" s="89"/>
    </row>
    <row r="12570" spans="7:7" x14ac:dyDescent="0.25">
      <c r="G12570" s="89"/>
    </row>
    <row r="12571" spans="7:7" x14ac:dyDescent="0.25">
      <c r="G12571" s="89"/>
    </row>
    <row r="12572" spans="7:7" x14ac:dyDescent="0.25">
      <c r="G12572" s="89"/>
    </row>
    <row r="12573" spans="7:7" x14ac:dyDescent="0.25">
      <c r="G12573" s="89"/>
    </row>
    <row r="12574" spans="7:7" x14ac:dyDescent="0.25">
      <c r="G12574" s="89"/>
    </row>
    <row r="12575" spans="7:7" x14ac:dyDescent="0.25">
      <c r="G12575" s="89"/>
    </row>
    <row r="12576" spans="7:7" x14ac:dyDescent="0.25">
      <c r="G12576" s="89"/>
    </row>
    <row r="12577" spans="7:7" x14ac:dyDescent="0.25">
      <c r="G12577" s="89"/>
    </row>
    <row r="12578" spans="7:7" x14ac:dyDescent="0.25">
      <c r="G12578" s="89"/>
    </row>
    <row r="12579" spans="7:7" x14ac:dyDescent="0.25">
      <c r="G12579" s="89"/>
    </row>
    <row r="12580" spans="7:7" x14ac:dyDescent="0.25">
      <c r="G12580" s="89"/>
    </row>
    <row r="12581" spans="7:7" x14ac:dyDescent="0.25">
      <c r="G12581" s="89"/>
    </row>
    <row r="12582" spans="7:7" x14ac:dyDescent="0.25">
      <c r="G12582" s="89"/>
    </row>
    <row r="12583" spans="7:7" x14ac:dyDescent="0.25">
      <c r="G12583" s="89"/>
    </row>
    <row r="12584" spans="7:7" x14ac:dyDescent="0.25">
      <c r="G12584" s="89"/>
    </row>
    <row r="12585" spans="7:7" x14ac:dyDescent="0.25">
      <c r="G12585" s="89"/>
    </row>
    <row r="12586" spans="7:7" x14ac:dyDescent="0.25">
      <c r="G12586" s="89"/>
    </row>
    <row r="12587" spans="7:7" x14ac:dyDescent="0.25">
      <c r="G12587" s="89"/>
    </row>
    <row r="12588" spans="7:7" x14ac:dyDescent="0.25">
      <c r="G12588" s="89"/>
    </row>
    <row r="12589" spans="7:7" x14ac:dyDescent="0.25">
      <c r="G12589" s="89"/>
    </row>
    <row r="12590" spans="7:7" x14ac:dyDescent="0.25">
      <c r="G12590" s="89"/>
    </row>
    <row r="12591" spans="7:7" x14ac:dyDescent="0.25">
      <c r="G12591" s="89"/>
    </row>
    <row r="12592" spans="7:7" x14ac:dyDescent="0.25">
      <c r="G12592" s="89"/>
    </row>
    <row r="12593" spans="7:7" x14ac:dyDescent="0.25">
      <c r="G12593" s="89"/>
    </row>
    <row r="12594" spans="7:7" x14ac:dyDescent="0.25">
      <c r="G12594" s="89"/>
    </row>
    <row r="12595" spans="7:7" x14ac:dyDescent="0.25">
      <c r="G12595" s="89"/>
    </row>
    <row r="12596" spans="7:7" x14ac:dyDescent="0.25">
      <c r="G12596" s="89"/>
    </row>
    <row r="12597" spans="7:7" x14ac:dyDescent="0.25">
      <c r="G12597" s="89"/>
    </row>
    <row r="12598" spans="7:7" x14ac:dyDescent="0.25">
      <c r="G12598" s="89"/>
    </row>
    <row r="12599" spans="7:7" x14ac:dyDescent="0.25">
      <c r="G12599" s="89"/>
    </row>
    <row r="12600" spans="7:7" x14ac:dyDescent="0.25">
      <c r="G12600" s="89"/>
    </row>
    <row r="12601" spans="7:7" x14ac:dyDescent="0.25">
      <c r="G12601" s="89"/>
    </row>
    <row r="12602" spans="7:7" x14ac:dyDescent="0.25">
      <c r="G12602" s="89"/>
    </row>
    <row r="12603" spans="7:7" x14ac:dyDescent="0.25">
      <c r="G12603" s="89"/>
    </row>
    <row r="12604" spans="7:7" x14ac:dyDescent="0.25">
      <c r="G12604" s="89"/>
    </row>
    <row r="12605" spans="7:7" x14ac:dyDescent="0.25">
      <c r="G12605" s="89"/>
    </row>
    <row r="12606" spans="7:7" x14ac:dyDescent="0.25">
      <c r="G12606" s="89"/>
    </row>
    <row r="12607" spans="7:7" x14ac:dyDescent="0.25">
      <c r="G12607" s="89"/>
    </row>
    <row r="12608" spans="7:7" x14ac:dyDescent="0.25">
      <c r="G12608" s="89"/>
    </row>
    <row r="12609" spans="7:7" x14ac:dyDescent="0.25">
      <c r="G12609" s="89"/>
    </row>
    <row r="12610" spans="7:7" x14ac:dyDescent="0.25">
      <c r="G12610" s="89"/>
    </row>
    <row r="12611" spans="7:7" x14ac:dyDescent="0.25">
      <c r="G12611" s="89"/>
    </row>
    <row r="12612" spans="7:7" x14ac:dyDescent="0.25">
      <c r="G12612" s="89"/>
    </row>
    <row r="12613" spans="7:7" x14ac:dyDescent="0.25">
      <c r="G12613" s="89"/>
    </row>
    <row r="12614" spans="7:7" x14ac:dyDescent="0.25">
      <c r="G12614" s="89"/>
    </row>
    <row r="12615" spans="7:7" x14ac:dyDescent="0.25">
      <c r="G12615" s="89"/>
    </row>
    <row r="12616" spans="7:7" x14ac:dyDescent="0.25">
      <c r="G12616" s="89"/>
    </row>
    <row r="12617" spans="7:7" x14ac:dyDescent="0.25">
      <c r="G12617" s="89"/>
    </row>
    <row r="12618" spans="7:7" x14ac:dyDescent="0.25">
      <c r="G12618" s="89"/>
    </row>
    <row r="12619" spans="7:7" x14ac:dyDescent="0.25">
      <c r="G12619" s="89"/>
    </row>
    <row r="12620" spans="7:7" x14ac:dyDescent="0.25">
      <c r="G12620" s="89"/>
    </row>
    <row r="12621" spans="7:7" x14ac:dyDescent="0.25">
      <c r="G12621" s="89"/>
    </row>
    <row r="12622" spans="7:7" x14ac:dyDescent="0.25">
      <c r="G12622" s="89"/>
    </row>
    <row r="12623" spans="7:7" x14ac:dyDescent="0.25">
      <c r="G12623" s="89"/>
    </row>
    <row r="12624" spans="7:7" x14ac:dyDescent="0.25">
      <c r="G12624" s="89"/>
    </row>
    <row r="12625" spans="7:7" x14ac:dyDescent="0.25">
      <c r="G12625" s="89"/>
    </row>
    <row r="12626" spans="7:7" x14ac:dyDescent="0.25">
      <c r="G12626" s="89"/>
    </row>
    <row r="12627" spans="7:7" x14ac:dyDescent="0.25">
      <c r="G12627" s="89"/>
    </row>
    <row r="12628" spans="7:7" x14ac:dyDescent="0.25">
      <c r="G12628" s="89"/>
    </row>
    <row r="12629" spans="7:7" x14ac:dyDescent="0.25">
      <c r="G12629" s="89"/>
    </row>
    <row r="12630" spans="7:7" x14ac:dyDescent="0.25">
      <c r="G12630" s="89"/>
    </row>
    <row r="12631" spans="7:7" x14ac:dyDescent="0.25">
      <c r="G12631" s="89"/>
    </row>
    <row r="12632" spans="7:7" x14ac:dyDescent="0.25">
      <c r="G12632" s="89"/>
    </row>
    <row r="12633" spans="7:7" x14ac:dyDescent="0.25">
      <c r="G12633" s="89"/>
    </row>
    <row r="12634" spans="7:7" x14ac:dyDescent="0.25">
      <c r="G12634" s="89"/>
    </row>
    <row r="12635" spans="7:7" x14ac:dyDescent="0.25">
      <c r="G12635" s="89"/>
    </row>
    <row r="12636" spans="7:7" x14ac:dyDescent="0.25">
      <c r="G12636" s="89"/>
    </row>
    <row r="12637" spans="7:7" x14ac:dyDescent="0.25">
      <c r="G12637" s="89"/>
    </row>
    <row r="12638" spans="7:7" x14ac:dyDescent="0.25">
      <c r="G12638" s="89"/>
    </row>
    <row r="12639" spans="7:7" x14ac:dyDescent="0.25">
      <c r="G12639" s="89"/>
    </row>
    <row r="12640" spans="7:7" x14ac:dyDescent="0.25">
      <c r="G12640" s="89"/>
    </row>
    <row r="12641" spans="7:7" x14ac:dyDescent="0.25">
      <c r="G12641" s="89"/>
    </row>
    <row r="12642" spans="7:7" x14ac:dyDescent="0.25">
      <c r="G12642" s="89"/>
    </row>
    <row r="12643" spans="7:7" x14ac:dyDescent="0.25">
      <c r="G12643" s="89"/>
    </row>
    <row r="12644" spans="7:7" x14ac:dyDescent="0.25">
      <c r="G12644" s="89"/>
    </row>
    <row r="12645" spans="7:7" x14ac:dyDescent="0.25">
      <c r="G12645" s="89"/>
    </row>
    <row r="12646" spans="7:7" x14ac:dyDescent="0.25">
      <c r="G12646" s="89"/>
    </row>
    <row r="12647" spans="7:7" x14ac:dyDescent="0.25">
      <c r="G12647" s="89"/>
    </row>
    <row r="12648" spans="7:7" x14ac:dyDescent="0.25">
      <c r="G12648" s="89"/>
    </row>
    <row r="12649" spans="7:7" x14ac:dyDescent="0.25">
      <c r="G12649" s="89"/>
    </row>
    <row r="12650" spans="7:7" x14ac:dyDescent="0.25">
      <c r="G12650" s="89"/>
    </row>
    <row r="12651" spans="7:7" x14ac:dyDescent="0.25">
      <c r="G12651" s="89"/>
    </row>
    <row r="12652" spans="7:7" x14ac:dyDescent="0.25">
      <c r="G12652" s="89"/>
    </row>
    <row r="12653" spans="7:7" x14ac:dyDescent="0.25">
      <c r="G12653" s="89"/>
    </row>
    <row r="12654" spans="7:7" x14ac:dyDescent="0.25">
      <c r="G12654" s="89"/>
    </row>
    <row r="12655" spans="7:7" x14ac:dyDescent="0.25">
      <c r="G12655" s="89"/>
    </row>
    <row r="12656" spans="7:7" x14ac:dyDescent="0.25">
      <c r="G12656" s="89"/>
    </row>
    <row r="12657" spans="7:7" x14ac:dyDescent="0.25">
      <c r="G12657" s="89"/>
    </row>
    <row r="12658" spans="7:7" x14ac:dyDescent="0.25">
      <c r="G12658" s="89"/>
    </row>
    <row r="12659" spans="7:7" x14ac:dyDescent="0.25">
      <c r="G12659" s="89"/>
    </row>
    <row r="12660" spans="7:7" x14ac:dyDescent="0.25">
      <c r="G12660" s="89"/>
    </row>
    <row r="12661" spans="7:7" x14ac:dyDescent="0.25">
      <c r="G12661" s="89"/>
    </row>
    <row r="12662" spans="7:7" x14ac:dyDescent="0.25">
      <c r="G12662" s="89"/>
    </row>
    <row r="12663" spans="7:7" x14ac:dyDescent="0.25">
      <c r="G12663" s="89"/>
    </row>
    <row r="12664" spans="7:7" x14ac:dyDescent="0.25">
      <c r="G12664" s="89"/>
    </row>
    <row r="12665" spans="7:7" x14ac:dyDescent="0.25">
      <c r="G12665" s="89"/>
    </row>
    <row r="12666" spans="7:7" x14ac:dyDescent="0.25">
      <c r="G12666" s="89"/>
    </row>
    <row r="12667" spans="7:7" x14ac:dyDescent="0.25">
      <c r="G12667" s="89"/>
    </row>
    <row r="12668" spans="7:7" x14ac:dyDescent="0.25">
      <c r="G12668" s="89"/>
    </row>
    <row r="12669" spans="7:7" x14ac:dyDescent="0.25">
      <c r="G12669" s="89"/>
    </row>
    <row r="12670" spans="7:7" x14ac:dyDescent="0.25">
      <c r="G12670" s="89"/>
    </row>
    <row r="12671" spans="7:7" x14ac:dyDescent="0.25">
      <c r="G12671" s="89"/>
    </row>
    <row r="12672" spans="7:7" x14ac:dyDescent="0.25">
      <c r="G12672" s="89"/>
    </row>
    <row r="12673" spans="7:7" x14ac:dyDescent="0.25">
      <c r="G12673" s="89"/>
    </row>
    <row r="12674" spans="7:7" x14ac:dyDescent="0.25">
      <c r="G12674" s="89"/>
    </row>
    <row r="12675" spans="7:7" x14ac:dyDescent="0.25">
      <c r="G12675" s="89"/>
    </row>
    <row r="12676" spans="7:7" x14ac:dyDescent="0.25">
      <c r="G12676" s="89"/>
    </row>
    <row r="12677" spans="7:7" x14ac:dyDescent="0.25">
      <c r="G12677" s="89"/>
    </row>
    <row r="12678" spans="7:7" x14ac:dyDescent="0.25">
      <c r="G12678" s="89"/>
    </row>
    <row r="12679" spans="7:7" x14ac:dyDescent="0.25">
      <c r="G12679" s="89"/>
    </row>
    <row r="12680" spans="7:7" x14ac:dyDescent="0.25">
      <c r="G12680" s="89"/>
    </row>
    <row r="12681" spans="7:7" x14ac:dyDescent="0.25">
      <c r="G12681" s="89"/>
    </row>
    <row r="12682" spans="7:7" x14ac:dyDescent="0.25">
      <c r="G12682" s="89"/>
    </row>
    <row r="12683" spans="7:7" x14ac:dyDescent="0.25">
      <c r="G12683" s="89"/>
    </row>
    <row r="12684" spans="7:7" x14ac:dyDescent="0.25">
      <c r="G12684" s="89"/>
    </row>
    <row r="12685" spans="7:7" x14ac:dyDescent="0.25">
      <c r="G12685" s="89"/>
    </row>
    <row r="12686" spans="7:7" x14ac:dyDescent="0.25">
      <c r="G12686" s="89"/>
    </row>
    <row r="12687" spans="7:7" x14ac:dyDescent="0.25">
      <c r="G12687" s="89"/>
    </row>
    <row r="12688" spans="7:7" x14ac:dyDescent="0.25">
      <c r="G12688" s="89"/>
    </row>
    <row r="12689" spans="7:7" x14ac:dyDescent="0.25">
      <c r="G12689" s="89"/>
    </row>
    <row r="12690" spans="7:7" x14ac:dyDescent="0.25">
      <c r="G12690" s="89"/>
    </row>
    <row r="12691" spans="7:7" x14ac:dyDescent="0.25">
      <c r="G12691" s="89"/>
    </row>
    <row r="12692" spans="7:7" x14ac:dyDescent="0.25">
      <c r="G12692" s="89"/>
    </row>
    <row r="12693" spans="7:7" x14ac:dyDescent="0.25">
      <c r="G12693" s="89"/>
    </row>
    <row r="12694" spans="7:7" x14ac:dyDescent="0.25">
      <c r="G12694" s="89"/>
    </row>
    <row r="12695" spans="7:7" x14ac:dyDescent="0.25">
      <c r="G12695" s="89"/>
    </row>
    <row r="12696" spans="7:7" x14ac:dyDescent="0.25">
      <c r="G12696" s="89"/>
    </row>
    <row r="12697" spans="7:7" x14ac:dyDescent="0.25">
      <c r="G12697" s="89"/>
    </row>
    <row r="12698" spans="7:7" x14ac:dyDescent="0.25">
      <c r="G12698" s="89"/>
    </row>
    <row r="12699" spans="7:7" x14ac:dyDescent="0.25">
      <c r="G12699" s="89"/>
    </row>
    <row r="12700" spans="7:7" x14ac:dyDescent="0.25">
      <c r="G12700" s="89"/>
    </row>
    <row r="12701" spans="7:7" x14ac:dyDescent="0.25">
      <c r="G12701" s="89"/>
    </row>
    <row r="12702" spans="7:7" x14ac:dyDescent="0.25">
      <c r="G12702" s="89"/>
    </row>
    <row r="12703" spans="7:7" x14ac:dyDescent="0.25">
      <c r="G12703" s="89"/>
    </row>
    <row r="12704" spans="7:7" x14ac:dyDescent="0.25">
      <c r="G12704" s="89"/>
    </row>
    <row r="12705" spans="7:7" x14ac:dyDescent="0.25">
      <c r="G12705" s="89"/>
    </row>
    <row r="12706" spans="7:7" x14ac:dyDescent="0.25">
      <c r="G12706" s="89"/>
    </row>
    <row r="12707" spans="7:7" x14ac:dyDescent="0.25">
      <c r="G12707" s="89"/>
    </row>
    <row r="12708" spans="7:7" x14ac:dyDescent="0.25">
      <c r="G12708" s="89"/>
    </row>
    <row r="12709" spans="7:7" x14ac:dyDescent="0.25">
      <c r="G12709" s="89"/>
    </row>
    <row r="12710" spans="7:7" x14ac:dyDescent="0.25">
      <c r="G12710" s="89"/>
    </row>
    <row r="12711" spans="7:7" x14ac:dyDescent="0.25">
      <c r="G12711" s="89"/>
    </row>
    <row r="12712" spans="7:7" x14ac:dyDescent="0.25">
      <c r="G12712" s="89"/>
    </row>
    <row r="12713" spans="7:7" x14ac:dyDescent="0.25">
      <c r="G12713" s="89"/>
    </row>
    <row r="12714" spans="7:7" x14ac:dyDescent="0.25">
      <c r="G12714" s="89"/>
    </row>
    <row r="12715" spans="7:7" x14ac:dyDescent="0.25">
      <c r="G12715" s="89"/>
    </row>
    <row r="12716" spans="7:7" x14ac:dyDescent="0.25">
      <c r="G12716" s="89"/>
    </row>
    <row r="12717" spans="7:7" x14ac:dyDescent="0.25">
      <c r="G12717" s="89"/>
    </row>
    <row r="12718" spans="7:7" x14ac:dyDescent="0.25">
      <c r="G12718" s="89"/>
    </row>
    <row r="12719" spans="7:7" x14ac:dyDescent="0.25">
      <c r="G12719" s="89"/>
    </row>
    <row r="12720" spans="7:7" x14ac:dyDescent="0.25">
      <c r="G12720" s="89"/>
    </row>
    <row r="12721" spans="7:7" x14ac:dyDescent="0.25">
      <c r="G12721" s="89"/>
    </row>
    <row r="12722" spans="7:7" x14ac:dyDescent="0.25">
      <c r="G12722" s="89"/>
    </row>
    <row r="12723" spans="7:7" x14ac:dyDescent="0.25">
      <c r="G12723" s="89"/>
    </row>
    <row r="12724" spans="7:7" x14ac:dyDescent="0.25">
      <c r="G12724" s="89"/>
    </row>
    <row r="12725" spans="7:7" x14ac:dyDescent="0.25">
      <c r="G12725" s="89"/>
    </row>
    <row r="12726" spans="7:7" x14ac:dyDescent="0.25">
      <c r="G12726" s="89"/>
    </row>
    <row r="12727" spans="7:7" x14ac:dyDescent="0.25">
      <c r="G12727" s="89"/>
    </row>
    <row r="12728" spans="7:7" x14ac:dyDescent="0.25">
      <c r="G12728" s="89"/>
    </row>
    <row r="12729" spans="7:7" x14ac:dyDescent="0.25">
      <c r="G12729" s="89"/>
    </row>
    <row r="12730" spans="7:7" x14ac:dyDescent="0.25">
      <c r="G12730" s="89"/>
    </row>
    <row r="12731" spans="7:7" x14ac:dyDescent="0.25">
      <c r="G12731" s="89"/>
    </row>
    <row r="12732" spans="7:7" x14ac:dyDescent="0.25">
      <c r="G12732" s="89"/>
    </row>
    <row r="12733" spans="7:7" x14ac:dyDescent="0.25">
      <c r="G12733" s="89"/>
    </row>
    <row r="12734" spans="7:7" x14ac:dyDescent="0.25">
      <c r="G12734" s="89"/>
    </row>
    <row r="12735" spans="7:7" x14ac:dyDescent="0.25">
      <c r="G12735" s="89"/>
    </row>
    <row r="12736" spans="7:7" x14ac:dyDescent="0.25">
      <c r="G12736" s="89"/>
    </row>
    <row r="12737" spans="7:7" x14ac:dyDescent="0.25">
      <c r="G12737" s="89"/>
    </row>
    <row r="12738" spans="7:7" x14ac:dyDescent="0.25">
      <c r="G12738" s="89"/>
    </row>
    <row r="12739" spans="7:7" x14ac:dyDescent="0.25">
      <c r="G12739" s="89"/>
    </row>
    <row r="12740" spans="7:7" x14ac:dyDescent="0.25">
      <c r="G12740" s="89"/>
    </row>
    <row r="12741" spans="7:7" x14ac:dyDescent="0.25">
      <c r="G12741" s="89"/>
    </row>
    <row r="12742" spans="7:7" x14ac:dyDescent="0.25">
      <c r="G12742" s="89"/>
    </row>
    <row r="12743" spans="7:7" x14ac:dyDescent="0.25">
      <c r="G12743" s="89"/>
    </row>
    <row r="12744" spans="7:7" x14ac:dyDescent="0.25">
      <c r="G12744" s="89"/>
    </row>
    <row r="12745" spans="7:7" x14ac:dyDescent="0.25">
      <c r="G12745" s="89"/>
    </row>
    <row r="12746" spans="7:7" x14ac:dyDescent="0.25">
      <c r="G12746" s="89"/>
    </row>
    <row r="12747" spans="7:7" x14ac:dyDescent="0.25">
      <c r="G12747" s="89"/>
    </row>
    <row r="12748" spans="7:7" x14ac:dyDescent="0.25">
      <c r="G12748" s="89"/>
    </row>
    <row r="12749" spans="7:7" x14ac:dyDescent="0.25">
      <c r="G12749" s="89"/>
    </row>
    <row r="12750" spans="7:7" x14ac:dyDescent="0.25">
      <c r="G12750" s="89"/>
    </row>
    <row r="12751" spans="7:7" x14ac:dyDescent="0.25">
      <c r="G12751" s="89"/>
    </row>
    <row r="12752" spans="7:7" x14ac:dyDescent="0.25">
      <c r="G12752" s="89"/>
    </row>
    <row r="12753" spans="7:7" x14ac:dyDescent="0.25">
      <c r="G12753" s="89"/>
    </row>
    <row r="12754" spans="7:7" x14ac:dyDescent="0.25">
      <c r="G12754" s="89"/>
    </row>
    <row r="12755" spans="7:7" x14ac:dyDescent="0.25">
      <c r="G12755" s="89"/>
    </row>
    <row r="12756" spans="7:7" x14ac:dyDescent="0.25">
      <c r="G12756" s="89"/>
    </row>
    <row r="12757" spans="7:7" x14ac:dyDescent="0.25">
      <c r="G12757" s="89"/>
    </row>
    <row r="12758" spans="7:7" x14ac:dyDescent="0.25">
      <c r="G12758" s="89"/>
    </row>
    <row r="12759" spans="7:7" x14ac:dyDescent="0.25">
      <c r="G12759" s="89"/>
    </row>
    <row r="12760" spans="7:7" x14ac:dyDescent="0.25">
      <c r="G12760" s="89"/>
    </row>
    <row r="12761" spans="7:7" x14ac:dyDescent="0.25">
      <c r="G12761" s="89"/>
    </row>
    <row r="12762" spans="7:7" x14ac:dyDescent="0.25">
      <c r="G12762" s="89"/>
    </row>
    <row r="12763" spans="7:7" x14ac:dyDescent="0.25">
      <c r="G12763" s="89"/>
    </row>
    <row r="12764" spans="7:7" x14ac:dyDescent="0.25">
      <c r="G12764" s="89"/>
    </row>
    <row r="12765" spans="7:7" x14ac:dyDescent="0.25">
      <c r="G12765" s="89"/>
    </row>
    <row r="12766" spans="7:7" x14ac:dyDescent="0.25">
      <c r="G12766" s="89"/>
    </row>
    <row r="12767" spans="7:7" x14ac:dyDescent="0.25">
      <c r="G12767" s="89"/>
    </row>
    <row r="12768" spans="7:7" x14ac:dyDescent="0.25">
      <c r="G12768" s="89"/>
    </row>
    <row r="12769" spans="7:7" x14ac:dyDescent="0.25">
      <c r="G12769" s="89"/>
    </row>
    <row r="12770" spans="7:7" x14ac:dyDescent="0.25">
      <c r="G12770" s="89"/>
    </row>
    <row r="12771" spans="7:7" x14ac:dyDescent="0.25">
      <c r="G12771" s="89"/>
    </row>
    <row r="12772" spans="7:7" x14ac:dyDescent="0.25">
      <c r="G12772" s="89"/>
    </row>
    <row r="12773" spans="7:7" x14ac:dyDescent="0.25">
      <c r="G12773" s="89"/>
    </row>
    <row r="12774" spans="7:7" x14ac:dyDescent="0.25">
      <c r="G12774" s="89"/>
    </row>
    <row r="12775" spans="7:7" x14ac:dyDescent="0.25">
      <c r="G12775" s="89"/>
    </row>
    <row r="12776" spans="7:7" x14ac:dyDescent="0.25">
      <c r="G12776" s="89"/>
    </row>
    <row r="12777" spans="7:7" x14ac:dyDescent="0.25">
      <c r="G12777" s="89"/>
    </row>
    <row r="12778" spans="7:7" x14ac:dyDescent="0.25">
      <c r="G12778" s="89"/>
    </row>
    <row r="12779" spans="7:7" x14ac:dyDescent="0.25">
      <c r="G12779" s="89"/>
    </row>
    <row r="12780" spans="7:7" x14ac:dyDescent="0.25">
      <c r="G12780" s="89"/>
    </row>
    <row r="12781" spans="7:7" x14ac:dyDescent="0.25">
      <c r="G12781" s="89"/>
    </row>
    <row r="12782" spans="7:7" x14ac:dyDescent="0.25">
      <c r="G12782" s="89"/>
    </row>
    <row r="12783" spans="7:7" x14ac:dyDescent="0.25">
      <c r="G12783" s="89"/>
    </row>
    <row r="12784" spans="7:7" x14ac:dyDescent="0.25">
      <c r="G12784" s="89"/>
    </row>
    <row r="12785" spans="7:7" x14ac:dyDescent="0.25">
      <c r="G12785" s="89"/>
    </row>
    <row r="12786" spans="7:7" x14ac:dyDescent="0.25">
      <c r="G12786" s="89"/>
    </row>
    <row r="12787" spans="7:7" x14ac:dyDescent="0.25">
      <c r="G12787" s="89"/>
    </row>
    <row r="12788" spans="7:7" x14ac:dyDescent="0.25">
      <c r="G12788" s="89"/>
    </row>
    <row r="12789" spans="7:7" x14ac:dyDescent="0.25">
      <c r="G12789" s="89"/>
    </row>
    <row r="12790" spans="7:7" x14ac:dyDescent="0.25">
      <c r="G12790" s="89"/>
    </row>
    <row r="12791" spans="7:7" x14ac:dyDescent="0.25">
      <c r="G12791" s="89"/>
    </row>
    <row r="12792" spans="7:7" x14ac:dyDescent="0.25">
      <c r="G12792" s="89"/>
    </row>
    <row r="12793" spans="7:7" x14ac:dyDescent="0.25">
      <c r="G12793" s="89"/>
    </row>
    <row r="12794" spans="7:7" x14ac:dyDescent="0.25">
      <c r="G12794" s="89"/>
    </row>
    <row r="12795" spans="7:7" x14ac:dyDescent="0.25">
      <c r="G12795" s="89"/>
    </row>
    <row r="12796" spans="7:7" x14ac:dyDescent="0.25">
      <c r="G12796" s="89"/>
    </row>
    <row r="12797" spans="7:7" x14ac:dyDescent="0.25">
      <c r="G12797" s="89"/>
    </row>
    <row r="12798" spans="7:7" x14ac:dyDescent="0.25">
      <c r="G12798" s="89"/>
    </row>
    <row r="12799" spans="7:7" x14ac:dyDescent="0.25">
      <c r="G12799" s="89"/>
    </row>
    <row r="12800" spans="7:7" x14ac:dyDescent="0.25">
      <c r="G12800" s="89"/>
    </row>
    <row r="12801" spans="7:7" x14ac:dyDescent="0.25">
      <c r="G12801" s="89"/>
    </row>
    <row r="12802" spans="7:7" x14ac:dyDescent="0.25">
      <c r="G12802" s="89"/>
    </row>
    <row r="12803" spans="7:7" x14ac:dyDescent="0.25">
      <c r="G12803" s="89"/>
    </row>
    <row r="12804" spans="7:7" x14ac:dyDescent="0.25">
      <c r="G12804" s="89"/>
    </row>
    <row r="12805" spans="7:7" x14ac:dyDescent="0.25">
      <c r="G12805" s="89"/>
    </row>
    <row r="12806" spans="7:7" x14ac:dyDescent="0.25">
      <c r="G12806" s="89"/>
    </row>
    <row r="12807" spans="7:7" x14ac:dyDescent="0.25">
      <c r="G12807" s="89"/>
    </row>
    <row r="12808" spans="7:7" x14ac:dyDescent="0.25">
      <c r="G12808" s="89"/>
    </row>
    <row r="12809" spans="7:7" x14ac:dyDescent="0.25">
      <c r="G12809" s="89"/>
    </row>
    <row r="12810" spans="7:7" x14ac:dyDescent="0.25">
      <c r="G12810" s="89"/>
    </row>
    <row r="12811" spans="7:7" x14ac:dyDescent="0.25">
      <c r="G12811" s="89"/>
    </row>
    <row r="12812" spans="7:7" x14ac:dyDescent="0.25">
      <c r="G12812" s="89"/>
    </row>
    <row r="12813" spans="7:7" x14ac:dyDescent="0.25">
      <c r="G12813" s="89"/>
    </row>
    <row r="12814" spans="7:7" x14ac:dyDescent="0.25">
      <c r="G12814" s="89"/>
    </row>
    <row r="12815" spans="7:7" x14ac:dyDescent="0.25">
      <c r="G12815" s="89"/>
    </row>
    <row r="12816" spans="7:7" x14ac:dyDescent="0.25">
      <c r="G12816" s="89"/>
    </row>
    <row r="12817" spans="7:7" x14ac:dyDescent="0.25">
      <c r="G12817" s="89"/>
    </row>
    <row r="12818" spans="7:7" x14ac:dyDescent="0.25">
      <c r="G12818" s="89"/>
    </row>
    <row r="12819" spans="7:7" x14ac:dyDescent="0.25">
      <c r="G12819" s="89"/>
    </row>
    <row r="12820" spans="7:7" x14ac:dyDescent="0.25">
      <c r="G12820" s="89"/>
    </row>
    <row r="12821" spans="7:7" x14ac:dyDescent="0.25">
      <c r="G12821" s="89"/>
    </row>
    <row r="12822" spans="7:7" x14ac:dyDescent="0.25">
      <c r="G12822" s="89"/>
    </row>
    <row r="12823" spans="7:7" x14ac:dyDescent="0.25">
      <c r="G12823" s="89"/>
    </row>
    <row r="12824" spans="7:7" x14ac:dyDescent="0.25">
      <c r="G12824" s="89"/>
    </row>
    <row r="12825" spans="7:7" x14ac:dyDescent="0.25">
      <c r="G12825" s="89"/>
    </row>
    <row r="12826" spans="7:7" x14ac:dyDescent="0.25">
      <c r="G12826" s="89"/>
    </row>
    <row r="12827" spans="7:7" x14ac:dyDescent="0.25">
      <c r="G12827" s="89"/>
    </row>
    <row r="12828" spans="7:7" x14ac:dyDescent="0.25">
      <c r="G12828" s="89"/>
    </row>
    <row r="12829" spans="7:7" x14ac:dyDescent="0.25">
      <c r="G12829" s="89"/>
    </row>
    <row r="12830" spans="7:7" x14ac:dyDescent="0.25">
      <c r="G12830" s="89"/>
    </row>
    <row r="12831" spans="7:7" x14ac:dyDescent="0.25">
      <c r="G12831" s="89"/>
    </row>
    <row r="12832" spans="7:7" x14ac:dyDescent="0.25">
      <c r="G12832" s="89"/>
    </row>
    <row r="12833" spans="7:7" x14ac:dyDescent="0.25">
      <c r="G12833" s="89"/>
    </row>
    <row r="12834" spans="7:7" x14ac:dyDescent="0.25">
      <c r="G12834" s="89"/>
    </row>
    <row r="12835" spans="7:7" x14ac:dyDescent="0.25">
      <c r="G12835" s="89"/>
    </row>
    <row r="12836" spans="7:7" x14ac:dyDescent="0.25">
      <c r="G12836" s="89"/>
    </row>
    <row r="12837" spans="7:7" x14ac:dyDescent="0.25">
      <c r="G12837" s="89"/>
    </row>
    <row r="12838" spans="7:7" x14ac:dyDescent="0.25">
      <c r="G12838" s="89"/>
    </row>
    <row r="12839" spans="7:7" x14ac:dyDescent="0.25">
      <c r="G12839" s="89"/>
    </row>
    <row r="12840" spans="7:7" x14ac:dyDescent="0.25">
      <c r="G12840" s="89"/>
    </row>
    <row r="12841" spans="7:7" x14ac:dyDescent="0.25">
      <c r="G12841" s="89"/>
    </row>
    <row r="12842" spans="7:7" x14ac:dyDescent="0.25">
      <c r="G12842" s="89"/>
    </row>
    <row r="12843" spans="7:7" x14ac:dyDescent="0.25">
      <c r="G12843" s="89"/>
    </row>
    <row r="12844" spans="7:7" x14ac:dyDescent="0.25">
      <c r="G12844" s="89"/>
    </row>
    <row r="12845" spans="7:7" x14ac:dyDescent="0.25">
      <c r="G12845" s="89"/>
    </row>
    <row r="12846" spans="7:7" x14ac:dyDescent="0.25">
      <c r="G12846" s="89"/>
    </row>
    <row r="12847" spans="7:7" x14ac:dyDescent="0.25">
      <c r="G12847" s="89"/>
    </row>
    <row r="12848" spans="7:7" x14ac:dyDescent="0.25">
      <c r="G12848" s="89"/>
    </row>
    <row r="12849" spans="7:7" x14ac:dyDescent="0.25">
      <c r="G12849" s="89"/>
    </row>
    <row r="12850" spans="7:7" x14ac:dyDescent="0.25">
      <c r="G12850" s="89"/>
    </row>
    <row r="12851" spans="7:7" x14ac:dyDescent="0.25">
      <c r="G12851" s="89"/>
    </row>
    <row r="12852" spans="7:7" x14ac:dyDescent="0.25">
      <c r="G12852" s="89"/>
    </row>
    <row r="12853" spans="7:7" x14ac:dyDescent="0.25">
      <c r="G12853" s="89"/>
    </row>
    <row r="12854" spans="7:7" x14ac:dyDescent="0.25">
      <c r="G12854" s="89"/>
    </row>
    <row r="12855" spans="7:7" x14ac:dyDescent="0.25">
      <c r="G12855" s="89"/>
    </row>
    <row r="12856" spans="7:7" x14ac:dyDescent="0.25">
      <c r="G12856" s="89"/>
    </row>
    <row r="12857" spans="7:7" x14ac:dyDescent="0.25">
      <c r="G12857" s="89"/>
    </row>
    <row r="12858" spans="7:7" x14ac:dyDescent="0.25">
      <c r="G12858" s="89"/>
    </row>
    <row r="12859" spans="7:7" x14ac:dyDescent="0.25">
      <c r="G12859" s="89"/>
    </row>
    <row r="12860" spans="7:7" x14ac:dyDescent="0.25">
      <c r="G12860" s="89"/>
    </row>
    <row r="12861" spans="7:7" x14ac:dyDescent="0.25">
      <c r="G12861" s="89"/>
    </row>
    <row r="12862" spans="7:7" x14ac:dyDescent="0.25">
      <c r="G12862" s="89"/>
    </row>
    <row r="12863" spans="7:7" x14ac:dyDescent="0.25">
      <c r="G12863" s="89"/>
    </row>
    <row r="12864" spans="7:7" x14ac:dyDescent="0.25">
      <c r="G12864" s="89"/>
    </row>
    <row r="12865" spans="7:7" x14ac:dyDescent="0.25">
      <c r="G12865" s="89"/>
    </row>
    <row r="12866" spans="7:7" x14ac:dyDescent="0.25">
      <c r="G12866" s="89"/>
    </row>
    <row r="12867" spans="7:7" x14ac:dyDescent="0.25">
      <c r="G12867" s="89"/>
    </row>
    <row r="12868" spans="7:7" x14ac:dyDescent="0.25">
      <c r="G12868" s="89"/>
    </row>
    <row r="12869" spans="7:7" x14ac:dyDescent="0.25">
      <c r="G12869" s="89"/>
    </row>
    <row r="12870" spans="7:7" x14ac:dyDescent="0.25">
      <c r="G12870" s="89"/>
    </row>
    <row r="12871" spans="7:7" x14ac:dyDescent="0.25">
      <c r="G12871" s="89"/>
    </row>
    <row r="12872" spans="7:7" x14ac:dyDescent="0.25">
      <c r="G12872" s="89"/>
    </row>
    <row r="12873" spans="7:7" x14ac:dyDescent="0.25">
      <c r="G12873" s="89"/>
    </row>
    <row r="12874" spans="7:7" x14ac:dyDescent="0.25">
      <c r="G12874" s="89"/>
    </row>
    <row r="12875" spans="7:7" x14ac:dyDescent="0.25">
      <c r="G12875" s="89"/>
    </row>
    <row r="12876" spans="7:7" x14ac:dyDescent="0.25">
      <c r="G12876" s="89"/>
    </row>
    <row r="12877" spans="7:7" x14ac:dyDescent="0.25">
      <c r="G12877" s="89"/>
    </row>
    <row r="12878" spans="7:7" x14ac:dyDescent="0.25">
      <c r="G12878" s="89"/>
    </row>
    <row r="12879" spans="7:7" x14ac:dyDescent="0.25">
      <c r="G12879" s="89"/>
    </row>
    <row r="12880" spans="7:7" x14ac:dyDescent="0.25">
      <c r="G12880" s="89"/>
    </row>
    <row r="12881" spans="7:7" x14ac:dyDescent="0.25">
      <c r="G12881" s="89"/>
    </row>
    <row r="12882" spans="7:7" x14ac:dyDescent="0.25">
      <c r="G12882" s="89"/>
    </row>
    <row r="12883" spans="7:7" x14ac:dyDescent="0.25">
      <c r="G12883" s="89"/>
    </row>
    <row r="12884" spans="7:7" x14ac:dyDescent="0.25">
      <c r="G12884" s="89"/>
    </row>
    <row r="12885" spans="7:7" x14ac:dyDescent="0.25">
      <c r="G12885" s="89"/>
    </row>
    <row r="12886" spans="7:7" x14ac:dyDescent="0.25">
      <c r="G12886" s="89"/>
    </row>
    <row r="12887" spans="7:7" x14ac:dyDescent="0.25">
      <c r="G12887" s="89"/>
    </row>
    <row r="12888" spans="7:7" x14ac:dyDescent="0.25">
      <c r="G12888" s="89"/>
    </row>
    <row r="12889" spans="7:7" x14ac:dyDescent="0.25">
      <c r="G12889" s="89"/>
    </row>
    <row r="12890" spans="7:7" x14ac:dyDescent="0.25">
      <c r="G12890" s="89"/>
    </row>
    <row r="12891" spans="7:7" x14ac:dyDescent="0.25">
      <c r="G12891" s="89"/>
    </row>
    <row r="12892" spans="7:7" x14ac:dyDescent="0.25">
      <c r="G12892" s="89"/>
    </row>
    <row r="12893" spans="7:7" x14ac:dyDescent="0.25">
      <c r="G12893" s="89"/>
    </row>
    <row r="12894" spans="7:7" x14ac:dyDescent="0.25">
      <c r="G12894" s="89"/>
    </row>
    <row r="12895" spans="7:7" x14ac:dyDescent="0.25">
      <c r="G12895" s="89"/>
    </row>
    <row r="12896" spans="7:7" x14ac:dyDescent="0.25">
      <c r="G12896" s="89"/>
    </row>
    <row r="12897" spans="7:7" x14ac:dyDescent="0.25">
      <c r="G12897" s="89"/>
    </row>
    <row r="12898" spans="7:7" x14ac:dyDescent="0.25">
      <c r="G12898" s="89"/>
    </row>
    <row r="12899" spans="7:7" x14ac:dyDescent="0.25">
      <c r="G12899" s="89"/>
    </row>
    <row r="12900" spans="7:7" x14ac:dyDescent="0.25">
      <c r="G12900" s="89"/>
    </row>
    <row r="12901" spans="7:7" x14ac:dyDescent="0.25">
      <c r="G12901" s="89"/>
    </row>
    <row r="12902" spans="7:7" x14ac:dyDescent="0.25">
      <c r="G12902" s="89"/>
    </row>
    <row r="12903" spans="7:7" x14ac:dyDescent="0.25">
      <c r="G12903" s="89"/>
    </row>
    <row r="12904" spans="7:7" x14ac:dyDescent="0.25">
      <c r="G12904" s="89"/>
    </row>
    <row r="12905" spans="7:7" x14ac:dyDescent="0.25">
      <c r="G12905" s="89"/>
    </row>
    <row r="12906" spans="7:7" x14ac:dyDescent="0.25">
      <c r="G12906" s="89"/>
    </row>
    <row r="12907" spans="7:7" x14ac:dyDescent="0.25">
      <c r="G12907" s="89"/>
    </row>
    <row r="12908" spans="7:7" x14ac:dyDescent="0.25">
      <c r="G12908" s="89"/>
    </row>
    <row r="12909" spans="7:7" x14ac:dyDescent="0.25">
      <c r="G12909" s="89"/>
    </row>
    <row r="12910" spans="7:7" x14ac:dyDescent="0.25">
      <c r="G12910" s="89"/>
    </row>
    <row r="12911" spans="7:7" x14ac:dyDescent="0.25">
      <c r="G12911" s="89"/>
    </row>
    <row r="12912" spans="7:7" x14ac:dyDescent="0.25">
      <c r="G12912" s="89"/>
    </row>
    <row r="12913" spans="7:7" x14ac:dyDescent="0.25">
      <c r="G12913" s="89"/>
    </row>
    <row r="12914" spans="7:7" x14ac:dyDescent="0.25">
      <c r="G12914" s="89"/>
    </row>
    <row r="12915" spans="7:7" x14ac:dyDescent="0.25">
      <c r="G12915" s="89"/>
    </row>
    <row r="12916" spans="7:7" x14ac:dyDescent="0.25">
      <c r="G12916" s="89"/>
    </row>
    <row r="12917" spans="7:7" x14ac:dyDescent="0.25">
      <c r="G12917" s="89"/>
    </row>
    <row r="12918" spans="7:7" x14ac:dyDescent="0.25">
      <c r="G12918" s="89"/>
    </row>
    <row r="12919" spans="7:7" x14ac:dyDescent="0.25">
      <c r="G12919" s="89"/>
    </row>
    <row r="12920" spans="7:7" x14ac:dyDescent="0.25">
      <c r="G12920" s="89"/>
    </row>
    <row r="12921" spans="7:7" x14ac:dyDescent="0.25">
      <c r="G12921" s="89"/>
    </row>
    <row r="12922" spans="7:7" x14ac:dyDescent="0.25">
      <c r="G12922" s="89"/>
    </row>
    <row r="12923" spans="7:7" x14ac:dyDescent="0.25">
      <c r="G12923" s="89"/>
    </row>
    <row r="12924" spans="7:7" x14ac:dyDescent="0.25">
      <c r="G12924" s="89"/>
    </row>
    <row r="12925" spans="7:7" x14ac:dyDescent="0.25">
      <c r="G12925" s="89"/>
    </row>
    <row r="12926" spans="7:7" x14ac:dyDescent="0.25">
      <c r="G12926" s="89"/>
    </row>
    <row r="12927" spans="7:7" x14ac:dyDescent="0.25">
      <c r="G12927" s="89"/>
    </row>
    <row r="12928" spans="7:7" x14ac:dyDescent="0.25">
      <c r="G12928" s="89"/>
    </row>
    <row r="12929" spans="7:7" x14ac:dyDescent="0.25">
      <c r="G12929" s="89"/>
    </row>
    <row r="12930" spans="7:7" x14ac:dyDescent="0.25">
      <c r="G12930" s="89"/>
    </row>
    <row r="12931" spans="7:7" x14ac:dyDescent="0.25">
      <c r="G12931" s="89"/>
    </row>
    <row r="12932" spans="7:7" x14ac:dyDescent="0.25">
      <c r="G12932" s="89"/>
    </row>
    <row r="12933" spans="7:7" x14ac:dyDescent="0.25">
      <c r="G12933" s="89"/>
    </row>
    <row r="12934" spans="7:7" x14ac:dyDescent="0.25">
      <c r="G12934" s="89"/>
    </row>
    <row r="12935" spans="7:7" x14ac:dyDescent="0.25">
      <c r="G12935" s="89"/>
    </row>
    <row r="12936" spans="7:7" x14ac:dyDescent="0.25">
      <c r="G12936" s="89"/>
    </row>
    <row r="12937" spans="7:7" x14ac:dyDescent="0.25">
      <c r="G12937" s="89"/>
    </row>
    <row r="12938" spans="7:7" x14ac:dyDescent="0.25">
      <c r="G12938" s="89"/>
    </row>
    <row r="12939" spans="7:7" x14ac:dyDescent="0.25">
      <c r="G12939" s="89"/>
    </row>
    <row r="12940" spans="7:7" x14ac:dyDescent="0.25">
      <c r="G12940" s="89"/>
    </row>
    <row r="12941" spans="7:7" x14ac:dyDescent="0.25">
      <c r="G12941" s="89"/>
    </row>
    <row r="12942" spans="7:7" x14ac:dyDescent="0.25">
      <c r="G12942" s="89"/>
    </row>
    <row r="12943" spans="7:7" x14ac:dyDescent="0.25">
      <c r="G12943" s="89"/>
    </row>
    <row r="12944" spans="7:7" x14ac:dyDescent="0.25">
      <c r="G12944" s="89"/>
    </row>
    <row r="12945" spans="7:7" x14ac:dyDescent="0.25">
      <c r="G12945" s="89"/>
    </row>
    <row r="12946" spans="7:7" x14ac:dyDescent="0.25">
      <c r="G12946" s="89"/>
    </row>
    <row r="12947" spans="7:7" x14ac:dyDescent="0.25">
      <c r="G12947" s="89"/>
    </row>
    <row r="12948" spans="7:7" x14ac:dyDescent="0.25">
      <c r="G12948" s="89"/>
    </row>
    <row r="12949" spans="7:7" x14ac:dyDescent="0.25">
      <c r="G12949" s="89"/>
    </row>
    <row r="12950" spans="7:7" x14ac:dyDescent="0.25">
      <c r="G12950" s="89"/>
    </row>
    <row r="12951" spans="7:7" x14ac:dyDescent="0.25">
      <c r="G12951" s="89"/>
    </row>
    <row r="12952" spans="7:7" x14ac:dyDescent="0.25">
      <c r="G12952" s="89"/>
    </row>
    <row r="12953" spans="7:7" x14ac:dyDescent="0.25">
      <c r="G12953" s="89"/>
    </row>
    <row r="12954" spans="7:7" x14ac:dyDescent="0.25">
      <c r="G12954" s="89"/>
    </row>
    <row r="12955" spans="7:7" x14ac:dyDescent="0.25">
      <c r="G12955" s="89"/>
    </row>
    <row r="12956" spans="7:7" x14ac:dyDescent="0.25">
      <c r="G12956" s="89"/>
    </row>
    <row r="12957" spans="7:7" x14ac:dyDescent="0.25">
      <c r="G12957" s="89"/>
    </row>
    <row r="12958" spans="7:7" x14ac:dyDescent="0.25">
      <c r="G12958" s="89"/>
    </row>
    <row r="12959" spans="7:7" x14ac:dyDescent="0.25">
      <c r="G12959" s="89"/>
    </row>
    <row r="12960" spans="7:7" x14ac:dyDescent="0.25">
      <c r="G12960" s="89"/>
    </row>
    <row r="12961" spans="7:7" x14ac:dyDescent="0.25">
      <c r="G12961" s="89"/>
    </row>
    <row r="12962" spans="7:7" x14ac:dyDescent="0.25">
      <c r="G12962" s="89"/>
    </row>
    <row r="12963" spans="7:7" x14ac:dyDescent="0.25">
      <c r="G12963" s="89"/>
    </row>
    <row r="12964" spans="7:7" x14ac:dyDescent="0.25">
      <c r="G12964" s="89"/>
    </row>
    <row r="12965" spans="7:7" x14ac:dyDescent="0.25">
      <c r="G12965" s="89"/>
    </row>
    <row r="12966" spans="7:7" x14ac:dyDescent="0.25">
      <c r="G12966" s="89"/>
    </row>
    <row r="12967" spans="7:7" x14ac:dyDescent="0.25">
      <c r="G12967" s="89"/>
    </row>
    <row r="12968" spans="7:7" x14ac:dyDescent="0.25">
      <c r="G12968" s="89"/>
    </row>
    <row r="12969" spans="7:7" x14ac:dyDescent="0.25">
      <c r="G12969" s="89"/>
    </row>
    <row r="12970" spans="7:7" x14ac:dyDescent="0.25">
      <c r="G12970" s="89"/>
    </row>
    <row r="12971" spans="7:7" x14ac:dyDescent="0.25">
      <c r="G12971" s="89"/>
    </row>
    <row r="12972" spans="7:7" x14ac:dyDescent="0.25">
      <c r="G12972" s="89"/>
    </row>
    <row r="12973" spans="7:7" x14ac:dyDescent="0.25">
      <c r="G12973" s="89"/>
    </row>
    <row r="12974" spans="7:7" x14ac:dyDescent="0.25">
      <c r="G12974" s="89"/>
    </row>
    <row r="12975" spans="7:7" x14ac:dyDescent="0.25">
      <c r="G12975" s="89"/>
    </row>
    <row r="12976" spans="7:7" x14ac:dyDescent="0.25">
      <c r="G12976" s="89"/>
    </row>
    <row r="12977" spans="7:7" x14ac:dyDescent="0.25">
      <c r="G12977" s="89"/>
    </row>
    <row r="12978" spans="7:7" x14ac:dyDescent="0.25">
      <c r="G12978" s="89"/>
    </row>
    <row r="12979" spans="7:7" x14ac:dyDescent="0.25">
      <c r="G12979" s="89"/>
    </row>
    <row r="12980" spans="7:7" x14ac:dyDescent="0.25">
      <c r="G12980" s="89"/>
    </row>
    <row r="12981" spans="7:7" x14ac:dyDescent="0.25">
      <c r="G12981" s="89"/>
    </row>
    <row r="12982" spans="7:7" x14ac:dyDescent="0.25">
      <c r="G12982" s="89"/>
    </row>
    <row r="12983" spans="7:7" x14ac:dyDescent="0.25">
      <c r="G12983" s="89"/>
    </row>
    <row r="12984" spans="7:7" x14ac:dyDescent="0.25">
      <c r="G12984" s="89"/>
    </row>
    <row r="12985" spans="7:7" x14ac:dyDescent="0.25">
      <c r="G12985" s="89"/>
    </row>
    <row r="12986" spans="7:7" x14ac:dyDescent="0.25">
      <c r="G12986" s="89"/>
    </row>
    <row r="12987" spans="7:7" x14ac:dyDescent="0.25">
      <c r="G12987" s="89"/>
    </row>
    <row r="12988" spans="7:7" x14ac:dyDescent="0.25">
      <c r="G12988" s="89"/>
    </row>
    <row r="12989" spans="7:7" x14ac:dyDescent="0.25">
      <c r="G12989" s="89"/>
    </row>
    <row r="12990" spans="7:7" x14ac:dyDescent="0.25">
      <c r="G12990" s="89"/>
    </row>
    <row r="12991" spans="7:7" x14ac:dyDescent="0.25">
      <c r="G12991" s="89"/>
    </row>
    <row r="12992" spans="7:7" x14ac:dyDescent="0.25">
      <c r="G12992" s="89"/>
    </row>
    <row r="12993" spans="7:7" x14ac:dyDescent="0.25">
      <c r="G12993" s="89"/>
    </row>
    <row r="12994" spans="7:7" x14ac:dyDescent="0.25">
      <c r="G12994" s="89"/>
    </row>
    <row r="12995" spans="7:7" x14ac:dyDescent="0.25">
      <c r="G12995" s="89"/>
    </row>
    <row r="12996" spans="7:7" x14ac:dyDescent="0.25">
      <c r="G12996" s="89"/>
    </row>
    <row r="12997" spans="7:7" x14ac:dyDescent="0.25">
      <c r="G12997" s="89"/>
    </row>
    <row r="12998" spans="7:7" x14ac:dyDescent="0.25">
      <c r="G12998" s="89"/>
    </row>
    <row r="12999" spans="7:7" x14ac:dyDescent="0.25">
      <c r="G12999" s="89"/>
    </row>
    <row r="13000" spans="7:7" x14ac:dyDescent="0.25">
      <c r="G13000" s="89"/>
    </row>
    <row r="13001" spans="7:7" x14ac:dyDescent="0.25">
      <c r="G13001" s="89"/>
    </row>
    <row r="13002" spans="7:7" x14ac:dyDescent="0.25">
      <c r="G13002" s="89"/>
    </row>
    <row r="13003" spans="7:7" x14ac:dyDescent="0.25">
      <c r="G13003" s="89"/>
    </row>
    <row r="13004" spans="7:7" x14ac:dyDescent="0.25">
      <c r="G13004" s="89"/>
    </row>
    <row r="13005" spans="7:7" x14ac:dyDescent="0.25">
      <c r="G13005" s="89"/>
    </row>
    <row r="13006" spans="7:7" x14ac:dyDescent="0.25">
      <c r="G13006" s="89"/>
    </row>
    <row r="13007" spans="7:7" x14ac:dyDescent="0.25">
      <c r="G13007" s="89"/>
    </row>
    <row r="13008" spans="7:7" x14ac:dyDescent="0.25">
      <c r="G13008" s="89"/>
    </row>
    <row r="13009" spans="7:7" x14ac:dyDescent="0.25">
      <c r="G13009" s="89"/>
    </row>
    <row r="13010" spans="7:7" x14ac:dyDescent="0.25">
      <c r="G13010" s="89"/>
    </row>
    <row r="13011" spans="7:7" x14ac:dyDescent="0.25">
      <c r="G13011" s="89"/>
    </row>
    <row r="13012" spans="7:7" x14ac:dyDescent="0.25">
      <c r="G13012" s="89"/>
    </row>
    <row r="13013" spans="7:7" x14ac:dyDescent="0.25">
      <c r="G13013" s="89"/>
    </row>
    <row r="13014" spans="7:7" x14ac:dyDescent="0.25">
      <c r="G13014" s="89"/>
    </row>
    <row r="13015" spans="7:7" x14ac:dyDescent="0.25">
      <c r="G13015" s="89"/>
    </row>
    <row r="13016" spans="7:7" x14ac:dyDescent="0.25">
      <c r="G13016" s="89"/>
    </row>
    <row r="13017" spans="7:7" x14ac:dyDescent="0.25">
      <c r="G13017" s="89"/>
    </row>
    <row r="13018" spans="7:7" x14ac:dyDescent="0.25">
      <c r="G13018" s="89"/>
    </row>
    <row r="13019" spans="7:7" x14ac:dyDescent="0.25">
      <c r="G13019" s="89"/>
    </row>
    <row r="13020" spans="7:7" x14ac:dyDescent="0.25">
      <c r="G13020" s="89"/>
    </row>
    <row r="13021" spans="7:7" x14ac:dyDescent="0.25">
      <c r="G13021" s="89"/>
    </row>
    <row r="13022" spans="7:7" x14ac:dyDescent="0.25">
      <c r="G13022" s="89"/>
    </row>
    <row r="13023" spans="7:7" x14ac:dyDescent="0.25">
      <c r="G13023" s="89"/>
    </row>
    <row r="13024" spans="7:7" x14ac:dyDescent="0.25">
      <c r="G13024" s="89"/>
    </row>
    <row r="13025" spans="7:7" x14ac:dyDescent="0.25">
      <c r="G13025" s="89"/>
    </row>
    <row r="13026" spans="7:7" x14ac:dyDescent="0.25">
      <c r="G13026" s="89"/>
    </row>
    <row r="13027" spans="7:7" x14ac:dyDescent="0.25">
      <c r="G13027" s="89"/>
    </row>
    <row r="13028" spans="7:7" x14ac:dyDescent="0.25">
      <c r="G13028" s="89"/>
    </row>
    <row r="13029" spans="7:7" x14ac:dyDescent="0.25">
      <c r="G13029" s="89"/>
    </row>
    <row r="13030" spans="7:7" x14ac:dyDescent="0.25">
      <c r="G13030" s="89"/>
    </row>
    <row r="13031" spans="7:7" x14ac:dyDescent="0.25">
      <c r="G13031" s="89"/>
    </row>
    <row r="13032" spans="7:7" x14ac:dyDescent="0.25">
      <c r="G13032" s="89"/>
    </row>
    <row r="13033" spans="7:7" x14ac:dyDescent="0.25">
      <c r="G13033" s="89"/>
    </row>
    <row r="13034" spans="7:7" x14ac:dyDescent="0.25">
      <c r="G13034" s="89"/>
    </row>
    <row r="13035" spans="7:7" x14ac:dyDescent="0.25">
      <c r="G13035" s="89"/>
    </row>
    <row r="13036" spans="7:7" x14ac:dyDescent="0.25">
      <c r="G13036" s="89"/>
    </row>
    <row r="13037" spans="7:7" x14ac:dyDescent="0.25">
      <c r="G13037" s="89"/>
    </row>
    <row r="13038" spans="7:7" x14ac:dyDescent="0.25">
      <c r="G13038" s="89"/>
    </row>
    <row r="13039" spans="7:7" x14ac:dyDescent="0.25">
      <c r="G13039" s="89"/>
    </row>
    <row r="13040" spans="7:7" x14ac:dyDescent="0.25">
      <c r="G13040" s="89"/>
    </row>
    <row r="13041" spans="7:7" x14ac:dyDescent="0.25">
      <c r="G13041" s="89"/>
    </row>
    <row r="13042" spans="7:7" x14ac:dyDescent="0.25">
      <c r="G13042" s="89"/>
    </row>
    <row r="13043" spans="7:7" x14ac:dyDescent="0.25">
      <c r="G13043" s="89"/>
    </row>
    <row r="13044" spans="7:7" x14ac:dyDescent="0.25">
      <c r="G13044" s="89"/>
    </row>
    <row r="13045" spans="7:7" x14ac:dyDescent="0.25">
      <c r="G13045" s="89"/>
    </row>
    <row r="13046" spans="7:7" x14ac:dyDescent="0.25">
      <c r="G13046" s="89"/>
    </row>
    <row r="13047" spans="7:7" x14ac:dyDescent="0.25">
      <c r="G13047" s="89"/>
    </row>
    <row r="13048" spans="7:7" x14ac:dyDescent="0.25">
      <c r="G13048" s="89"/>
    </row>
    <row r="13049" spans="7:7" x14ac:dyDescent="0.25">
      <c r="G13049" s="89"/>
    </row>
    <row r="13050" spans="7:7" x14ac:dyDescent="0.25">
      <c r="G13050" s="89"/>
    </row>
    <row r="13051" spans="7:7" x14ac:dyDescent="0.25">
      <c r="G13051" s="89"/>
    </row>
    <row r="13052" spans="7:7" x14ac:dyDescent="0.25">
      <c r="G13052" s="89"/>
    </row>
    <row r="13053" spans="7:7" x14ac:dyDescent="0.25">
      <c r="G13053" s="89"/>
    </row>
    <row r="13054" spans="7:7" x14ac:dyDescent="0.25">
      <c r="G13054" s="89"/>
    </row>
    <row r="13055" spans="7:7" x14ac:dyDescent="0.25">
      <c r="G13055" s="89"/>
    </row>
    <row r="13056" spans="7:7" x14ac:dyDescent="0.25">
      <c r="G13056" s="89"/>
    </row>
    <row r="13057" spans="7:7" x14ac:dyDescent="0.25">
      <c r="G13057" s="89"/>
    </row>
    <row r="13058" spans="7:7" x14ac:dyDescent="0.25">
      <c r="G13058" s="89"/>
    </row>
    <row r="13059" spans="7:7" x14ac:dyDescent="0.25">
      <c r="G13059" s="89"/>
    </row>
    <row r="13060" spans="7:7" x14ac:dyDescent="0.25">
      <c r="G13060" s="89"/>
    </row>
    <row r="13061" spans="7:7" x14ac:dyDescent="0.25">
      <c r="G13061" s="89"/>
    </row>
    <row r="13062" spans="7:7" x14ac:dyDescent="0.25">
      <c r="G13062" s="89"/>
    </row>
    <row r="13063" spans="7:7" x14ac:dyDescent="0.25">
      <c r="G13063" s="89"/>
    </row>
    <row r="13064" spans="7:7" x14ac:dyDescent="0.25">
      <c r="G13064" s="89"/>
    </row>
    <row r="13065" spans="7:7" x14ac:dyDescent="0.25">
      <c r="G13065" s="89"/>
    </row>
    <row r="13066" spans="7:7" x14ac:dyDescent="0.25">
      <c r="G13066" s="89"/>
    </row>
    <row r="13067" spans="7:7" x14ac:dyDescent="0.25">
      <c r="G13067" s="89"/>
    </row>
    <row r="13068" spans="7:7" x14ac:dyDescent="0.25">
      <c r="G13068" s="89"/>
    </row>
    <row r="13069" spans="7:7" x14ac:dyDescent="0.25">
      <c r="G13069" s="89"/>
    </row>
    <row r="13070" spans="7:7" x14ac:dyDescent="0.25">
      <c r="G13070" s="89"/>
    </row>
    <row r="13071" spans="7:7" x14ac:dyDescent="0.25">
      <c r="G13071" s="89"/>
    </row>
    <row r="13072" spans="7:7" x14ac:dyDescent="0.25">
      <c r="G13072" s="89"/>
    </row>
    <row r="13073" spans="7:7" x14ac:dyDescent="0.25">
      <c r="G13073" s="89"/>
    </row>
    <row r="13074" spans="7:7" x14ac:dyDescent="0.25">
      <c r="G13074" s="89"/>
    </row>
    <row r="13075" spans="7:7" x14ac:dyDescent="0.25">
      <c r="G13075" s="89"/>
    </row>
    <row r="13076" spans="7:7" x14ac:dyDescent="0.25">
      <c r="G13076" s="89"/>
    </row>
    <row r="13077" spans="7:7" x14ac:dyDescent="0.25">
      <c r="G13077" s="89"/>
    </row>
    <row r="13078" spans="7:7" x14ac:dyDescent="0.25">
      <c r="G13078" s="89"/>
    </row>
    <row r="13079" spans="7:7" x14ac:dyDescent="0.25">
      <c r="G13079" s="89"/>
    </row>
    <row r="13080" spans="7:7" x14ac:dyDescent="0.25">
      <c r="G13080" s="89"/>
    </row>
    <row r="13081" spans="7:7" x14ac:dyDescent="0.25">
      <c r="G13081" s="89"/>
    </row>
    <row r="13082" spans="7:7" x14ac:dyDescent="0.25">
      <c r="G13082" s="89"/>
    </row>
    <row r="13083" spans="7:7" x14ac:dyDescent="0.25">
      <c r="G13083" s="89"/>
    </row>
    <row r="13084" spans="7:7" x14ac:dyDescent="0.25">
      <c r="G13084" s="89"/>
    </row>
    <row r="13085" spans="7:7" x14ac:dyDescent="0.25">
      <c r="G13085" s="89"/>
    </row>
    <row r="13086" spans="7:7" x14ac:dyDescent="0.25">
      <c r="G13086" s="89"/>
    </row>
    <row r="13087" spans="7:7" x14ac:dyDescent="0.25">
      <c r="G13087" s="89"/>
    </row>
    <row r="13088" spans="7:7" x14ac:dyDescent="0.25">
      <c r="G13088" s="89"/>
    </row>
    <row r="13089" spans="7:7" x14ac:dyDescent="0.25">
      <c r="G13089" s="89"/>
    </row>
    <row r="13090" spans="7:7" x14ac:dyDescent="0.25">
      <c r="G13090" s="89"/>
    </row>
    <row r="13091" spans="7:7" x14ac:dyDescent="0.25">
      <c r="G13091" s="89"/>
    </row>
    <row r="13092" spans="7:7" x14ac:dyDescent="0.25">
      <c r="G13092" s="89"/>
    </row>
    <row r="13093" spans="7:7" x14ac:dyDescent="0.25">
      <c r="G13093" s="89"/>
    </row>
    <row r="13094" spans="7:7" x14ac:dyDescent="0.25">
      <c r="G13094" s="89"/>
    </row>
    <row r="13095" spans="7:7" x14ac:dyDescent="0.25">
      <c r="G13095" s="89"/>
    </row>
    <row r="13096" spans="7:7" x14ac:dyDescent="0.25">
      <c r="G13096" s="89"/>
    </row>
    <row r="13097" spans="7:7" x14ac:dyDescent="0.25">
      <c r="G13097" s="89"/>
    </row>
    <row r="13098" spans="7:7" x14ac:dyDescent="0.25">
      <c r="G13098" s="89"/>
    </row>
    <row r="13099" spans="7:7" x14ac:dyDescent="0.25">
      <c r="G13099" s="89"/>
    </row>
    <row r="13100" spans="7:7" x14ac:dyDescent="0.25">
      <c r="G13100" s="89"/>
    </row>
    <row r="13101" spans="7:7" x14ac:dyDescent="0.25">
      <c r="G13101" s="89"/>
    </row>
    <row r="13102" spans="7:7" x14ac:dyDescent="0.25">
      <c r="G13102" s="89"/>
    </row>
    <row r="13103" spans="7:7" x14ac:dyDescent="0.25">
      <c r="G13103" s="89"/>
    </row>
    <row r="13104" spans="7:7" x14ac:dyDescent="0.25">
      <c r="G13104" s="89"/>
    </row>
    <row r="13105" spans="7:7" x14ac:dyDescent="0.25">
      <c r="G13105" s="89"/>
    </row>
    <row r="13106" spans="7:7" x14ac:dyDescent="0.25">
      <c r="G13106" s="89"/>
    </row>
    <row r="13107" spans="7:7" x14ac:dyDescent="0.25">
      <c r="G13107" s="89"/>
    </row>
    <row r="13108" spans="7:7" x14ac:dyDescent="0.25">
      <c r="G13108" s="89"/>
    </row>
    <row r="13109" spans="7:7" x14ac:dyDescent="0.25">
      <c r="G13109" s="89"/>
    </row>
    <row r="13110" spans="7:7" x14ac:dyDescent="0.25">
      <c r="G13110" s="89"/>
    </row>
    <row r="13111" spans="7:7" x14ac:dyDescent="0.25">
      <c r="G13111" s="89"/>
    </row>
    <row r="13112" spans="7:7" x14ac:dyDescent="0.25">
      <c r="G13112" s="89"/>
    </row>
    <row r="13113" spans="7:7" x14ac:dyDescent="0.25">
      <c r="G13113" s="89"/>
    </row>
    <row r="13114" spans="7:7" x14ac:dyDescent="0.25">
      <c r="G13114" s="89"/>
    </row>
    <row r="13115" spans="7:7" x14ac:dyDescent="0.25">
      <c r="G13115" s="89"/>
    </row>
    <row r="13116" spans="7:7" x14ac:dyDescent="0.25">
      <c r="G13116" s="89"/>
    </row>
    <row r="13117" spans="7:7" x14ac:dyDescent="0.25">
      <c r="G13117" s="89"/>
    </row>
    <row r="13118" spans="7:7" x14ac:dyDescent="0.25">
      <c r="G13118" s="89"/>
    </row>
    <row r="13119" spans="7:7" x14ac:dyDescent="0.25">
      <c r="G13119" s="89"/>
    </row>
    <row r="13120" spans="7:7" x14ac:dyDescent="0.25">
      <c r="G13120" s="89"/>
    </row>
    <row r="13121" spans="7:7" x14ac:dyDescent="0.25">
      <c r="G13121" s="89"/>
    </row>
    <row r="13122" spans="7:7" x14ac:dyDescent="0.25">
      <c r="G13122" s="89"/>
    </row>
    <row r="13123" spans="7:7" x14ac:dyDescent="0.25">
      <c r="G13123" s="89"/>
    </row>
    <row r="13124" spans="7:7" x14ac:dyDescent="0.25">
      <c r="G13124" s="89"/>
    </row>
    <row r="13125" spans="7:7" x14ac:dyDescent="0.25">
      <c r="G13125" s="89"/>
    </row>
    <row r="13126" spans="7:7" x14ac:dyDescent="0.25">
      <c r="G13126" s="89"/>
    </row>
    <row r="13127" spans="7:7" x14ac:dyDescent="0.25">
      <c r="G13127" s="89"/>
    </row>
    <row r="13128" spans="7:7" x14ac:dyDescent="0.25">
      <c r="G13128" s="89"/>
    </row>
    <row r="13129" spans="7:7" x14ac:dyDescent="0.25">
      <c r="G13129" s="89"/>
    </row>
    <row r="13130" spans="7:7" x14ac:dyDescent="0.25">
      <c r="G13130" s="89"/>
    </row>
    <row r="13131" spans="7:7" x14ac:dyDescent="0.25">
      <c r="G13131" s="89"/>
    </row>
    <row r="13132" spans="7:7" x14ac:dyDescent="0.25">
      <c r="G13132" s="89"/>
    </row>
    <row r="13133" spans="7:7" x14ac:dyDescent="0.25">
      <c r="G13133" s="89"/>
    </row>
    <row r="13134" spans="7:7" x14ac:dyDescent="0.25">
      <c r="G13134" s="89"/>
    </row>
    <row r="13135" spans="7:7" x14ac:dyDescent="0.25">
      <c r="G13135" s="89"/>
    </row>
    <row r="13136" spans="7:7" x14ac:dyDescent="0.25">
      <c r="G13136" s="89"/>
    </row>
    <row r="13137" spans="7:7" x14ac:dyDescent="0.25">
      <c r="G13137" s="89"/>
    </row>
    <row r="13138" spans="7:7" x14ac:dyDescent="0.25">
      <c r="G13138" s="89"/>
    </row>
    <row r="13139" spans="7:7" x14ac:dyDescent="0.25">
      <c r="G13139" s="89"/>
    </row>
    <row r="13140" spans="7:7" x14ac:dyDescent="0.25">
      <c r="G13140" s="89"/>
    </row>
    <row r="13141" spans="7:7" x14ac:dyDescent="0.25">
      <c r="G13141" s="89"/>
    </row>
    <row r="13142" spans="7:7" x14ac:dyDescent="0.25">
      <c r="G13142" s="89"/>
    </row>
    <row r="13143" spans="7:7" x14ac:dyDescent="0.25">
      <c r="G13143" s="89"/>
    </row>
    <row r="13144" spans="7:7" x14ac:dyDescent="0.25">
      <c r="G13144" s="89"/>
    </row>
    <row r="13145" spans="7:7" x14ac:dyDescent="0.25">
      <c r="G13145" s="89"/>
    </row>
    <row r="13146" spans="7:7" x14ac:dyDescent="0.25">
      <c r="G13146" s="89"/>
    </row>
    <row r="13147" spans="7:7" x14ac:dyDescent="0.25">
      <c r="G13147" s="89"/>
    </row>
    <row r="13148" spans="7:7" x14ac:dyDescent="0.25">
      <c r="G13148" s="89"/>
    </row>
    <row r="13149" spans="7:7" x14ac:dyDescent="0.25">
      <c r="G13149" s="89"/>
    </row>
    <row r="13150" spans="7:7" x14ac:dyDescent="0.25">
      <c r="G13150" s="89"/>
    </row>
    <row r="13151" spans="7:7" x14ac:dyDescent="0.25">
      <c r="G13151" s="89"/>
    </row>
    <row r="13152" spans="7:7" x14ac:dyDescent="0.25">
      <c r="G13152" s="89"/>
    </row>
    <row r="13153" spans="7:7" x14ac:dyDescent="0.25">
      <c r="G13153" s="89"/>
    </row>
    <row r="13154" spans="7:7" x14ac:dyDescent="0.25">
      <c r="G13154" s="89"/>
    </row>
    <row r="13155" spans="7:7" x14ac:dyDescent="0.25">
      <c r="G13155" s="89"/>
    </row>
    <row r="13156" spans="7:7" x14ac:dyDescent="0.25">
      <c r="G13156" s="89"/>
    </row>
    <row r="13157" spans="7:7" x14ac:dyDescent="0.25">
      <c r="G13157" s="89"/>
    </row>
    <row r="13158" spans="7:7" x14ac:dyDescent="0.25">
      <c r="G13158" s="89"/>
    </row>
    <row r="13159" spans="7:7" x14ac:dyDescent="0.25">
      <c r="G13159" s="89"/>
    </row>
    <row r="13160" spans="7:7" x14ac:dyDescent="0.25">
      <c r="G13160" s="89"/>
    </row>
    <row r="13161" spans="7:7" x14ac:dyDescent="0.25">
      <c r="G13161" s="89"/>
    </row>
    <row r="13162" spans="7:7" x14ac:dyDescent="0.25">
      <c r="G13162" s="89"/>
    </row>
    <row r="13163" spans="7:7" x14ac:dyDescent="0.25">
      <c r="G13163" s="89"/>
    </row>
    <row r="13164" spans="7:7" x14ac:dyDescent="0.25">
      <c r="G13164" s="89"/>
    </row>
    <row r="13165" spans="7:7" x14ac:dyDescent="0.25">
      <c r="G13165" s="89"/>
    </row>
    <row r="13166" spans="7:7" x14ac:dyDescent="0.25">
      <c r="G13166" s="89"/>
    </row>
    <row r="13167" spans="7:7" x14ac:dyDescent="0.25">
      <c r="G13167" s="89"/>
    </row>
    <row r="13168" spans="7:7" x14ac:dyDescent="0.25">
      <c r="G13168" s="89"/>
    </row>
    <row r="13169" spans="7:7" x14ac:dyDescent="0.25">
      <c r="G13169" s="89"/>
    </row>
    <row r="13170" spans="7:7" x14ac:dyDescent="0.25">
      <c r="G13170" s="89"/>
    </row>
    <row r="13171" spans="7:7" x14ac:dyDescent="0.25">
      <c r="G13171" s="89"/>
    </row>
    <row r="13172" spans="7:7" x14ac:dyDescent="0.25">
      <c r="G13172" s="89"/>
    </row>
    <row r="13173" spans="7:7" x14ac:dyDescent="0.25">
      <c r="G13173" s="89"/>
    </row>
    <row r="13174" spans="7:7" x14ac:dyDescent="0.25">
      <c r="G13174" s="89"/>
    </row>
    <row r="13175" spans="7:7" x14ac:dyDescent="0.25">
      <c r="G13175" s="89"/>
    </row>
    <row r="13176" spans="7:7" x14ac:dyDescent="0.25">
      <c r="G13176" s="89"/>
    </row>
    <row r="13177" spans="7:7" x14ac:dyDescent="0.25">
      <c r="G13177" s="89"/>
    </row>
    <row r="13178" spans="7:7" x14ac:dyDescent="0.25">
      <c r="G13178" s="89"/>
    </row>
    <row r="13179" spans="7:7" x14ac:dyDescent="0.25">
      <c r="G13179" s="89"/>
    </row>
    <row r="13180" spans="7:7" x14ac:dyDescent="0.25">
      <c r="G13180" s="89"/>
    </row>
    <row r="13181" spans="7:7" x14ac:dyDescent="0.25">
      <c r="G13181" s="89"/>
    </row>
    <row r="13182" spans="7:7" x14ac:dyDescent="0.25">
      <c r="G13182" s="89"/>
    </row>
    <row r="13183" spans="7:7" x14ac:dyDescent="0.25">
      <c r="G13183" s="89"/>
    </row>
    <row r="13184" spans="7:7" x14ac:dyDescent="0.25">
      <c r="G13184" s="89"/>
    </row>
    <row r="13185" spans="7:7" x14ac:dyDescent="0.25">
      <c r="G13185" s="89"/>
    </row>
    <row r="13186" spans="7:7" x14ac:dyDescent="0.25">
      <c r="G13186" s="89"/>
    </row>
    <row r="13187" spans="7:7" x14ac:dyDescent="0.25">
      <c r="G13187" s="89"/>
    </row>
    <row r="13188" spans="7:7" x14ac:dyDescent="0.25">
      <c r="G13188" s="89"/>
    </row>
    <row r="13189" spans="7:7" x14ac:dyDescent="0.25">
      <c r="G13189" s="89"/>
    </row>
    <row r="13190" spans="7:7" x14ac:dyDescent="0.25">
      <c r="G13190" s="89"/>
    </row>
    <row r="13191" spans="7:7" x14ac:dyDescent="0.25">
      <c r="G13191" s="89"/>
    </row>
    <row r="13192" spans="7:7" x14ac:dyDescent="0.25">
      <c r="G13192" s="89"/>
    </row>
    <row r="13193" spans="7:7" x14ac:dyDescent="0.25">
      <c r="G13193" s="89"/>
    </row>
    <row r="13194" spans="7:7" x14ac:dyDescent="0.25">
      <c r="G13194" s="89"/>
    </row>
    <row r="13195" spans="7:7" x14ac:dyDescent="0.25">
      <c r="G13195" s="89"/>
    </row>
    <row r="13196" spans="7:7" x14ac:dyDescent="0.25">
      <c r="G13196" s="89"/>
    </row>
    <row r="13197" spans="7:7" x14ac:dyDescent="0.25">
      <c r="G13197" s="89"/>
    </row>
    <row r="13198" spans="7:7" x14ac:dyDescent="0.25">
      <c r="G13198" s="89"/>
    </row>
    <row r="13199" spans="7:7" x14ac:dyDescent="0.25">
      <c r="G13199" s="89"/>
    </row>
    <row r="13200" spans="7:7" x14ac:dyDescent="0.25">
      <c r="G13200" s="89"/>
    </row>
    <row r="13201" spans="7:7" x14ac:dyDescent="0.25">
      <c r="G13201" s="89"/>
    </row>
    <row r="13202" spans="7:7" x14ac:dyDescent="0.25">
      <c r="G13202" s="89"/>
    </row>
    <row r="13203" spans="7:7" x14ac:dyDescent="0.25">
      <c r="G13203" s="89"/>
    </row>
    <row r="13204" spans="7:7" x14ac:dyDescent="0.25">
      <c r="G13204" s="89"/>
    </row>
    <row r="13205" spans="7:7" x14ac:dyDescent="0.25">
      <c r="G13205" s="89"/>
    </row>
    <row r="13206" spans="7:7" x14ac:dyDescent="0.25">
      <c r="G13206" s="89"/>
    </row>
    <row r="13207" spans="7:7" x14ac:dyDescent="0.25">
      <c r="G13207" s="89"/>
    </row>
    <row r="13208" spans="7:7" x14ac:dyDescent="0.25">
      <c r="G13208" s="89"/>
    </row>
    <row r="13209" spans="7:7" x14ac:dyDescent="0.25">
      <c r="G13209" s="89"/>
    </row>
    <row r="13210" spans="7:7" x14ac:dyDescent="0.25">
      <c r="G13210" s="89"/>
    </row>
    <row r="13211" spans="7:7" x14ac:dyDescent="0.25">
      <c r="G13211" s="89"/>
    </row>
    <row r="13212" spans="7:7" x14ac:dyDescent="0.25">
      <c r="G13212" s="89"/>
    </row>
    <row r="13213" spans="7:7" x14ac:dyDescent="0.25">
      <c r="G13213" s="89"/>
    </row>
    <row r="13214" spans="7:7" x14ac:dyDescent="0.25">
      <c r="G13214" s="89"/>
    </row>
    <row r="13215" spans="7:7" x14ac:dyDescent="0.25">
      <c r="G13215" s="89"/>
    </row>
    <row r="13216" spans="7:7" x14ac:dyDescent="0.25">
      <c r="G13216" s="89"/>
    </row>
    <row r="13217" spans="7:7" x14ac:dyDescent="0.25">
      <c r="G13217" s="89"/>
    </row>
    <row r="13218" spans="7:7" x14ac:dyDescent="0.25">
      <c r="G13218" s="89"/>
    </row>
    <row r="13219" spans="7:7" x14ac:dyDescent="0.25">
      <c r="G13219" s="89"/>
    </row>
    <row r="13220" spans="7:7" x14ac:dyDescent="0.25">
      <c r="G13220" s="89"/>
    </row>
    <row r="13221" spans="7:7" x14ac:dyDescent="0.25">
      <c r="G13221" s="89"/>
    </row>
    <row r="13222" spans="7:7" x14ac:dyDescent="0.25">
      <c r="G13222" s="89"/>
    </row>
    <row r="13223" spans="7:7" x14ac:dyDescent="0.25">
      <c r="G13223" s="89"/>
    </row>
    <row r="13224" spans="7:7" x14ac:dyDescent="0.25">
      <c r="G13224" s="89"/>
    </row>
    <row r="13225" spans="7:7" x14ac:dyDescent="0.25">
      <c r="G13225" s="89"/>
    </row>
    <row r="13226" spans="7:7" x14ac:dyDescent="0.25">
      <c r="G13226" s="89"/>
    </row>
    <row r="13227" spans="7:7" x14ac:dyDescent="0.25">
      <c r="G13227" s="89"/>
    </row>
    <row r="13228" spans="7:7" x14ac:dyDescent="0.25">
      <c r="G13228" s="89"/>
    </row>
    <row r="13229" spans="7:7" x14ac:dyDescent="0.25">
      <c r="G13229" s="89"/>
    </row>
    <row r="13230" spans="7:7" x14ac:dyDescent="0.25">
      <c r="G13230" s="89"/>
    </row>
    <row r="13231" spans="7:7" x14ac:dyDescent="0.25">
      <c r="G13231" s="89"/>
    </row>
    <row r="13232" spans="7:7" x14ac:dyDescent="0.25">
      <c r="G13232" s="89"/>
    </row>
    <row r="13233" spans="7:7" x14ac:dyDescent="0.25">
      <c r="G13233" s="89"/>
    </row>
    <row r="13234" spans="7:7" x14ac:dyDescent="0.25">
      <c r="G13234" s="89"/>
    </row>
    <row r="13235" spans="7:7" x14ac:dyDescent="0.25">
      <c r="G13235" s="89"/>
    </row>
    <row r="13236" spans="7:7" x14ac:dyDescent="0.25">
      <c r="G13236" s="89"/>
    </row>
    <row r="13237" spans="7:7" x14ac:dyDescent="0.25">
      <c r="G13237" s="89"/>
    </row>
    <row r="13238" spans="7:7" x14ac:dyDescent="0.25">
      <c r="G13238" s="89"/>
    </row>
    <row r="13239" spans="7:7" x14ac:dyDescent="0.25">
      <c r="G13239" s="89"/>
    </row>
    <row r="13240" spans="7:7" x14ac:dyDescent="0.25">
      <c r="G13240" s="89"/>
    </row>
    <row r="13241" spans="7:7" x14ac:dyDescent="0.25">
      <c r="G13241" s="89"/>
    </row>
    <row r="13242" spans="7:7" x14ac:dyDescent="0.25">
      <c r="G13242" s="89"/>
    </row>
    <row r="13243" spans="7:7" x14ac:dyDescent="0.25">
      <c r="G13243" s="89"/>
    </row>
    <row r="13244" spans="7:7" x14ac:dyDescent="0.25">
      <c r="G13244" s="89"/>
    </row>
    <row r="13245" spans="7:7" x14ac:dyDescent="0.25">
      <c r="G13245" s="89"/>
    </row>
    <row r="13246" spans="7:7" x14ac:dyDescent="0.25">
      <c r="G13246" s="89"/>
    </row>
    <row r="13247" spans="7:7" x14ac:dyDescent="0.25">
      <c r="G13247" s="89"/>
    </row>
    <row r="13248" spans="7:7" x14ac:dyDescent="0.25">
      <c r="G13248" s="89"/>
    </row>
    <row r="13249" spans="7:7" x14ac:dyDescent="0.25">
      <c r="G13249" s="89"/>
    </row>
    <row r="13250" spans="7:7" x14ac:dyDescent="0.25">
      <c r="G13250" s="89"/>
    </row>
    <row r="13251" spans="7:7" x14ac:dyDescent="0.25">
      <c r="G13251" s="89"/>
    </row>
    <row r="13252" spans="7:7" x14ac:dyDescent="0.25">
      <c r="G13252" s="89"/>
    </row>
    <row r="13253" spans="7:7" x14ac:dyDescent="0.25">
      <c r="G13253" s="89"/>
    </row>
    <row r="13254" spans="7:7" x14ac:dyDescent="0.25">
      <c r="G13254" s="89"/>
    </row>
    <row r="13255" spans="7:7" x14ac:dyDescent="0.25">
      <c r="G13255" s="89"/>
    </row>
    <row r="13256" spans="7:7" x14ac:dyDescent="0.25">
      <c r="G13256" s="89"/>
    </row>
    <row r="13257" spans="7:7" x14ac:dyDescent="0.25">
      <c r="G13257" s="89"/>
    </row>
    <row r="13258" spans="7:7" x14ac:dyDescent="0.25">
      <c r="G13258" s="89"/>
    </row>
    <row r="13259" spans="7:7" x14ac:dyDescent="0.25">
      <c r="G13259" s="89"/>
    </row>
    <row r="13260" spans="7:7" x14ac:dyDescent="0.25">
      <c r="G13260" s="89"/>
    </row>
    <row r="13261" spans="7:7" x14ac:dyDescent="0.25">
      <c r="G13261" s="89"/>
    </row>
    <row r="13262" spans="7:7" x14ac:dyDescent="0.25">
      <c r="G13262" s="89"/>
    </row>
    <row r="13263" spans="7:7" x14ac:dyDescent="0.25">
      <c r="G13263" s="89"/>
    </row>
    <row r="13264" spans="7:7" x14ac:dyDescent="0.25">
      <c r="G13264" s="89"/>
    </row>
    <row r="13265" spans="7:7" x14ac:dyDescent="0.25">
      <c r="G13265" s="89"/>
    </row>
    <row r="13266" spans="7:7" x14ac:dyDescent="0.25">
      <c r="G13266" s="89"/>
    </row>
    <row r="13267" spans="7:7" x14ac:dyDescent="0.25">
      <c r="G13267" s="89"/>
    </row>
    <row r="13268" spans="7:7" x14ac:dyDescent="0.25">
      <c r="G13268" s="89"/>
    </row>
    <row r="13269" spans="7:7" x14ac:dyDescent="0.25">
      <c r="G13269" s="89"/>
    </row>
    <row r="13270" spans="7:7" x14ac:dyDescent="0.25">
      <c r="G13270" s="89"/>
    </row>
    <row r="13271" spans="7:7" x14ac:dyDescent="0.25">
      <c r="G13271" s="89"/>
    </row>
    <row r="13272" spans="7:7" x14ac:dyDescent="0.25">
      <c r="G13272" s="89"/>
    </row>
    <row r="13273" spans="7:7" x14ac:dyDescent="0.25">
      <c r="G13273" s="89"/>
    </row>
    <row r="13274" spans="7:7" x14ac:dyDescent="0.25">
      <c r="G13274" s="89"/>
    </row>
    <row r="13275" spans="7:7" x14ac:dyDescent="0.25">
      <c r="G13275" s="89"/>
    </row>
    <row r="13276" spans="7:7" x14ac:dyDescent="0.25">
      <c r="G13276" s="89"/>
    </row>
    <row r="13277" spans="7:7" x14ac:dyDescent="0.25">
      <c r="G13277" s="89"/>
    </row>
    <row r="13278" spans="7:7" x14ac:dyDescent="0.25">
      <c r="G13278" s="89"/>
    </row>
    <row r="13279" spans="7:7" x14ac:dyDescent="0.25">
      <c r="G13279" s="89"/>
    </row>
    <row r="13280" spans="7:7" x14ac:dyDescent="0.25">
      <c r="G13280" s="89"/>
    </row>
    <row r="13281" spans="7:7" x14ac:dyDescent="0.25">
      <c r="G13281" s="89"/>
    </row>
    <row r="13282" spans="7:7" x14ac:dyDescent="0.25">
      <c r="G13282" s="89"/>
    </row>
    <row r="13283" spans="7:7" x14ac:dyDescent="0.25">
      <c r="G13283" s="89"/>
    </row>
    <row r="13284" spans="7:7" x14ac:dyDescent="0.25">
      <c r="G13284" s="89"/>
    </row>
    <row r="13285" spans="7:7" x14ac:dyDescent="0.25">
      <c r="G13285" s="89"/>
    </row>
    <row r="13286" spans="7:7" x14ac:dyDescent="0.25">
      <c r="G13286" s="89"/>
    </row>
    <row r="13287" spans="7:7" x14ac:dyDescent="0.25">
      <c r="G13287" s="89"/>
    </row>
    <row r="13288" spans="7:7" x14ac:dyDescent="0.25">
      <c r="G13288" s="89"/>
    </row>
    <row r="13289" spans="7:7" x14ac:dyDescent="0.25">
      <c r="G13289" s="89"/>
    </row>
    <row r="13290" spans="7:7" x14ac:dyDescent="0.25">
      <c r="G13290" s="89"/>
    </row>
    <row r="13291" spans="7:7" x14ac:dyDescent="0.25">
      <c r="G13291" s="89"/>
    </row>
    <row r="13292" spans="7:7" x14ac:dyDescent="0.25">
      <c r="G13292" s="89"/>
    </row>
    <row r="13293" spans="7:7" x14ac:dyDescent="0.25">
      <c r="G13293" s="89"/>
    </row>
    <row r="13294" spans="7:7" x14ac:dyDescent="0.25">
      <c r="G13294" s="89"/>
    </row>
    <row r="13295" spans="7:7" x14ac:dyDescent="0.25">
      <c r="G13295" s="89"/>
    </row>
    <row r="13296" spans="7:7" x14ac:dyDescent="0.25">
      <c r="G13296" s="89"/>
    </row>
    <row r="13297" spans="7:7" x14ac:dyDescent="0.25">
      <c r="G13297" s="89"/>
    </row>
    <row r="13298" spans="7:7" x14ac:dyDescent="0.25">
      <c r="G13298" s="89"/>
    </row>
    <row r="13299" spans="7:7" x14ac:dyDescent="0.25">
      <c r="G13299" s="89"/>
    </row>
    <row r="13300" spans="7:7" x14ac:dyDescent="0.25">
      <c r="G13300" s="89"/>
    </row>
    <row r="13301" spans="7:7" x14ac:dyDescent="0.25">
      <c r="G13301" s="89"/>
    </row>
    <row r="13302" spans="7:7" x14ac:dyDescent="0.25">
      <c r="G13302" s="89"/>
    </row>
    <row r="13303" spans="7:7" x14ac:dyDescent="0.25">
      <c r="G13303" s="89"/>
    </row>
    <row r="13304" spans="7:7" x14ac:dyDescent="0.25">
      <c r="G13304" s="89"/>
    </row>
    <row r="13305" spans="7:7" x14ac:dyDescent="0.25">
      <c r="G13305" s="89"/>
    </row>
    <row r="13306" spans="7:7" x14ac:dyDescent="0.25">
      <c r="G13306" s="89"/>
    </row>
    <row r="13307" spans="7:7" x14ac:dyDescent="0.25">
      <c r="G13307" s="89"/>
    </row>
    <row r="13308" spans="7:7" x14ac:dyDescent="0.25">
      <c r="G13308" s="89"/>
    </row>
    <row r="13309" spans="7:7" x14ac:dyDescent="0.25">
      <c r="G13309" s="89"/>
    </row>
    <row r="13310" spans="7:7" x14ac:dyDescent="0.25">
      <c r="G13310" s="89"/>
    </row>
    <row r="13311" spans="7:7" x14ac:dyDescent="0.25">
      <c r="G13311" s="89"/>
    </row>
    <row r="13312" spans="7:7" x14ac:dyDescent="0.25">
      <c r="G13312" s="89"/>
    </row>
    <row r="13313" spans="7:7" x14ac:dyDescent="0.25">
      <c r="G13313" s="89"/>
    </row>
    <row r="13314" spans="7:7" x14ac:dyDescent="0.25">
      <c r="G13314" s="89"/>
    </row>
    <row r="13315" spans="7:7" x14ac:dyDescent="0.25">
      <c r="G13315" s="89"/>
    </row>
    <row r="13316" spans="7:7" x14ac:dyDescent="0.25">
      <c r="G13316" s="89"/>
    </row>
    <row r="13317" spans="7:7" x14ac:dyDescent="0.25">
      <c r="G13317" s="89"/>
    </row>
    <row r="13318" spans="7:7" x14ac:dyDescent="0.25">
      <c r="G13318" s="89"/>
    </row>
    <row r="13319" spans="7:7" x14ac:dyDescent="0.25">
      <c r="G13319" s="89"/>
    </row>
    <row r="13320" spans="7:7" x14ac:dyDescent="0.25">
      <c r="G13320" s="89"/>
    </row>
    <row r="13321" spans="7:7" x14ac:dyDescent="0.25">
      <c r="G13321" s="89"/>
    </row>
    <row r="13322" spans="7:7" x14ac:dyDescent="0.25">
      <c r="G13322" s="89"/>
    </row>
    <row r="13323" spans="7:7" x14ac:dyDescent="0.25">
      <c r="G13323" s="89"/>
    </row>
    <row r="13324" spans="7:7" x14ac:dyDescent="0.25">
      <c r="G13324" s="89"/>
    </row>
    <row r="13325" spans="7:7" x14ac:dyDescent="0.25">
      <c r="G13325" s="89"/>
    </row>
    <row r="13326" spans="7:7" x14ac:dyDescent="0.25">
      <c r="G13326" s="89"/>
    </row>
    <row r="13327" spans="7:7" x14ac:dyDescent="0.25">
      <c r="G13327" s="89"/>
    </row>
    <row r="13328" spans="7:7" x14ac:dyDescent="0.25">
      <c r="G13328" s="89"/>
    </row>
    <row r="13329" spans="7:7" x14ac:dyDescent="0.25">
      <c r="G13329" s="89"/>
    </row>
    <row r="13330" spans="7:7" x14ac:dyDescent="0.25">
      <c r="G13330" s="89"/>
    </row>
    <row r="13331" spans="7:7" x14ac:dyDescent="0.25">
      <c r="G13331" s="89"/>
    </row>
    <row r="13332" spans="7:7" x14ac:dyDescent="0.25">
      <c r="G13332" s="89"/>
    </row>
    <row r="13333" spans="7:7" x14ac:dyDescent="0.25">
      <c r="G13333" s="89"/>
    </row>
    <row r="13334" spans="7:7" x14ac:dyDescent="0.25">
      <c r="G13334" s="89"/>
    </row>
    <row r="13335" spans="7:7" x14ac:dyDescent="0.25">
      <c r="G13335" s="89"/>
    </row>
    <row r="13336" spans="7:7" x14ac:dyDescent="0.25">
      <c r="G13336" s="89"/>
    </row>
    <row r="13337" spans="7:7" x14ac:dyDescent="0.25">
      <c r="G13337" s="89"/>
    </row>
    <row r="13338" spans="7:7" x14ac:dyDescent="0.25">
      <c r="G13338" s="89"/>
    </row>
    <row r="13339" spans="7:7" x14ac:dyDescent="0.25">
      <c r="G13339" s="89"/>
    </row>
    <row r="13340" spans="7:7" x14ac:dyDescent="0.25">
      <c r="G13340" s="89"/>
    </row>
    <row r="13341" spans="7:7" x14ac:dyDescent="0.25">
      <c r="G13341" s="89"/>
    </row>
    <row r="13342" spans="7:7" x14ac:dyDescent="0.25">
      <c r="G13342" s="89"/>
    </row>
    <row r="13343" spans="7:7" x14ac:dyDescent="0.25">
      <c r="G13343" s="89"/>
    </row>
    <row r="13344" spans="7:7" x14ac:dyDescent="0.25">
      <c r="G13344" s="89"/>
    </row>
    <row r="13345" spans="7:7" x14ac:dyDescent="0.25">
      <c r="G13345" s="89"/>
    </row>
    <row r="13346" spans="7:7" x14ac:dyDescent="0.25">
      <c r="G13346" s="89"/>
    </row>
    <row r="13347" spans="7:7" x14ac:dyDescent="0.25">
      <c r="G13347" s="89"/>
    </row>
    <row r="13348" spans="7:7" x14ac:dyDescent="0.25">
      <c r="G13348" s="89"/>
    </row>
    <row r="13349" spans="7:7" x14ac:dyDescent="0.25">
      <c r="G13349" s="89"/>
    </row>
    <row r="13350" spans="7:7" x14ac:dyDescent="0.25">
      <c r="G13350" s="89"/>
    </row>
    <row r="13351" spans="7:7" x14ac:dyDescent="0.25">
      <c r="G13351" s="89"/>
    </row>
    <row r="13352" spans="7:7" x14ac:dyDescent="0.25">
      <c r="G13352" s="89"/>
    </row>
    <row r="13353" spans="7:7" x14ac:dyDescent="0.25">
      <c r="G13353" s="89"/>
    </row>
    <row r="13354" spans="7:7" x14ac:dyDescent="0.25">
      <c r="G13354" s="89"/>
    </row>
    <row r="13355" spans="7:7" x14ac:dyDescent="0.25">
      <c r="G13355" s="89"/>
    </row>
    <row r="13356" spans="7:7" x14ac:dyDescent="0.25">
      <c r="G13356" s="89"/>
    </row>
    <row r="13357" spans="7:7" x14ac:dyDescent="0.25">
      <c r="G13357" s="89"/>
    </row>
    <row r="13358" spans="7:7" x14ac:dyDescent="0.25">
      <c r="G13358" s="89"/>
    </row>
    <row r="13359" spans="7:7" x14ac:dyDescent="0.25">
      <c r="G13359" s="89"/>
    </row>
    <row r="13360" spans="7:7" x14ac:dyDescent="0.25">
      <c r="G13360" s="89"/>
    </row>
    <row r="13361" spans="7:7" x14ac:dyDescent="0.25">
      <c r="G13361" s="89"/>
    </row>
    <row r="13362" spans="7:7" x14ac:dyDescent="0.25">
      <c r="G13362" s="89"/>
    </row>
    <row r="13363" spans="7:7" x14ac:dyDescent="0.25">
      <c r="G13363" s="89"/>
    </row>
    <row r="13364" spans="7:7" x14ac:dyDescent="0.25">
      <c r="G13364" s="89"/>
    </row>
    <row r="13365" spans="7:7" x14ac:dyDescent="0.25">
      <c r="G13365" s="89"/>
    </row>
    <row r="13366" spans="7:7" x14ac:dyDescent="0.25">
      <c r="G13366" s="89"/>
    </row>
    <row r="13367" spans="7:7" x14ac:dyDescent="0.25">
      <c r="G13367" s="89"/>
    </row>
    <row r="13368" spans="7:7" x14ac:dyDescent="0.25">
      <c r="G13368" s="89"/>
    </row>
    <row r="13369" spans="7:7" x14ac:dyDescent="0.25">
      <c r="G13369" s="89"/>
    </row>
    <row r="13370" spans="7:7" x14ac:dyDescent="0.25">
      <c r="G13370" s="89"/>
    </row>
    <row r="13371" spans="7:7" x14ac:dyDescent="0.25">
      <c r="G13371" s="89"/>
    </row>
    <row r="13372" spans="7:7" x14ac:dyDescent="0.25">
      <c r="G13372" s="89"/>
    </row>
    <row r="13373" spans="7:7" x14ac:dyDescent="0.25">
      <c r="G13373" s="89"/>
    </row>
    <row r="13374" spans="7:7" x14ac:dyDescent="0.25">
      <c r="G13374" s="89"/>
    </row>
    <row r="13375" spans="7:7" x14ac:dyDescent="0.25">
      <c r="G13375" s="89"/>
    </row>
    <row r="13376" spans="7:7" x14ac:dyDescent="0.25">
      <c r="G13376" s="89"/>
    </row>
    <row r="13377" spans="7:7" x14ac:dyDescent="0.25">
      <c r="G13377" s="89"/>
    </row>
    <row r="13378" spans="7:7" x14ac:dyDescent="0.25">
      <c r="G13378" s="89"/>
    </row>
    <row r="13379" spans="7:7" x14ac:dyDescent="0.25">
      <c r="G13379" s="89"/>
    </row>
    <row r="13380" spans="7:7" x14ac:dyDescent="0.25">
      <c r="G13380" s="89"/>
    </row>
    <row r="13381" spans="7:7" x14ac:dyDescent="0.25">
      <c r="G13381" s="89"/>
    </row>
    <row r="13382" spans="7:7" x14ac:dyDescent="0.25">
      <c r="G13382" s="89"/>
    </row>
    <row r="13383" spans="7:7" x14ac:dyDescent="0.25">
      <c r="G13383" s="89"/>
    </row>
    <row r="13384" spans="7:7" x14ac:dyDescent="0.25">
      <c r="G13384" s="89"/>
    </row>
    <row r="13385" spans="7:7" x14ac:dyDescent="0.25">
      <c r="G13385" s="89"/>
    </row>
    <row r="13386" spans="7:7" x14ac:dyDescent="0.25">
      <c r="G13386" s="89"/>
    </row>
    <row r="13387" spans="7:7" x14ac:dyDescent="0.25">
      <c r="G13387" s="89"/>
    </row>
    <row r="13388" spans="7:7" x14ac:dyDescent="0.25">
      <c r="G13388" s="89"/>
    </row>
    <row r="13389" spans="7:7" x14ac:dyDescent="0.25">
      <c r="G13389" s="89"/>
    </row>
    <row r="13390" spans="7:7" x14ac:dyDescent="0.25">
      <c r="G13390" s="89"/>
    </row>
    <row r="13391" spans="7:7" x14ac:dyDescent="0.25">
      <c r="G13391" s="89"/>
    </row>
    <row r="13392" spans="7:7" x14ac:dyDescent="0.25">
      <c r="G13392" s="89"/>
    </row>
    <row r="13393" spans="7:7" x14ac:dyDescent="0.25">
      <c r="G13393" s="89"/>
    </row>
    <row r="13394" spans="7:7" x14ac:dyDescent="0.25">
      <c r="G13394" s="89"/>
    </row>
    <row r="13395" spans="7:7" x14ac:dyDescent="0.25">
      <c r="G13395" s="89"/>
    </row>
    <row r="13396" spans="7:7" x14ac:dyDescent="0.25">
      <c r="G13396" s="89"/>
    </row>
    <row r="13397" spans="7:7" x14ac:dyDescent="0.25">
      <c r="G13397" s="89"/>
    </row>
    <row r="13398" spans="7:7" x14ac:dyDescent="0.25">
      <c r="G13398" s="89"/>
    </row>
    <row r="13399" spans="7:7" x14ac:dyDescent="0.25">
      <c r="G13399" s="89"/>
    </row>
    <row r="13400" spans="7:7" x14ac:dyDescent="0.25">
      <c r="G13400" s="89"/>
    </row>
    <row r="13401" spans="7:7" x14ac:dyDescent="0.25">
      <c r="G13401" s="89"/>
    </row>
    <row r="13402" spans="7:7" x14ac:dyDescent="0.25">
      <c r="G13402" s="89"/>
    </row>
    <row r="13403" spans="7:7" x14ac:dyDescent="0.25">
      <c r="G13403" s="89"/>
    </row>
    <row r="13404" spans="7:7" x14ac:dyDescent="0.25">
      <c r="G13404" s="89"/>
    </row>
    <row r="13405" spans="7:7" x14ac:dyDescent="0.25">
      <c r="G13405" s="89"/>
    </row>
    <row r="13406" spans="7:7" x14ac:dyDescent="0.25">
      <c r="G13406" s="89"/>
    </row>
    <row r="13407" spans="7:7" x14ac:dyDescent="0.25">
      <c r="G13407" s="89"/>
    </row>
    <row r="13408" spans="7:7" x14ac:dyDescent="0.25">
      <c r="G13408" s="89"/>
    </row>
    <row r="13409" spans="7:7" x14ac:dyDescent="0.25">
      <c r="G13409" s="89"/>
    </row>
    <row r="13410" spans="7:7" x14ac:dyDescent="0.25">
      <c r="G13410" s="89"/>
    </row>
    <row r="13411" spans="7:7" x14ac:dyDescent="0.25">
      <c r="G13411" s="89"/>
    </row>
    <row r="13412" spans="7:7" x14ac:dyDescent="0.25">
      <c r="G13412" s="89"/>
    </row>
    <row r="13413" spans="7:7" x14ac:dyDescent="0.25">
      <c r="G13413" s="89"/>
    </row>
    <row r="13414" spans="7:7" x14ac:dyDescent="0.25">
      <c r="G13414" s="89"/>
    </row>
    <row r="13415" spans="7:7" x14ac:dyDescent="0.25">
      <c r="G13415" s="89"/>
    </row>
    <row r="13416" spans="7:7" x14ac:dyDescent="0.25">
      <c r="G13416" s="89"/>
    </row>
    <row r="13417" spans="7:7" x14ac:dyDescent="0.25">
      <c r="G13417" s="89"/>
    </row>
    <row r="13418" spans="7:7" x14ac:dyDescent="0.25">
      <c r="G13418" s="89"/>
    </row>
    <row r="13419" spans="7:7" x14ac:dyDescent="0.25">
      <c r="G13419" s="89"/>
    </row>
    <row r="13420" spans="7:7" x14ac:dyDescent="0.25">
      <c r="G13420" s="89"/>
    </row>
    <row r="13421" spans="7:7" x14ac:dyDescent="0.25">
      <c r="G13421" s="89"/>
    </row>
    <row r="13422" spans="7:7" x14ac:dyDescent="0.25">
      <c r="G13422" s="89"/>
    </row>
    <row r="13423" spans="7:7" x14ac:dyDescent="0.25">
      <c r="G13423" s="89"/>
    </row>
    <row r="13424" spans="7:7" x14ac:dyDescent="0.25">
      <c r="G13424" s="89"/>
    </row>
    <row r="13425" spans="7:7" x14ac:dyDescent="0.25">
      <c r="G13425" s="89"/>
    </row>
    <row r="13426" spans="7:7" x14ac:dyDescent="0.25">
      <c r="G13426" s="89"/>
    </row>
    <row r="13427" spans="7:7" x14ac:dyDescent="0.25">
      <c r="G13427" s="89"/>
    </row>
    <row r="13428" spans="7:7" x14ac:dyDescent="0.25">
      <c r="G13428" s="89"/>
    </row>
    <row r="13429" spans="7:7" x14ac:dyDescent="0.25">
      <c r="G13429" s="89"/>
    </row>
    <row r="13430" spans="7:7" x14ac:dyDescent="0.25">
      <c r="G13430" s="89"/>
    </row>
    <row r="13431" spans="7:7" x14ac:dyDescent="0.25">
      <c r="G13431" s="89"/>
    </row>
    <row r="13432" spans="7:7" x14ac:dyDescent="0.25">
      <c r="G13432" s="89"/>
    </row>
    <row r="13433" spans="7:7" x14ac:dyDescent="0.25">
      <c r="G13433" s="89"/>
    </row>
    <row r="13434" spans="7:7" x14ac:dyDescent="0.25">
      <c r="G13434" s="89"/>
    </row>
    <row r="13435" spans="7:7" x14ac:dyDescent="0.25">
      <c r="G13435" s="89"/>
    </row>
    <row r="13436" spans="7:7" x14ac:dyDescent="0.25">
      <c r="G13436" s="89"/>
    </row>
    <row r="13437" spans="7:7" x14ac:dyDescent="0.25">
      <c r="G13437" s="89"/>
    </row>
    <row r="13438" spans="7:7" x14ac:dyDescent="0.25">
      <c r="G13438" s="89"/>
    </row>
    <row r="13439" spans="7:7" x14ac:dyDescent="0.25">
      <c r="G13439" s="89"/>
    </row>
    <row r="13440" spans="7:7" x14ac:dyDescent="0.25">
      <c r="G13440" s="89"/>
    </row>
    <row r="13441" spans="7:7" x14ac:dyDescent="0.25">
      <c r="G13441" s="89"/>
    </row>
    <row r="13442" spans="7:7" x14ac:dyDescent="0.25">
      <c r="G13442" s="89"/>
    </row>
    <row r="13443" spans="7:7" x14ac:dyDescent="0.25">
      <c r="G13443" s="89"/>
    </row>
    <row r="13444" spans="7:7" x14ac:dyDescent="0.25">
      <c r="G13444" s="89"/>
    </row>
    <row r="13445" spans="7:7" x14ac:dyDescent="0.25">
      <c r="G13445" s="89"/>
    </row>
    <row r="13446" spans="7:7" x14ac:dyDescent="0.25">
      <c r="G13446" s="89"/>
    </row>
    <row r="13447" spans="7:7" x14ac:dyDescent="0.25">
      <c r="G13447" s="89"/>
    </row>
    <row r="13448" spans="7:7" x14ac:dyDescent="0.25">
      <c r="G13448" s="89"/>
    </row>
    <row r="13449" spans="7:7" x14ac:dyDescent="0.25">
      <c r="G13449" s="89"/>
    </row>
    <row r="13450" spans="7:7" x14ac:dyDescent="0.25">
      <c r="G13450" s="89"/>
    </row>
    <row r="13451" spans="7:7" x14ac:dyDescent="0.25">
      <c r="G13451" s="89"/>
    </row>
    <row r="13452" spans="7:7" x14ac:dyDescent="0.25">
      <c r="G13452" s="89"/>
    </row>
    <row r="13453" spans="7:7" x14ac:dyDescent="0.25">
      <c r="G13453" s="89"/>
    </row>
    <row r="13454" spans="7:7" x14ac:dyDescent="0.25">
      <c r="G13454" s="89"/>
    </row>
    <row r="13455" spans="7:7" x14ac:dyDescent="0.25">
      <c r="G13455" s="89"/>
    </row>
    <row r="13456" spans="7:7" x14ac:dyDescent="0.25">
      <c r="G13456" s="89"/>
    </row>
    <row r="13457" spans="7:7" x14ac:dyDescent="0.25">
      <c r="G13457" s="89"/>
    </row>
    <row r="13458" spans="7:7" x14ac:dyDescent="0.25">
      <c r="G13458" s="89"/>
    </row>
    <row r="13459" spans="7:7" x14ac:dyDescent="0.25">
      <c r="G13459" s="89"/>
    </row>
    <row r="13460" spans="7:7" x14ac:dyDescent="0.25">
      <c r="G13460" s="89"/>
    </row>
    <row r="13461" spans="7:7" x14ac:dyDescent="0.25">
      <c r="G13461" s="89"/>
    </row>
    <row r="13462" spans="7:7" x14ac:dyDescent="0.25">
      <c r="G13462" s="89"/>
    </row>
    <row r="13463" spans="7:7" x14ac:dyDescent="0.25">
      <c r="G13463" s="89"/>
    </row>
    <row r="13464" spans="7:7" x14ac:dyDescent="0.25">
      <c r="G13464" s="89"/>
    </row>
    <row r="13465" spans="7:7" x14ac:dyDescent="0.25">
      <c r="G13465" s="89"/>
    </row>
    <row r="13466" spans="7:7" x14ac:dyDescent="0.25">
      <c r="G13466" s="89"/>
    </row>
    <row r="13467" spans="7:7" x14ac:dyDescent="0.25">
      <c r="G13467" s="89"/>
    </row>
    <row r="13468" spans="7:7" x14ac:dyDescent="0.25">
      <c r="G13468" s="89"/>
    </row>
    <row r="13469" spans="7:7" x14ac:dyDescent="0.25">
      <c r="G13469" s="89"/>
    </row>
    <row r="13470" spans="7:7" x14ac:dyDescent="0.25">
      <c r="G13470" s="89"/>
    </row>
    <row r="13471" spans="7:7" x14ac:dyDescent="0.25">
      <c r="G13471" s="89"/>
    </row>
    <row r="13472" spans="7:7" x14ac:dyDescent="0.25">
      <c r="G13472" s="89"/>
    </row>
    <row r="13473" spans="7:7" x14ac:dyDescent="0.25">
      <c r="G13473" s="89"/>
    </row>
    <row r="13474" spans="7:7" x14ac:dyDescent="0.25">
      <c r="G13474" s="89"/>
    </row>
    <row r="13475" spans="7:7" x14ac:dyDescent="0.25">
      <c r="G13475" s="89"/>
    </row>
    <row r="13476" spans="7:7" x14ac:dyDescent="0.25">
      <c r="G13476" s="89"/>
    </row>
    <row r="13477" spans="7:7" x14ac:dyDescent="0.25">
      <c r="G13477" s="89"/>
    </row>
    <row r="13478" spans="7:7" x14ac:dyDescent="0.25">
      <c r="G13478" s="89"/>
    </row>
    <row r="13479" spans="7:7" x14ac:dyDescent="0.25">
      <c r="G13479" s="89"/>
    </row>
    <row r="13480" spans="7:7" x14ac:dyDescent="0.25">
      <c r="G13480" s="89"/>
    </row>
    <row r="13481" spans="7:7" x14ac:dyDescent="0.25">
      <c r="G13481" s="89"/>
    </row>
    <row r="13482" spans="7:7" x14ac:dyDescent="0.25">
      <c r="G13482" s="89"/>
    </row>
    <row r="13483" spans="7:7" x14ac:dyDescent="0.25">
      <c r="G13483" s="89"/>
    </row>
    <row r="13484" spans="7:7" x14ac:dyDescent="0.25">
      <c r="G13484" s="89"/>
    </row>
    <row r="13485" spans="7:7" x14ac:dyDescent="0.25">
      <c r="G13485" s="89"/>
    </row>
    <row r="13486" spans="7:7" x14ac:dyDescent="0.25">
      <c r="G13486" s="89"/>
    </row>
    <row r="13487" spans="7:7" x14ac:dyDescent="0.25">
      <c r="G13487" s="89"/>
    </row>
    <row r="13488" spans="7:7" x14ac:dyDescent="0.25">
      <c r="G13488" s="89"/>
    </row>
    <row r="13489" spans="7:7" x14ac:dyDescent="0.25">
      <c r="G13489" s="89"/>
    </row>
    <row r="13490" spans="7:7" x14ac:dyDescent="0.25">
      <c r="G13490" s="89"/>
    </row>
    <row r="13491" spans="7:7" x14ac:dyDescent="0.25">
      <c r="G13491" s="89"/>
    </row>
    <row r="13492" spans="7:7" x14ac:dyDescent="0.25">
      <c r="G13492" s="89"/>
    </row>
    <row r="13493" spans="7:7" x14ac:dyDescent="0.25">
      <c r="G13493" s="89"/>
    </row>
    <row r="13494" spans="7:7" x14ac:dyDescent="0.25">
      <c r="G13494" s="89"/>
    </row>
    <row r="13495" spans="7:7" x14ac:dyDescent="0.25">
      <c r="G13495" s="89"/>
    </row>
    <row r="13496" spans="7:7" x14ac:dyDescent="0.25">
      <c r="G13496" s="89"/>
    </row>
    <row r="13497" spans="7:7" x14ac:dyDescent="0.25">
      <c r="G13497" s="89"/>
    </row>
    <row r="13498" spans="7:7" x14ac:dyDescent="0.25">
      <c r="G13498" s="89"/>
    </row>
    <row r="13499" spans="7:7" x14ac:dyDescent="0.25">
      <c r="G13499" s="89"/>
    </row>
    <row r="13500" spans="7:7" x14ac:dyDescent="0.25">
      <c r="G13500" s="89"/>
    </row>
    <row r="13501" spans="7:7" x14ac:dyDescent="0.25">
      <c r="G13501" s="89"/>
    </row>
    <row r="13502" spans="7:7" x14ac:dyDescent="0.25">
      <c r="G13502" s="89"/>
    </row>
    <row r="13503" spans="7:7" x14ac:dyDescent="0.25">
      <c r="G13503" s="89"/>
    </row>
    <row r="13504" spans="7:7" x14ac:dyDescent="0.25">
      <c r="G13504" s="89"/>
    </row>
    <row r="13505" spans="7:7" x14ac:dyDescent="0.25">
      <c r="G13505" s="89"/>
    </row>
    <row r="13506" spans="7:7" x14ac:dyDescent="0.25">
      <c r="G13506" s="89"/>
    </row>
    <row r="13507" spans="7:7" x14ac:dyDescent="0.25">
      <c r="G13507" s="89"/>
    </row>
    <row r="13508" spans="7:7" x14ac:dyDescent="0.25">
      <c r="G13508" s="89"/>
    </row>
    <row r="13509" spans="7:7" x14ac:dyDescent="0.25">
      <c r="G13509" s="89"/>
    </row>
    <row r="13510" spans="7:7" x14ac:dyDescent="0.25">
      <c r="G13510" s="89"/>
    </row>
    <row r="13511" spans="7:7" x14ac:dyDescent="0.25">
      <c r="G13511" s="89"/>
    </row>
    <row r="13512" spans="7:7" x14ac:dyDescent="0.25">
      <c r="G13512" s="89"/>
    </row>
    <row r="13513" spans="7:7" x14ac:dyDescent="0.25">
      <c r="G13513" s="89"/>
    </row>
    <row r="13514" spans="7:7" x14ac:dyDescent="0.25">
      <c r="G13514" s="89"/>
    </row>
    <row r="13515" spans="7:7" x14ac:dyDescent="0.25">
      <c r="G13515" s="89"/>
    </row>
    <row r="13516" spans="7:7" x14ac:dyDescent="0.25">
      <c r="G13516" s="89"/>
    </row>
    <row r="13517" spans="7:7" x14ac:dyDescent="0.25">
      <c r="G13517" s="89"/>
    </row>
    <row r="13518" spans="7:7" x14ac:dyDescent="0.25">
      <c r="G13518" s="89"/>
    </row>
    <row r="13519" spans="7:7" x14ac:dyDescent="0.25">
      <c r="G13519" s="89"/>
    </row>
    <row r="13520" spans="7:7" x14ac:dyDescent="0.25">
      <c r="G13520" s="89"/>
    </row>
    <row r="13521" spans="7:7" x14ac:dyDescent="0.25">
      <c r="G13521" s="89"/>
    </row>
    <row r="13522" spans="7:7" x14ac:dyDescent="0.25">
      <c r="G13522" s="89"/>
    </row>
    <row r="13523" spans="7:7" x14ac:dyDescent="0.25">
      <c r="G13523" s="89"/>
    </row>
    <row r="13524" spans="7:7" x14ac:dyDescent="0.25">
      <c r="G13524" s="89"/>
    </row>
    <row r="13525" spans="7:7" x14ac:dyDescent="0.25">
      <c r="G13525" s="89"/>
    </row>
    <row r="13526" spans="7:7" x14ac:dyDescent="0.25">
      <c r="G13526" s="89"/>
    </row>
    <row r="13527" spans="7:7" x14ac:dyDescent="0.25">
      <c r="G13527" s="89"/>
    </row>
    <row r="13528" spans="7:7" x14ac:dyDescent="0.25">
      <c r="G13528" s="89"/>
    </row>
    <row r="13529" spans="7:7" x14ac:dyDescent="0.25">
      <c r="G13529" s="89"/>
    </row>
    <row r="13530" spans="7:7" x14ac:dyDescent="0.25">
      <c r="G13530" s="89"/>
    </row>
    <row r="13531" spans="7:7" x14ac:dyDescent="0.25">
      <c r="G13531" s="89"/>
    </row>
    <row r="13532" spans="7:7" x14ac:dyDescent="0.25">
      <c r="G13532" s="89"/>
    </row>
    <row r="13533" spans="7:7" x14ac:dyDescent="0.25">
      <c r="G13533" s="89"/>
    </row>
    <row r="13534" spans="7:7" x14ac:dyDescent="0.25">
      <c r="G13534" s="89"/>
    </row>
    <row r="13535" spans="7:7" x14ac:dyDescent="0.25">
      <c r="G13535" s="89"/>
    </row>
    <row r="13536" spans="7:7" x14ac:dyDescent="0.25">
      <c r="G13536" s="89"/>
    </row>
    <row r="13537" spans="7:7" x14ac:dyDescent="0.25">
      <c r="G13537" s="89"/>
    </row>
    <row r="13538" spans="7:7" x14ac:dyDescent="0.25">
      <c r="G13538" s="89"/>
    </row>
    <row r="13539" spans="7:7" x14ac:dyDescent="0.25">
      <c r="G13539" s="89"/>
    </row>
    <row r="13540" spans="7:7" x14ac:dyDescent="0.25">
      <c r="G13540" s="89"/>
    </row>
    <row r="13541" spans="7:7" x14ac:dyDescent="0.25">
      <c r="G13541" s="89"/>
    </row>
    <row r="13542" spans="7:7" x14ac:dyDescent="0.25">
      <c r="G13542" s="89"/>
    </row>
    <row r="13543" spans="7:7" x14ac:dyDescent="0.25">
      <c r="G13543" s="89"/>
    </row>
    <row r="13544" spans="7:7" x14ac:dyDescent="0.25">
      <c r="G13544" s="89"/>
    </row>
    <row r="13545" spans="7:7" x14ac:dyDescent="0.25">
      <c r="G13545" s="89"/>
    </row>
    <row r="13546" spans="7:7" x14ac:dyDescent="0.25">
      <c r="G13546" s="89"/>
    </row>
    <row r="13547" spans="7:7" x14ac:dyDescent="0.25">
      <c r="G13547" s="89"/>
    </row>
    <row r="13548" spans="7:7" x14ac:dyDescent="0.25">
      <c r="G13548" s="89"/>
    </row>
    <row r="13549" spans="7:7" x14ac:dyDescent="0.25">
      <c r="G13549" s="89"/>
    </row>
    <row r="13550" spans="7:7" x14ac:dyDescent="0.25">
      <c r="G13550" s="89"/>
    </row>
    <row r="13551" spans="7:7" x14ac:dyDescent="0.25">
      <c r="G13551" s="89"/>
    </row>
    <row r="13552" spans="7:7" x14ac:dyDescent="0.25">
      <c r="G13552" s="89"/>
    </row>
    <row r="13553" spans="7:7" x14ac:dyDescent="0.25">
      <c r="G13553" s="89"/>
    </row>
    <row r="13554" spans="7:7" x14ac:dyDescent="0.25">
      <c r="G13554" s="89"/>
    </row>
    <row r="13555" spans="7:7" x14ac:dyDescent="0.25">
      <c r="G13555" s="89"/>
    </row>
    <row r="13556" spans="7:7" x14ac:dyDescent="0.25">
      <c r="G13556" s="89"/>
    </row>
    <row r="13557" spans="7:7" x14ac:dyDescent="0.25">
      <c r="G13557" s="89"/>
    </row>
    <row r="13558" spans="7:7" x14ac:dyDescent="0.25">
      <c r="G13558" s="89"/>
    </row>
    <row r="13559" spans="7:7" x14ac:dyDescent="0.25">
      <c r="G13559" s="89"/>
    </row>
    <row r="13560" spans="7:7" x14ac:dyDescent="0.25">
      <c r="G13560" s="89"/>
    </row>
    <row r="13561" spans="7:7" x14ac:dyDescent="0.25">
      <c r="G13561" s="89"/>
    </row>
    <row r="13562" spans="7:7" x14ac:dyDescent="0.25">
      <c r="G13562" s="89"/>
    </row>
    <row r="13563" spans="7:7" x14ac:dyDescent="0.25">
      <c r="G13563" s="89"/>
    </row>
    <row r="13564" spans="7:7" x14ac:dyDescent="0.25">
      <c r="G13564" s="89"/>
    </row>
    <row r="13565" spans="7:7" x14ac:dyDescent="0.25">
      <c r="G13565" s="89"/>
    </row>
    <row r="13566" spans="7:7" x14ac:dyDescent="0.25">
      <c r="G13566" s="89"/>
    </row>
    <row r="13567" spans="7:7" x14ac:dyDescent="0.25">
      <c r="G13567" s="89"/>
    </row>
    <row r="13568" spans="7:7" x14ac:dyDescent="0.25">
      <c r="G13568" s="89"/>
    </row>
    <row r="13569" spans="7:7" x14ac:dyDescent="0.25">
      <c r="G13569" s="89"/>
    </row>
    <row r="13570" spans="7:7" x14ac:dyDescent="0.25">
      <c r="G13570" s="89"/>
    </row>
    <row r="13571" spans="7:7" x14ac:dyDescent="0.25">
      <c r="G13571" s="89"/>
    </row>
    <row r="13572" spans="7:7" x14ac:dyDescent="0.25">
      <c r="G13572" s="89"/>
    </row>
    <row r="13573" spans="7:7" x14ac:dyDescent="0.25">
      <c r="G13573" s="89"/>
    </row>
    <row r="13574" spans="7:7" x14ac:dyDescent="0.25">
      <c r="G13574" s="89"/>
    </row>
    <row r="13575" spans="7:7" x14ac:dyDescent="0.25">
      <c r="G13575" s="89"/>
    </row>
    <row r="13576" spans="7:7" x14ac:dyDescent="0.25">
      <c r="G13576" s="89"/>
    </row>
    <row r="13577" spans="7:7" x14ac:dyDescent="0.25">
      <c r="G13577" s="89"/>
    </row>
    <row r="13578" spans="7:7" x14ac:dyDescent="0.25">
      <c r="G13578" s="89"/>
    </row>
    <row r="13579" spans="7:7" x14ac:dyDescent="0.25">
      <c r="G13579" s="89"/>
    </row>
    <row r="13580" spans="7:7" x14ac:dyDescent="0.25">
      <c r="G13580" s="89"/>
    </row>
    <row r="13581" spans="7:7" x14ac:dyDescent="0.25">
      <c r="G13581" s="89"/>
    </row>
    <row r="13582" spans="7:7" x14ac:dyDescent="0.25">
      <c r="G13582" s="89"/>
    </row>
    <row r="13583" spans="7:7" x14ac:dyDescent="0.25">
      <c r="G13583" s="89"/>
    </row>
    <row r="13584" spans="7:7" x14ac:dyDescent="0.25">
      <c r="G13584" s="89"/>
    </row>
    <row r="13585" spans="7:7" x14ac:dyDescent="0.25">
      <c r="G13585" s="89"/>
    </row>
    <row r="13586" spans="7:7" x14ac:dyDescent="0.25">
      <c r="G13586" s="89"/>
    </row>
    <row r="13587" spans="7:7" x14ac:dyDescent="0.25">
      <c r="G13587" s="89"/>
    </row>
    <row r="13588" spans="7:7" x14ac:dyDescent="0.25">
      <c r="G13588" s="89"/>
    </row>
    <row r="13589" spans="7:7" x14ac:dyDescent="0.25">
      <c r="G13589" s="89"/>
    </row>
    <row r="13590" spans="7:7" x14ac:dyDescent="0.25">
      <c r="G13590" s="89"/>
    </row>
    <row r="13591" spans="7:7" x14ac:dyDescent="0.25">
      <c r="G13591" s="89"/>
    </row>
    <row r="13592" spans="7:7" x14ac:dyDescent="0.25">
      <c r="G13592" s="89"/>
    </row>
    <row r="13593" spans="7:7" x14ac:dyDescent="0.25">
      <c r="G13593" s="89"/>
    </row>
    <row r="13594" spans="7:7" x14ac:dyDescent="0.25">
      <c r="G13594" s="89"/>
    </row>
    <row r="13595" spans="7:7" x14ac:dyDescent="0.25">
      <c r="G13595" s="89"/>
    </row>
    <row r="13596" spans="7:7" x14ac:dyDescent="0.25">
      <c r="G13596" s="89"/>
    </row>
    <row r="13597" spans="7:7" x14ac:dyDescent="0.25">
      <c r="G13597" s="89"/>
    </row>
    <row r="13598" spans="7:7" x14ac:dyDescent="0.25">
      <c r="G13598" s="89"/>
    </row>
    <row r="13599" spans="7:7" x14ac:dyDescent="0.25">
      <c r="G13599" s="89"/>
    </row>
    <row r="13600" spans="7:7" x14ac:dyDescent="0.25">
      <c r="G13600" s="89"/>
    </row>
    <row r="13601" spans="7:7" x14ac:dyDescent="0.25">
      <c r="G13601" s="89"/>
    </row>
    <row r="13602" spans="7:7" x14ac:dyDescent="0.25">
      <c r="G13602" s="89"/>
    </row>
    <row r="13603" spans="7:7" x14ac:dyDescent="0.25">
      <c r="G13603" s="89"/>
    </row>
    <row r="13604" spans="7:7" x14ac:dyDescent="0.25">
      <c r="G13604" s="89"/>
    </row>
    <row r="13605" spans="7:7" x14ac:dyDescent="0.25">
      <c r="G13605" s="89"/>
    </row>
    <row r="13606" spans="7:7" x14ac:dyDescent="0.25">
      <c r="G13606" s="89"/>
    </row>
    <row r="13607" spans="7:7" x14ac:dyDescent="0.25">
      <c r="G13607" s="89"/>
    </row>
    <row r="13608" spans="7:7" x14ac:dyDescent="0.25">
      <c r="G13608" s="89"/>
    </row>
    <row r="13609" spans="7:7" x14ac:dyDescent="0.25">
      <c r="G13609" s="89"/>
    </row>
    <row r="13610" spans="7:7" x14ac:dyDescent="0.25">
      <c r="G13610" s="89"/>
    </row>
    <row r="13611" spans="7:7" x14ac:dyDescent="0.25">
      <c r="G13611" s="89"/>
    </row>
    <row r="13612" spans="7:7" x14ac:dyDescent="0.25">
      <c r="G13612" s="89"/>
    </row>
    <row r="13613" spans="7:7" x14ac:dyDescent="0.25">
      <c r="G13613" s="89"/>
    </row>
    <row r="13614" spans="7:7" x14ac:dyDescent="0.25">
      <c r="G13614" s="89"/>
    </row>
    <row r="13615" spans="7:7" x14ac:dyDescent="0.25">
      <c r="G13615" s="89"/>
    </row>
    <row r="13616" spans="7:7" x14ac:dyDescent="0.25">
      <c r="G13616" s="89"/>
    </row>
    <row r="13617" spans="7:7" x14ac:dyDescent="0.25">
      <c r="G13617" s="89"/>
    </row>
    <row r="13618" spans="7:7" x14ac:dyDescent="0.25">
      <c r="G13618" s="89"/>
    </row>
    <row r="13619" spans="7:7" x14ac:dyDescent="0.25">
      <c r="G13619" s="89"/>
    </row>
    <row r="13620" spans="7:7" x14ac:dyDescent="0.25">
      <c r="G13620" s="89"/>
    </row>
    <row r="13621" spans="7:7" x14ac:dyDescent="0.25">
      <c r="G13621" s="89"/>
    </row>
    <row r="13622" spans="7:7" x14ac:dyDescent="0.25">
      <c r="G13622" s="89"/>
    </row>
    <row r="13623" spans="7:7" x14ac:dyDescent="0.25">
      <c r="G13623" s="89"/>
    </row>
    <row r="13624" spans="7:7" x14ac:dyDescent="0.25">
      <c r="G13624" s="89"/>
    </row>
    <row r="13625" spans="7:7" x14ac:dyDescent="0.25">
      <c r="G13625" s="89"/>
    </row>
    <row r="13626" spans="7:7" x14ac:dyDescent="0.25">
      <c r="G13626" s="89"/>
    </row>
    <row r="13627" spans="7:7" x14ac:dyDescent="0.25">
      <c r="G13627" s="89"/>
    </row>
    <row r="13628" spans="7:7" x14ac:dyDescent="0.25">
      <c r="G13628" s="89"/>
    </row>
    <row r="13629" spans="7:7" x14ac:dyDescent="0.25">
      <c r="G13629" s="89"/>
    </row>
    <row r="13630" spans="7:7" x14ac:dyDescent="0.25">
      <c r="G13630" s="89"/>
    </row>
    <row r="13631" spans="7:7" x14ac:dyDescent="0.25">
      <c r="G13631" s="89"/>
    </row>
    <row r="13632" spans="7:7" x14ac:dyDescent="0.25">
      <c r="G13632" s="89"/>
    </row>
    <row r="13633" spans="7:7" x14ac:dyDescent="0.25">
      <c r="G13633" s="89"/>
    </row>
    <row r="13634" spans="7:7" x14ac:dyDescent="0.25">
      <c r="G13634" s="89"/>
    </row>
    <row r="13635" spans="7:7" x14ac:dyDescent="0.25">
      <c r="G13635" s="89"/>
    </row>
    <row r="13636" spans="7:7" x14ac:dyDescent="0.25">
      <c r="G13636" s="89"/>
    </row>
    <row r="13637" spans="7:7" x14ac:dyDescent="0.25">
      <c r="G13637" s="89"/>
    </row>
    <row r="13638" spans="7:7" x14ac:dyDescent="0.25">
      <c r="G13638" s="89"/>
    </row>
    <row r="13639" spans="7:7" x14ac:dyDescent="0.25">
      <c r="G13639" s="89"/>
    </row>
    <row r="13640" spans="7:7" x14ac:dyDescent="0.25">
      <c r="G13640" s="89"/>
    </row>
    <row r="13641" spans="7:7" x14ac:dyDescent="0.25">
      <c r="G13641" s="89"/>
    </row>
    <row r="13642" spans="7:7" x14ac:dyDescent="0.25">
      <c r="G13642" s="89"/>
    </row>
    <row r="13643" spans="7:7" x14ac:dyDescent="0.25">
      <c r="G13643" s="89"/>
    </row>
    <row r="13644" spans="7:7" x14ac:dyDescent="0.25">
      <c r="G13644" s="89"/>
    </row>
    <row r="13645" spans="7:7" x14ac:dyDescent="0.25">
      <c r="G13645" s="89"/>
    </row>
    <row r="13646" spans="7:7" x14ac:dyDescent="0.25">
      <c r="G13646" s="89"/>
    </row>
    <row r="13647" spans="7:7" x14ac:dyDescent="0.25">
      <c r="G13647" s="89"/>
    </row>
    <row r="13648" spans="7:7" x14ac:dyDescent="0.25">
      <c r="G13648" s="89"/>
    </row>
    <row r="13649" spans="7:7" x14ac:dyDescent="0.25">
      <c r="G13649" s="89"/>
    </row>
    <row r="13650" spans="7:7" x14ac:dyDescent="0.25">
      <c r="G13650" s="89"/>
    </row>
    <row r="13651" spans="7:7" x14ac:dyDescent="0.25">
      <c r="G13651" s="89"/>
    </row>
    <row r="13652" spans="7:7" x14ac:dyDescent="0.25">
      <c r="G13652" s="89"/>
    </row>
    <row r="13653" spans="7:7" x14ac:dyDescent="0.25">
      <c r="G13653" s="89"/>
    </row>
    <row r="13654" spans="7:7" x14ac:dyDescent="0.25">
      <c r="G13654" s="89"/>
    </row>
    <row r="13655" spans="7:7" x14ac:dyDescent="0.25">
      <c r="G13655" s="89"/>
    </row>
    <row r="13656" spans="7:7" x14ac:dyDescent="0.25">
      <c r="G13656" s="89"/>
    </row>
    <row r="13657" spans="7:7" x14ac:dyDescent="0.25">
      <c r="G13657" s="89"/>
    </row>
    <row r="13658" spans="7:7" x14ac:dyDescent="0.25">
      <c r="G13658" s="89"/>
    </row>
    <row r="13659" spans="7:7" x14ac:dyDescent="0.25">
      <c r="G13659" s="89"/>
    </row>
    <row r="13660" spans="7:7" x14ac:dyDescent="0.25">
      <c r="G13660" s="89"/>
    </row>
    <row r="13661" spans="7:7" x14ac:dyDescent="0.25">
      <c r="G13661" s="89"/>
    </row>
    <row r="13662" spans="7:7" x14ac:dyDescent="0.25">
      <c r="G13662" s="89"/>
    </row>
    <row r="13663" spans="7:7" x14ac:dyDescent="0.25">
      <c r="G13663" s="89"/>
    </row>
    <row r="13664" spans="7:7" x14ac:dyDescent="0.25">
      <c r="G13664" s="89"/>
    </row>
    <row r="13665" spans="7:7" x14ac:dyDescent="0.25">
      <c r="G13665" s="89"/>
    </row>
    <row r="13666" spans="7:7" x14ac:dyDescent="0.25">
      <c r="G13666" s="89"/>
    </row>
    <row r="13667" spans="7:7" x14ac:dyDescent="0.25">
      <c r="G13667" s="89"/>
    </row>
    <row r="13668" spans="7:7" x14ac:dyDescent="0.25">
      <c r="G13668" s="89"/>
    </row>
    <row r="13669" spans="7:7" x14ac:dyDescent="0.25">
      <c r="G13669" s="89"/>
    </row>
    <row r="13670" spans="7:7" x14ac:dyDescent="0.25">
      <c r="G13670" s="89"/>
    </row>
    <row r="13671" spans="7:7" x14ac:dyDescent="0.25">
      <c r="G13671" s="89"/>
    </row>
    <row r="13672" spans="7:7" x14ac:dyDescent="0.25">
      <c r="G13672" s="89"/>
    </row>
    <row r="13673" spans="7:7" x14ac:dyDescent="0.25">
      <c r="G13673" s="89"/>
    </row>
    <row r="13674" spans="7:7" x14ac:dyDescent="0.25">
      <c r="G13674" s="89"/>
    </row>
    <row r="13675" spans="7:7" x14ac:dyDescent="0.25">
      <c r="G13675" s="89"/>
    </row>
    <row r="13676" spans="7:7" x14ac:dyDescent="0.25">
      <c r="G13676" s="89"/>
    </row>
    <row r="13677" spans="7:7" x14ac:dyDescent="0.25">
      <c r="G13677" s="89"/>
    </row>
    <row r="13678" spans="7:7" x14ac:dyDescent="0.25">
      <c r="G13678" s="89"/>
    </row>
    <row r="13679" spans="7:7" x14ac:dyDescent="0.25">
      <c r="G13679" s="89"/>
    </row>
    <row r="13680" spans="7:7" x14ac:dyDescent="0.25">
      <c r="G13680" s="89"/>
    </row>
    <row r="13681" spans="7:7" x14ac:dyDescent="0.25">
      <c r="G13681" s="89"/>
    </row>
    <row r="13682" spans="7:7" x14ac:dyDescent="0.25">
      <c r="G13682" s="89"/>
    </row>
    <row r="13683" spans="7:7" x14ac:dyDescent="0.25">
      <c r="G13683" s="89"/>
    </row>
    <row r="13684" spans="7:7" x14ac:dyDescent="0.25">
      <c r="G13684" s="89"/>
    </row>
    <row r="13685" spans="7:7" x14ac:dyDescent="0.25">
      <c r="G13685" s="89"/>
    </row>
    <row r="13686" spans="7:7" x14ac:dyDescent="0.25">
      <c r="G13686" s="89"/>
    </row>
    <row r="13687" spans="7:7" x14ac:dyDescent="0.25">
      <c r="G13687" s="89"/>
    </row>
    <row r="13688" spans="7:7" x14ac:dyDescent="0.25">
      <c r="G13688" s="89"/>
    </row>
    <row r="13689" spans="7:7" x14ac:dyDescent="0.25">
      <c r="G13689" s="89"/>
    </row>
    <row r="13690" spans="7:7" x14ac:dyDescent="0.25">
      <c r="G13690" s="89"/>
    </row>
    <row r="13691" spans="7:7" x14ac:dyDescent="0.25">
      <c r="G13691" s="89"/>
    </row>
    <row r="13692" spans="7:7" x14ac:dyDescent="0.25">
      <c r="G13692" s="89"/>
    </row>
    <row r="13693" spans="7:7" x14ac:dyDescent="0.25">
      <c r="G13693" s="89"/>
    </row>
    <row r="13694" spans="7:7" x14ac:dyDescent="0.25">
      <c r="G13694" s="89"/>
    </row>
    <row r="13695" spans="7:7" x14ac:dyDescent="0.25">
      <c r="G13695" s="89"/>
    </row>
    <row r="13696" spans="7:7" x14ac:dyDescent="0.25">
      <c r="G13696" s="89"/>
    </row>
    <row r="13697" spans="7:7" x14ac:dyDescent="0.25">
      <c r="G13697" s="89"/>
    </row>
    <row r="13698" spans="7:7" x14ac:dyDescent="0.25">
      <c r="G13698" s="89"/>
    </row>
    <row r="13699" spans="7:7" x14ac:dyDescent="0.25">
      <c r="G13699" s="89"/>
    </row>
    <row r="13700" spans="7:7" x14ac:dyDescent="0.25">
      <c r="G13700" s="89"/>
    </row>
    <row r="13701" spans="7:7" x14ac:dyDescent="0.25">
      <c r="G13701" s="89"/>
    </row>
    <row r="13702" spans="7:7" x14ac:dyDescent="0.25">
      <c r="G13702" s="89"/>
    </row>
    <row r="13703" spans="7:7" x14ac:dyDescent="0.25">
      <c r="G13703" s="89"/>
    </row>
    <row r="13704" spans="7:7" x14ac:dyDescent="0.25">
      <c r="G13704" s="89"/>
    </row>
    <row r="13705" spans="7:7" x14ac:dyDescent="0.25">
      <c r="G13705" s="89"/>
    </row>
    <row r="13706" spans="7:7" x14ac:dyDescent="0.25">
      <c r="G13706" s="89"/>
    </row>
    <row r="13707" spans="7:7" x14ac:dyDescent="0.25">
      <c r="G13707" s="89"/>
    </row>
    <row r="13708" spans="7:7" x14ac:dyDescent="0.25">
      <c r="G13708" s="89"/>
    </row>
    <row r="13709" spans="7:7" x14ac:dyDescent="0.25">
      <c r="G13709" s="89"/>
    </row>
    <row r="13710" spans="7:7" x14ac:dyDescent="0.25">
      <c r="G13710" s="89"/>
    </row>
    <row r="13711" spans="7:7" x14ac:dyDescent="0.25">
      <c r="G13711" s="89"/>
    </row>
    <row r="13712" spans="7:7" x14ac:dyDescent="0.25">
      <c r="G13712" s="89"/>
    </row>
    <row r="13713" spans="7:7" x14ac:dyDescent="0.25">
      <c r="G13713" s="89"/>
    </row>
    <row r="13714" spans="7:7" x14ac:dyDescent="0.25">
      <c r="G13714" s="89"/>
    </row>
    <row r="13715" spans="7:7" x14ac:dyDescent="0.25">
      <c r="G13715" s="89"/>
    </row>
    <row r="13716" spans="7:7" x14ac:dyDescent="0.25">
      <c r="G13716" s="89"/>
    </row>
    <row r="13717" spans="7:7" x14ac:dyDescent="0.25">
      <c r="G13717" s="89"/>
    </row>
    <row r="13718" spans="7:7" x14ac:dyDescent="0.25">
      <c r="G13718" s="89"/>
    </row>
    <row r="13719" spans="7:7" x14ac:dyDescent="0.25">
      <c r="G13719" s="89"/>
    </row>
    <row r="13720" spans="7:7" x14ac:dyDescent="0.25">
      <c r="G13720" s="89"/>
    </row>
    <row r="13721" spans="7:7" x14ac:dyDescent="0.25">
      <c r="G13721" s="89"/>
    </row>
    <row r="13722" spans="7:7" x14ac:dyDescent="0.25">
      <c r="G13722" s="89"/>
    </row>
    <row r="13723" spans="7:7" x14ac:dyDescent="0.25">
      <c r="G13723" s="89"/>
    </row>
    <row r="13724" spans="7:7" x14ac:dyDescent="0.25">
      <c r="G13724" s="89"/>
    </row>
    <row r="13725" spans="7:7" x14ac:dyDescent="0.25">
      <c r="G13725" s="89"/>
    </row>
    <row r="13726" spans="7:7" x14ac:dyDescent="0.25">
      <c r="G13726" s="89"/>
    </row>
    <row r="13727" spans="7:7" x14ac:dyDescent="0.25">
      <c r="G13727" s="89"/>
    </row>
    <row r="13728" spans="7:7" x14ac:dyDescent="0.25">
      <c r="G13728" s="89"/>
    </row>
    <row r="13729" spans="7:7" x14ac:dyDescent="0.25">
      <c r="G13729" s="89"/>
    </row>
    <row r="13730" spans="7:7" x14ac:dyDescent="0.25">
      <c r="G13730" s="89"/>
    </row>
    <row r="13731" spans="7:7" x14ac:dyDescent="0.25">
      <c r="G13731" s="89"/>
    </row>
    <row r="13732" spans="7:7" x14ac:dyDescent="0.25">
      <c r="G13732" s="89"/>
    </row>
    <row r="13733" spans="7:7" x14ac:dyDescent="0.25">
      <c r="G13733" s="89"/>
    </row>
    <row r="13734" spans="7:7" x14ac:dyDescent="0.25">
      <c r="G13734" s="89"/>
    </row>
    <row r="13735" spans="7:7" x14ac:dyDescent="0.25">
      <c r="G13735" s="89"/>
    </row>
    <row r="13736" spans="7:7" x14ac:dyDescent="0.25">
      <c r="G13736" s="89"/>
    </row>
    <row r="13737" spans="7:7" x14ac:dyDescent="0.25">
      <c r="G13737" s="89"/>
    </row>
    <row r="13738" spans="7:7" x14ac:dyDescent="0.25">
      <c r="G13738" s="89"/>
    </row>
    <row r="13739" spans="7:7" x14ac:dyDescent="0.25">
      <c r="G13739" s="89"/>
    </row>
    <row r="13740" spans="7:7" x14ac:dyDescent="0.25">
      <c r="G13740" s="89"/>
    </row>
    <row r="13741" spans="7:7" x14ac:dyDescent="0.25">
      <c r="G13741" s="89"/>
    </row>
    <row r="13742" spans="7:7" x14ac:dyDescent="0.25">
      <c r="G13742" s="89"/>
    </row>
    <row r="13743" spans="7:7" x14ac:dyDescent="0.25">
      <c r="G13743" s="89"/>
    </row>
    <row r="13744" spans="7:7" x14ac:dyDescent="0.25">
      <c r="G13744" s="89"/>
    </row>
    <row r="13745" spans="7:7" x14ac:dyDescent="0.25">
      <c r="G13745" s="89"/>
    </row>
    <row r="13746" spans="7:7" x14ac:dyDescent="0.25">
      <c r="G13746" s="89"/>
    </row>
    <row r="13747" spans="7:7" x14ac:dyDescent="0.25">
      <c r="G13747" s="89"/>
    </row>
    <row r="13748" spans="7:7" x14ac:dyDescent="0.25">
      <c r="G13748" s="89"/>
    </row>
    <row r="13749" spans="7:7" x14ac:dyDescent="0.25">
      <c r="G13749" s="89"/>
    </row>
    <row r="13750" spans="7:7" x14ac:dyDescent="0.25">
      <c r="G13750" s="89"/>
    </row>
    <row r="13751" spans="7:7" x14ac:dyDescent="0.25">
      <c r="G13751" s="89"/>
    </row>
    <row r="13752" spans="7:7" x14ac:dyDescent="0.25">
      <c r="G13752" s="89"/>
    </row>
    <row r="13753" spans="7:7" x14ac:dyDescent="0.25">
      <c r="G13753" s="89"/>
    </row>
    <row r="13754" spans="7:7" x14ac:dyDescent="0.25">
      <c r="G13754" s="89"/>
    </row>
    <row r="13755" spans="7:7" x14ac:dyDescent="0.25">
      <c r="G13755" s="89"/>
    </row>
    <row r="13756" spans="7:7" x14ac:dyDescent="0.25">
      <c r="G13756" s="89"/>
    </row>
    <row r="13757" spans="7:7" x14ac:dyDescent="0.25">
      <c r="G13757" s="89"/>
    </row>
    <row r="13758" spans="7:7" x14ac:dyDescent="0.25">
      <c r="G13758" s="89"/>
    </row>
    <row r="13759" spans="7:7" x14ac:dyDescent="0.25">
      <c r="G13759" s="89"/>
    </row>
    <row r="13760" spans="7:7" x14ac:dyDescent="0.25">
      <c r="G13760" s="89"/>
    </row>
    <row r="13761" spans="7:7" x14ac:dyDescent="0.25">
      <c r="G13761" s="89"/>
    </row>
    <row r="13762" spans="7:7" x14ac:dyDescent="0.25">
      <c r="G13762" s="89"/>
    </row>
    <row r="13763" spans="7:7" x14ac:dyDescent="0.25">
      <c r="G13763" s="89"/>
    </row>
    <row r="13764" spans="7:7" x14ac:dyDescent="0.25">
      <c r="G13764" s="89"/>
    </row>
    <row r="13765" spans="7:7" x14ac:dyDescent="0.25">
      <c r="G13765" s="89"/>
    </row>
    <row r="13766" spans="7:7" x14ac:dyDescent="0.25">
      <c r="G13766" s="89"/>
    </row>
    <row r="13767" spans="7:7" x14ac:dyDescent="0.25">
      <c r="G13767" s="89"/>
    </row>
    <row r="13768" spans="7:7" x14ac:dyDescent="0.25">
      <c r="G13768" s="89"/>
    </row>
    <row r="13769" spans="7:7" x14ac:dyDescent="0.25">
      <c r="G13769" s="89"/>
    </row>
    <row r="13770" spans="7:7" x14ac:dyDescent="0.25">
      <c r="G13770" s="89"/>
    </row>
    <row r="13771" spans="7:7" x14ac:dyDescent="0.25">
      <c r="G13771" s="89"/>
    </row>
    <row r="13772" spans="7:7" x14ac:dyDescent="0.25">
      <c r="G13772" s="89"/>
    </row>
    <row r="13773" spans="7:7" x14ac:dyDescent="0.25">
      <c r="G13773" s="89"/>
    </row>
    <row r="13774" spans="7:7" x14ac:dyDescent="0.25">
      <c r="G13774" s="89"/>
    </row>
    <row r="13775" spans="7:7" x14ac:dyDescent="0.25">
      <c r="G13775" s="89"/>
    </row>
    <row r="13776" spans="7:7" x14ac:dyDescent="0.25">
      <c r="G13776" s="89"/>
    </row>
    <row r="13777" spans="7:7" x14ac:dyDescent="0.25">
      <c r="G13777" s="89"/>
    </row>
    <row r="13778" spans="7:7" x14ac:dyDescent="0.25">
      <c r="G13778" s="89"/>
    </row>
    <row r="13779" spans="7:7" x14ac:dyDescent="0.25">
      <c r="G13779" s="89"/>
    </row>
    <row r="13780" spans="7:7" x14ac:dyDescent="0.25">
      <c r="G13780" s="89"/>
    </row>
    <row r="13781" spans="7:7" x14ac:dyDescent="0.25">
      <c r="G13781" s="89"/>
    </row>
    <row r="13782" spans="7:7" x14ac:dyDescent="0.25">
      <c r="G13782" s="89"/>
    </row>
    <row r="13783" spans="7:7" x14ac:dyDescent="0.25">
      <c r="G13783" s="89"/>
    </row>
    <row r="13784" spans="7:7" x14ac:dyDescent="0.25">
      <c r="G13784" s="89"/>
    </row>
    <row r="13785" spans="7:7" x14ac:dyDescent="0.25">
      <c r="G13785" s="89"/>
    </row>
    <row r="13786" spans="7:7" x14ac:dyDescent="0.25">
      <c r="G13786" s="89"/>
    </row>
    <row r="13787" spans="7:7" x14ac:dyDescent="0.25">
      <c r="G13787" s="89"/>
    </row>
    <row r="13788" spans="7:7" x14ac:dyDescent="0.25">
      <c r="G13788" s="89"/>
    </row>
    <row r="13789" spans="7:7" x14ac:dyDescent="0.25">
      <c r="G13789" s="89"/>
    </row>
    <row r="13790" spans="7:7" x14ac:dyDescent="0.25">
      <c r="G13790" s="89"/>
    </row>
    <row r="13791" spans="7:7" x14ac:dyDescent="0.25">
      <c r="G13791" s="89"/>
    </row>
    <row r="13792" spans="7:7" x14ac:dyDescent="0.25">
      <c r="G13792" s="89"/>
    </row>
    <row r="13793" spans="7:7" x14ac:dyDescent="0.25">
      <c r="G13793" s="89"/>
    </row>
    <row r="13794" spans="7:7" x14ac:dyDescent="0.25">
      <c r="G13794" s="89"/>
    </row>
    <row r="13795" spans="7:7" x14ac:dyDescent="0.25">
      <c r="G13795" s="89"/>
    </row>
    <row r="13796" spans="7:7" x14ac:dyDescent="0.25">
      <c r="G13796" s="89"/>
    </row>
    <row r="13797" spans="7:7" x14ac:dyDescent="0.25">
      <c r="G13797" s="89"/>
    </row>
    <row r="13798" spans="7:7" x14ac:dyDescent="0.25">
      <c r="G13798" s="89"/>
    </row>
    <row r="13799" spans="7:7" x14ac:dyDescent="0.25">
      <c r="G13799" s="89"/>
    </row>
    <row r="13800" spans="7:7" x14ac:dyDescent="0.25">
      <c r="G13800" s="89"/>
    </row>
    <row r="13801" spans="7:7" x14ac:dyDescent="0.25">
      <c r="G13801" s="89"/>
    </row>
    <row r="13802" spans="7:7" x14ac:dyDescent="0.25">
      <c r="G13802" s="89"/>
    </row>
    <row r="13803" spans="7:7" x14ac:dyDescent="0.25">
      <c r="G13803" s="89"/>
    </row>
    <row r="13804" spans="7:7" x14ac:dyDescent="0.25">
      <c r="G13804" s="89"/>
    </row>
    <row r="13805" spans="7:7" x14ac:dyDescent="0.25">
      <c r="G13805" s="89"/>
    </row>
    <row r="13806" spans="7:7" x14ac:dyDescent="0.25">
      <c r="G13806" s="89"/>
    </row>
    <row r="13807" spans="7:7" x14ac:dyDescent="0.25">
      <c r="G13807" s="89"/>
    </row>
    <row r="13808" spans="7:7" x14ac:dyDescent="0.25">
      <c r="G13808" s="89"/>
    </row>
    <row r="13809" spans="7:7" x14ac:dyDescent="0.25">
      <c r="G13809" s="89"/>
    </row>
    <row r="13810" spans="7:7" x14ac:dyDescent="0.25">
      <c r="G13810" s="89"/>
    </row>
    <row r="13811" spans="7:7" x14ac:dyDescent="0.25">
      <c r="G13811" s="89"/>
    </row>
    <row r="13812" spans="7:7" x14ac:dyDescent="0.25">
      <c r="G13812" s="89"/>
    </row>
    <row r="13813" spans="7:7" x14ac:dyDescent="0.25">
      <c r="G13813" s="89"/>
    </row>
    <row r="13814" spans="7:7" x14ac:dyDescent="0.25">
      <c r="G13814" s="89"/>
    </row>
    <row r="13815" spans="7:7" x14ac:dyDescent="0.25">
      <c r="G13815" s="89"/>
    </row>
    <row r="13816" spans="7:7" x14ac:dyDescent="0.25">
      <c r="G13816" s="89"/>
    </row>
    <row r="13817" spans="7:7" x14ac:dyDescent="0.25">
      <c r="G13817" s="89"/>
    </row>
    <row r="13818" spans="7:7" x14ac:dyDescent="0.25">
      <c r="G13818" s="89"/>
    </row>
    <row r="13819" spans="7:7" x14ac:dyDescent="0.25">
      <c r="G13819" s="89"/>
    </row>
    <row r="13820" spans="7:7" x14ac:dyDescent="0.25">
      <c r="G13820" s="89"/>
    </row>
    <row r="13821" spans="7:7" x14ac:dyDescent="0.25">
      <c r="G13821" s="89"/>
    </row>
    <row r="13822" spans="7:7" x14ac:dyDescent="0.25">
      <c r="G13822" s="89"/>
    </row>
    <row r="13823" spans="7:7" x14ac:dyDescent="0.25">
      <c r="G13823" s="89"/>
    </row>
    <row r="13824" spans="7:7" x14ac:dyDescent="0.25">
      <c r="G13824" s="89"/>
    </row>
    <row r="13825" spans="7:7" x14ac:dyDescent="0.25">
      <c r="G13825" s="89"/>
    </row>
    <row r="13826" spans="7:7" x14ac:dyDescent="0.25">
      <c r="G13826" s="89"/>
    </row>
    <row r="13827" spans="7:7" x14ac:dyDescent="0.25">
      <c r="G13827" s="89"/>
    </row>
    <row r="13828" spans="7:7" x14ac:dyDescent="0.25">
      <c r="G13828" s="89"/>
    </row>
    <row r="13829" spans="7:7" x14ac:dyDescent="0.25">
      <c r="G13829" s="89"/>
    </row>
    <row r="13830" spans="7:7" x14ac:dyDescent="0.25">
      <c r="G13830" s="89"/>
    </row>
    <row r="13831" spans="7:7" x14ac:dyDescent="0.25">
      <c r="G13831" s="89"/>
    </row>
    <row r="13832" spans="7:7" x14ac:dyDescent="0.25">
      <c r="G13832" s="89"/>
    </row>
    <row r="13833" spans="7:7" x14ac:dyDescent="0.25">
      <c r="G13833" s="89"/>
    </row>
    <row r="13834" spans="7:7" x14ac:dyDescent="0.25">
      <c r="G13834" s="89"/>
    </row>
    <row r="13835" spans="7:7" x14ac:dyDescent="0.25">
      <c r="G13835" s="89"/>
    </row>
    <row r="13836" spans="7:7" x14ac:dyDescent="0.25">
      <c r="G13836" s="89"/>
    </row>
    <row r="13837" spans="7:7" x14ac:dyDescent="0.25">
      <c r="G13837" s="89"/>
    </row>
    <row r="13838" spans="7:7" x14ac:dyDescent="0.25">
      <c r="G13838" s="89"/>
    </row>
    <row r="13839" spans="7:7" x14ac:dyDescent="0.25">
      <c r="G13839" s="89"/>
    </row>
    <row r="13840" spans="7:7" x14ac:dyDescent="0.25">
      <c r="G13840" s="89"/>
    </row>
    <row r="13841" spans="7:7" x14ac:dyDescent="0.25">
      <c r="G13841" s="89"/>
    </row>
    <row r="13842" spans="7:7" x14ac:dyDescent="0.25">
      <c r="G13842" s="89"/>
    </row>
    <row r="13843" spans="7:7" x14ac:dyDescent="0.25">
      <c r="G13843" s="89"/>
    </row>
    <row r="13844" spans="7:7" x14ac:dyDescent="0.25">
      <c r="G13844" s="89"/>
    </row>
    <row r="13845" spans="7:7" x14ac:dyDescent="0.25">
      <c r="G13845" s="89"/>
    </row>
    <row r="13846" spans="7:7" x14ac:dyDescent="0.25">
      <c r="G13846" s="89"/>
    </row>
    <row r="13847" spans="7:7" x14ac:dyDescent="0.25">
      <c r="G13847" s="89"/>
    </row>
    <row r="13848" spans="7:7" x14ac:dyDescent="0.25">
      <c r="G13848" s="89"/>
    </row>
    <row r="13849" spans="7:7" x14ac:dyDescent="0.25">
      <c r="G13849" s="89"/>
    </row>
    <row r="13850" spans="7:7" x14ac:dyDescent="0.25">
      <c r="G13850" s="89"/>
    </row>
    <row r="13851" spans="7:7" x14ac:dyDescent="0.25">
      <c r="G13851" s="89"/>
    </row>
    <row r="13852" spans="7:7" x14ac:dyDescent="0.25">
      <c r="G13852" s="89"/>
    </row>
    <row r="13853" spans="7:7" x14ac:dyDescent="0.25">
      <c r="G13853" s="89"/>
    </row>
    <row r="13854" spans="7:7" x14ac:dyDescent="0.25">
      <c r="G13854" s="89"/>
    </row>
    <row r="13855" spans="7:7" x14ac:dyDescent="0.25">
      <c r="G13855" s="89"/>
    </row>
    <row r="13856" spans="7:7" x14ac:dyDescent="0.25">
      <c r="G13856" s="89"/>
    </row>
    <row r="13857" spans="7:7" x14ac:dyDescent="0.25">
      <c r="G13857" s="89"/>
    </row>
    <row r="13858" spans="7:7" x14ac:dyDescent="0.25">
      <c r="G13858" s="89"/>
    </row>
    <row r="13859" spans="7:7" x14ac:dyDescent="0.25">
      <c r="G13859" s="89"/>
    </row>
    <row r="13860" spans="7:7" x14ac:dyDescent="0.25">
      <c r="G13860" s="89"/>
    </row>
    <row r="13861" spans="7:7" x14ac:dyDescent="0.25">
      <c r="G13861" s="89"/>
    </row>
    <row r="13862" spans="7:7" x14ac:dyDescent="0.25">
      <c r="G13862" s="89"/>
    </row>
    <row r="13863" spans="7:7" x14ac:dyDescent="0.25">
      <c r="G13863" s="89"/>
    </row>
    <row r="13864" spans="7:7" x14ac:dyDescent="0.25">
      <c r="G13864" s="89"/>
    </row>
    <row r="13865" spans="7:7" x14ac:dyDescent="0.25">
      <c r="G13865" s="89"/>
    </row>
    <row r="13866" spans="7:7" x14ac:dyDescent="0.25">
      <c r="G13866" s="89"/>
    </row>
    <row r="13867" spans="7:7" x14ac:dyDescent="0.25">
      <c r="G13867" s="89"/>
    </row>
    <row r="13868" spans="7:7" x14ac:dyDescent="0.25">
      <c r="G13868" s="89"/>
    </row>
    <row r="13869" spans="7:7" x14ac:dyDescent="0.25">
      <c r="G13869" s="89"/>
    </row>
    <row r="13870" spans="7:7" x14ac:dyDescent="0.25">
      <c r="G13870" s="89"/>
    </row>
    <row r="13871" spans="7:7" x14ac:dyDescent="0.25">
      <c r="G13871" s="89"/>
    </row>
    <row r="13872" spans="7:7" x14ac:dyDescent="0.25">
      <c r="G13872" s="89"/>
    </row>
    <row r="13873" spans="7:7" x14ac:dyDescent="0.25">
      <c r="G13873" s="89"/>
    </row>
    <row r="13874" spans="7:7" x14ac:dyDescent="0.25">
      <c r="G13874" s="89"/>
    </row>
    <row r="13875" spans="7:7" x14ac:dyDescent="0.25">
      <c r="G13875" s="89"/>
    </row>
    <row r="13876" spans="7:7" x14ac:dyDescent="0.25">
      <c r="G13876" s="89"/>
    </row>
    <row r="13877" spans="7:7" x14ac:dyDescent="0.25">
      <c r="G13877" s="89"/>
    </row>
    <row r="13878" spans="7:7" x14ac:dyDescent="0.25">
      <c r="G13878" s="89"/>
    </row>
    <row r="13879" spans="7:7" x14ac:dyDescent="0.25">
      <c r="G13879" s="89"/>
    </row>
    <row r="13880" spans="7:7" x14ac:dyDescent="0.25">
      <c r="G13880" s="89"/>
    </row>
    <row r="13881" spans="7:7" x14ac:dyDescent="0.25">
      <c r="G13881" s="89"/>
    </row>
    <row r="13882" spans="7:7" x14ac:dyDescent="0.25">
      <c r="G13882" s="89"/>
    </row>
    <row r="13883" spans="7:7" x14ac:dyDescent="0.25">
      <c r="G13883" s="89"/>
    </row>
    <row r="13884" spans="7:7" x14ac:dyDescent="0.25">
      <c r="G13884" s="89"/>
    </row>
    <row r="13885" spans="7:7" x14ac:dyDescent="0.25">
      <c r="G13885" s="89"/>
    </row>
    <row r="13886" spans="7:7" x14ac:dyDescent="0.25">
      <c r="G13886" s="89"/>
    </row>
    <row r="13887" spans="7:7" x14ac:dyDescent="0.25">
      <c r="G13887" s="89"/>
    </row>
    <row r="13888" spans="7:7" x14ac:dyDescent="0.25">
      <c r="G13888" s="89"/>
    </row>
    <row r="13889" spans="7:7" x14ac:dyDescent="0.25">
      <c r="G13889" s="89"/>
    </row>
    <row r="13890" spans="7:7" x14ac:dyDescent="0.25">
      <c r="G13890" s="89"/>
    </row>
    <row r="13891" spans="7:7" x14ac:dyDescent="0.25">
      <c r="G13891" s="89"/>
    </row>
    <row r="13892" spans="7:7" x14ac:dyDescent="0.25">
      <c r="G13892" s="89"/>
    </row>
    <row r="13893" spans="7:7" x14ac:dyDescent="0.25">
      <c r="G13893" s="89"/>
    </row>
    <row r="13894" spans="7:7" x14ac:dyDescent="0.25">
      <c r="G13894" s="89"/>
    </row>
    <row r="13895" spans="7:7" x14ac:dyDescent="0.25">
      <c r="G13895" s="89"/>
    </row>
    <row r="13896" spans="7:7" x14ac:dyDescent="0.25">
      <c r="G13896" s="89"/>
    </row>
    <row r="13897" spans="7:7" x14ac:dyDescent="0.25">
      <c r="G13897" s="89"/>
    </row>
    <row r="13898" spans="7:7" x14ac:dyDescent="0.25">
      <c r="G13898" s="89"/>
    </row>
    <row r="13899" spans="7:7" x14ac:dyDescent="0.25">
      <c r="G13899" s="89"/>
    </row>
    <row r="13900" spans="7:7" x14ac:dyDescent="0.25">
      <c r="G13900" s="89"/>
    </row>
    <row r="13901" spans="7:7" x14ac:dyDescent="0.25">
      <c r="G13901" s="89"/>
    </row>
    <row r="13902" spans="7:7" x14ac:dyDescent="0.25">
      <c r="G13902" s="89"/>
    </row>
    <row r="13903" spans="7:7" x14ac:dyDescent="0.25">
      <c r="G13903" s="89"/>
    </row>
    <row r="13904" spans="7:7" x14ac:dyDescent="0.25">
      <c r="G13904" s="89"/>
    </row>
    <row r="13905" spans="7:7" x14ac:dyDescent="0.25">
      <c r="G13905" s="89"/>
    </row>
    <row r="13906" spans="7:7" x14ac:dyDescent="0.25">
      <c r="G13906" s="89"/>
    </row>
    <row r="13907" spans="7:7" x14ac:dyDescent="0.25">
      <c r="G13907" s="89"/>
    </row>
    <row r="13908" spans="7:7" x14ac:dyDescent="0.25">
      <c r="G13908" s="89"/>
    </row>
    <row r="13909" spans="7:7" x14ac:dyDescent="0.25">
      <c r="G13909" s="89"/>
    </row>
    <row r="13910" spans="7:7" x14ac:dyDescent="0.25">
      <c r="G13910" s="89"/>
    </row>
    <row r="13911" spans="7:7" x14ac:dyDescent="0.25">
      <c r="G13911" s="89"/>
    </row>
    <row r="13912" spans="7:7" x14ac:dyDescent="0.25">
      <c r="G13912" s="89"/>
    </row>
    <row r="13913" spans="7:7" x14ac:dyDescent="0.25">
      <c r="G13913" s="89"/>
    </row>
    <row r="13914" spans="7:7" x14ac:dyDescent="0.25">
      <c r="G13914" s="89"/>
    </row>
    <row r="13915" spans="7:7" x14ac:dyDescent="0.25">
      <c r="G13915" s="89"/>
    </row>
    <row r="13916" spans="7:7" x14ac:dyDescent="0.25">
      <c r="G13916" s="89"/>
    </row>
    <row r="13917" spans="7:7" x14ac:dyDescent="0.25">
      <c r="G13917" s="89"/>
    </row>
    <row r="13918" spans="7:7" x14ac:dyDescent="0.25">
      <c r="G13918" s="89"/>
    </row>
    <row r="13919" spans="7:7" x14ac:dyDescent="0.25">
      <c r="G13919" s="89"/>
    </row>
    <row r="13920" spans="7:7" x14ac:dyDescent="0.25">
      <c r="G13920" s="89"/>
    </row>
    <row r="13921" spans="7:7" x14ac:dyDescent="0.25">
      <c r="G13921" s="89"/>
    </row>
    <row r="13922" spans="7:7" x14ac:dyDescent="0.25">
      <c r="G13922" s="89"/>
    </row>
    <row r="13923" spans="7:7" x14ac:dyDescent="0.25">
      <c r="G13923" s="89"/>
    </row>
    <row r="13924" spans="7:7" x14ac:dyDescent="0.25">
      <c r="G13924" s="89"/>
    </row>
    <row r="13925" spans="7:7" x14ac:dyDescent="0.25">
      <c r="G13925" s="89"/>
    </row>
    <row r="13926" spans="7:7" x14ac:dyDescent="0.25">
      <c r="G13926" s="89"/>
    </row>
    <row r="13927" spans="7:7" x14ac:dyDescent="0.25">
      <c r="G13927" s="89"/>
    </row>
    <row r="13928" spans="7:7" x14ac:dyDescent="0.25">
      <c r="G13928" s="89"/>
    </row>
    <row r="13929" spans="7:7" x14ac:dyDescent="0.25">
      <c r="G13929" s="89"/>
    </row>
    <row r="13930" spans="7:7" x14ac:dyDescent="0.25">
      <c r="G13930" s="89"/>
    </row>
    <row r="13931" spans="7:7" x14ac:dyDescent="0.25">
      <c r="G13931" s="89"/>
    </row>
    <row r="13932" spans="7:7" x14ac:dyDescent="0.25">
      <c r="G13932" s="89"/>
    </row>
    <row r="13933" spans="7:7" x14ac:dyDescent="0.25">
      <c r="G13933" s="89"/>
    </row>
    <row r="13934" spans="7:7" x14ac:dyDescent="0.25">
      <c r="G13934" s="89"/>
    </row>
    <row r="13935" spans="7:7" x14ac:dyDescent="0.25">
      <c r="G13935" s="89"/>
    </row>
    <row r="13936" spans="7:7" x14ac:dyDescent="0.25">
      <c r="G13936" s="89"/>
    </row>
    <row r="13937" spans="7:7" x14ac:dyDescent="0.25">
      <c r="G13937" s="89"/>
    </row>
    <row r="13938" spans="7:7" x14ac:dyDescent="0.25">
      <c r="G13938" s="89"/>
    </row>
    <row r="13939" spans="7:7" x14ac:dyDescent="0.25">
      <c r="G13939" s="89"/>
    </row>
    <row r="13940" spans="7:7" x14ac:dyDescent="0.25">
      <c r="G13940" s="89"/>
    </row>
    <row r="13941" spans="7:7" x14ac:dyDescent="0.25">
      <c r="G13941" s="89"/>
    </row>
    <row r="13942" spans="7:7" x14ac:dyDescent="0.25">
      <c r="G13942" s="89"/>
    </row>
    <row r="13943" spans="7:7" x14ac:dyDescent="0.25">
      <c r="G13943" s="89"/>
    </row>
    <row r="13944" spans="7:7" x14ac:dyDescent="0.25">
      <c r="G13944" s="89"/>
    </row>
    <row r="13945" spans="7:7" x14ac:dyDescent="0.25">
      <c r="G13945" s="89"/>
    </row>
    <row r="13946" spans="7:7" x14ac:dyDescent="0.25">
      <c r="G13946" s="89"/>
    </row>
    <row r="13947" spans="7:7" x14ac:dyDescent="0.25">
      <c r="G13947" s="89"/>
    </row>
    <row r="13948" spans="7:7" x14ac:dyDescent="0.25">
      <c r="G13948" s="89"/>
    </row>
    <row r="13949" spans="7:7" x14ac:dyDescent="0.25">
      <c r="G13949" s="89"/>
    </row>
    <row r="13950" spans="7:7" x14ac:dyDescent="0.25">
      <c r="G13950" s="89"/>
    </row>
    <row r="13951" spans="7:7" x14ac:dyDescent="0.25">
      <c r="G13951" s="89"/>
    </row>
    <row r="13952" spans="7:7" x14ac:dyDescent="0.25">
      <c r="G13952" s="89"/>
    </row>
    <row r="13953" spans="7:7" x14ac:dyDescent="0.25">
      <c r="G13953" s="89"/>
    </row>
    <row r="13954" spans="7:7" x14ac:dyDescent="0.25">
      <c r="G13954" s="89"/>
    </row>
    <row r="13955" spans="7:7" x14ac:dyDescent="0.25">
      <c r="G13955" s="89"/>
    </row>
    <row r="13956" spans="7:7" x14ac:dyDescent="0.25">
      <c r="G13956" s="89"/>
    </row>
    <row r="13957" spans="7:7" x14ac:dyDescent="0.25">
      <c r="G13957" s="89"/>
    </row>
    <row r="13958" spans="7:7" x14ac:dyDescent="0.25">
      <c r="G13958" s="89"/>
    </row>
    <row r="13959" spans="7:7" x14ac:dyDescent="0.25">
      <c r="G13959" s="89"/>
    </row>
    <row r="13960" spans="7:7" x14ac:dyDescent="0.25">
      <c r="G13960" s="89"/>
    </row>
    <row r="13961" spans="7:7" x14ac:dyDescent="0.25">
      <c r="G13961" s="89"/>
    </row>
    <row r="13962" spans="7:7" x14ac:dyDescent="0.25">
      <c r="G13962" s="89"/>
    </row>
    <row r="13963" spans="7:7" x14ac:dyDescent="0.25">
      <c r="G13963" s="89"/>
    </row>
    <row r="13964" spans="7:7" x14ac:dyDescent="0.25">
      <c r="G13964" s="89"/>
    </row>
    <row r="13965" spans="7:7" x14ac:dyDescent="0.25">
      <c r="G13965" s="89"/>
    </row>
    <row r="13966" spans="7:7" x14ac:dyDescent="0.25">
      <c r="G13966" s="89"/>
    </row>
    <row r="13967" spans="7:7" x14ac:dyDescent="0.25">
      <c r="G13967" s="89"/>
    </row>
    <row r="13968" spans="7:7" x14ac:dyDescent="0.25">
      <c r="G13968" s="89"/>
    </row>
    <row r="13969" spans="7:7" x14ac:dyDescent="0.25">
      <c r="G13969" s="89"/>
    </row>
    <row r="13970" spans="7:7" x14ac:dyDescent="0.25">
      <c r="G13970" s="89"/>
    </row>
    <row r="13971" spans="7:7" x14ac:dyDescent="0.25">
      <c r="G13971" s="89"/>
    </row>
    <row r="13972" spans="7:7" x14ac:dyDescent="0.25">
      <c r="G13972" s="89"/>
    </row>
    <row r="13973" spans="7:7" x14ac:dyDescent="0.25">
      <c r="G13973" s="89"/>
    </row>
    <row r="13974" spans="7:7" x14ac:dyDescent="0.25">
      <c r="G13974" s="89"/>
    </row>
    <row r="13975" spans="7:7" x14ac:dyDescent="0.25">
      <c r="G13975" s="89"/>
    </row>
    <row r="13976" spans="7:7" x14ac:dyDescent="0.25">
      <c r="G13976" s="89"/>
    </row>
    <row r="13977" spans="7:7" x14ac:dyDescent="0.25">
      <c r="G13977" s="89"/>
    </row>
    <row r="13978" spans="7:7" x14ac:dyDescent="0.25">
      <c r="G13978" s="89"/>
    </row>
    <row r="13979" spans="7:7" x14ac:dyDescent="0.25">
      <c r="G13979" s="89"/>
    </row>
    <row r="13980" spans="7:7" x14ac:dyDescent="0.25">
      <c r="G13980" s="89"/>
    </row>
    <row r="13981" spans="7:7" x14ac:dyDescent="0.25">
      <c r="G13981" s="89"/>
    </row>
    <row r="13982" spans="7:7" x14ac:dyDescent="0.25">
      <c r="G13982" s="89"/>
    </row>
    <row r="13983" spans="7:7" x14ac:dyDescent="0.25">
      <c r="G13983" s="89"/>
    </row>
    <row r="13984" spans="7:7" x14ac:dyDescent="0.25">
      <c r="G13984" s="89"/>
    </row>
    <row r="13985" spans="7:7" x14ac:dyDescent="0.25">
      <c r="G13985" s="89"/>
    </row>
    <row r="13986" spans="7:7" x14ac:dyDescent="0.25">
      <c r="G13986" s="89"/>
    </row>
    <row r="13987" spans="7:7" x14ac:dyDescent="0.25">
      <c r="G13987" s="89"/>
    </row>
    <row r="13988" spans="7:7" x14ac:dyDescent="0.25">
      <c r="G13988" s="89"/>
    </row>
    <row r="13989" spans="7:7" x14ac:dyDescent="0.25">
      <c r="G13989" s="89"/>
    </row>
    <row r="13990" spans="7:7" x14ac:dyDescent="0.25">
      <c r="G13990" s="89"/>
    </row>
    <row r="13991" spans="7:7" x14ac:dyDescent="0.25">
      <c r="G13991" s="89"/>
    </row>
    <row r="13992" spans="7:7" x14ac:dyDescent="0.25">
      <c r="G13992" s="89"/>
    </row>
    <row r="13993" spans="7:7" x14ac:dyDescent="0.25">
      <c r="G13993" s="89"/>
    </row>
    <row r="13994" spans="7:7" x14ac:dyDescent="0.25">
      <c r="G13994" s="89"/>
    </row>
    <row r="13995" spans="7:7" x14ac:dyDescent="0.25">
      <c r="G13995" s="89"/>
    </row>
    <row r="13996" spans="7:7" x14ac:dyDescent="0.25">
      <c r="G13996" s="89"/>
    </row>
    <row r="13997" spans="7:7" x14ac:dyDescent="0.25">
      <c r="G13997" s="89"/>
    </row>
    <row r="13998" spans="7:7" x14ac:dyDescent="0.25">
      <c r="G13998" s="89"/>
    </row>
    <row r="13999" spans="7:7" x14ac:dyDescent="0.25">
      <c r="G13999" s="89"/>
    </row>
    <row r="14000" spans="7:7" x14ac:dyDescent="0.25">
      <c r="G14000" s="89"/>
    </row>
    <row r="14001" spans="7:7" x14ac:dyDescent="0.25">
      <c r="G14001" s="89"/>
    </row>
    <row r="14002" spans="7:7" x14ac:dyDescent="0.25">
      <c r="G14002" s="89"/>
    </row>
    <row r="14003" spans="7:7" x14ac:dyDescent="0.25">
      <c r="G14003" s="89"/>
    </row>
    <row r="14004" spans="7:7" x14ac:dyDescent="0.25">
      <c r="G14004" s="89"/>
    </row>
    <row r="14005" spans="7:7" x14ac:dyDescent="0.25">
      <c r="G14005" s="89"/>
    </row>
    <row r="14006" spans="7:7" x14ac:dyDescent="0.25">
      <c r="G14006" s="89"/>
    </row>
    <row r="14007" spans="7:7" x14ac:dyDescent="0.25">
      <c r="G14007" s="89"/>
    </row>
    <row r="14008" spans="7:7" x14ac:dyDescent="0.25">
      <c r="G14008" s="89"/>
    </row>
    <row r="14009" spans="7:7" x14ac:dyDescent="0.25">
      <c r="G14009" s="89"/>
    </row>
    <row r="14010" spans="7:7" x14ac:dyDescent="0.25">
      <c r="G14010" s="89"/>
    </row>
    <row r="14011" spans="7:7" x14ac:dyDescent="0.25">
      <c r="G14011" s="89"/>
    </row>
    <row r="14012" spans="7:7" x14ac:dyDescent="0.25">
      <c r="G14012" s="89"/>
    </row>
    <row r="14013" spans="7:7" x14ac:dyDescent="0.25">
      <c r="G14013" s="89"/>
    </row>
    <row r="14014" spans="7:7" x14ac:dyDescent="0.25">
      <c r="G14014" s="89"/>
    </row>
    <row r="14015" spans="7:7" x14ac:dyDescent="0.25">
      <c r="G14015" s="89"/>
    </row>
    <row r="14016" spans="7:7" x14ac:dyDescent="0.25">
      <c r="G14016" s="89"/>
    </row>
    <row r="14017" spans="7:7" x14ac:dyDescent="0.25">
      <c r="G14017" s="89"/>
    </row>
    <row r="14018" spans="7:7" x14ac:dyDescent="0.25">
      <c r="G14018" s="89"/>
    </row>
    <row r="14019" spans="7:7" x14ac:dyDescent="0.25">
      <c r="G14019" s="89"/>
    </row>
    <row r="14020" spans="7:7" x14ac:dyDescent="0.25">
      <c r="G14020" s="89"/>
    </row>
    <row r="14021" spans="7:7" x14ac:dyDescent="0.25">
      <c r="G14021" s="89"/>
    </row>
    <row r="14022" spans="7:7" x14ac:dyDescent="0.25">
      <c r="G14022" s="89"/>
    </row>
    <row r="14023" spans="7:7" x14ac:dyDescent="0.25">
      <c r="G14023" s="89"/>
    </row>
    <row r="14024" spans="7:7" x14ac:dyDescent="0.25">
      <c r="G14024" s="89"/>
    </row>
    <row r="14025" spans="7:7" x14ac:dyDescent="0.25">
      <c r="G14025" s="89"/>
    </row>
    <row r="14026" spans="7:7" x14ac:dyDescent="0.25">
      <c r="G14026" s="89"/>
    </row>
    <row r="14027" spans="7:7" x14ac:dyDescent="0.25">
      <c r="G14027" s="89"/>
    </row>
    <row r="14028" spans="7:7" x14ac:dyDescent="0.25">
      <c r="G14028" s="89"/>
    </row>
    <row r="14029" spans="7:7" x14ac:dyDescent="0.25">
      <c r="G14029" s="89"/>
    </row>
    <row r="14030" spans="7:7" x14ac:dyDescent="0.25">
      <c r="G14030" s="89"/>
    </row>
    <row r="14031" spans="7:7" x14ac:dyDescent="0.25">
      <c r="G14031" s="89"/>
    </row>
    <row r="14032" spans="7:7" x14ac:dyDescent="0.25">
      <c r="G14032" s="89"/>
    </row>
    <row r="14033" spans="7:7" x14ac:dyDescent="0.25">
      <c r="G14033" s="89"/>
    </row>
    <row r="14034" spans="7:7" x14ac:dyDescent="0.25">
      <c r="G14034" s="89"/>
    </row>
    <row r="14035" spans="7:7" x14ac:dyDescent="0.25">
      <c r="G14035" s="89"/>
    </row>
    <row r="14036" spans="7:7" x14ac:dyDescent="0.25">
      <c r="G14036" s="89"/>
    </row>
    <row r="14037" spans="7:7" x14ac:dyDescent="0.25">
      <c r="G14037" s="89"/>
    </row>
    <row r="14038" spans="7:7" x14ac:dyDescent="0.25">
      <c r="G14038" s="89"/>
    </row>
    <row r="14039" spans="7:7" x14ac:dyDescent="0.25">
      <c r="G14039" s="89"/>
    </row>
    <row r="14040" spans="7:7" x14ac:dyDescent="0.25">
      <c r="G14040" s="89"/>
    </row>
    <row r="14041" spans="7:7" x14ac:dyDescent="0.25">
      <c r="G14041" s="89"/>
    </row>
    <row r="14042" spans="7:7" x14ac:dyDescent="0.25">
      <c r="G14042" s="89"/>
    </row>
    <row r="14043" spans="7:7" x14ac:dyDescent="0.25">
      <c r="G14043" s="89"/>
    </row>
    <row r="14044" spans="7:7" x14ac:dyDescent="0.25">
      <c r="G14044" s="89"/>
    </row>
    <row r="14045" spans="7:7" x14ac:dyDescent="0.25">
      <c r="G14045" s="89"/>
    </row>
    <row r="14046" spans="7:7" x14ac:dyDescent="0.25">
      <c r="G14046" s="89"/>
    </row>
    <row r="14047" spans="7:7" x14ac:dyDescent="0.25">
      <c r="G14047" s="89"/>
    </row>
    <row r="14048" spans="7:7" x14ac:dyDescent="0.25">
      <c r="G14048" s="89"/>
    </row>
    <row r="14049" spans="7:7" x14ac:dyDescent="0.25">
      <c r="G14049" s="89"/>
    </row>
    <row r="14050" spans="7:7" x14ac:dyDescent="0.25">
      <c r="G14050" s="89"/>
    </row>
    <row r="14051" spans="7:7" x14ac:dyDescent="0.25">
      <c r="G14051" s="89"/>
    </row>
    <row r="14052" spans="7:7" x14ac:dyDescent="0.25">
      <c r="G14052" s="89"/>
    </row>
    <row r="14053" spans="7:7" x14ac:dyDescent="0.25">
      <c r="G14053" s="89"/>
    </row>
    <row r="14054" spans="7:7" x14ac:dyDescent="0.25">
      <c r="G14054" s="89"/>
    </row>
    <row r="14055" spans="7:7" x14ac:dyDescent="0.25">
      <c r="G14055" s="89"/>
    </row>
    <row r="14056" spans="7:7" x14ac:dyDescent="0.25">
      <c r="G14056" s="89"/>
    </row>
    <row r="14057" spans="7:7" x14ac:dyDescent="0.25">
      <c r="G14057" s="89"/>
    </row>
    <row r="14058" spans="7:7" x14ac:dyDescent="0.25">
      <c r="G14058" s="89"/>
    </row>
    <row r="14059" spans="7:7" x14ac:dyDescent="0.25">
      <c r="G14059" s="89"/>
    </row>
    <row r="14060" spans="7:7" x14ac:dyDescent="0.25">
      <c r="G14060" s="89"/>
    </row>
    <row r="14061" spans="7:7" x14ac:dyDescent="0.25">
      <c r="G14061" s="89"/>
    </row>
    <row r="14062" spans="7:7" x14ac:dyDescent="0.25">
      <c r="G14062" s="89"/>
    </row>
    <row r="14063" spans="7:7" x14ac:dyDescent="0.25">
      <c r="G14063" s="89"/>
    </row>
    <row r="14064" spans="7:7" x14ac:dyDescent="0.25">
      <c r="G14064" s="89"/>
    </row>
    <row r="14065" spans="7:7" x14ac:dyDescent="0.25">
      <c r="G14065" s="89"/>
    </row>
    <row r="14066" spans="7:7" x14ac:dyDescent="0.25">
      <c r="G14066" s="89"/>
    </row>
    <row r="14067" spans="7:7" x14ac:dyDescent="0.25">
      <c r="G14067" s="89"/>
    </row>
    <row r="14068" spans="7:7" x14ac:dyDescent="0.25">
      <c r="G14068" s="89"/>
    </row>
    <row r="14069" spans="7:7" x14ac:dyDescent="0.25">
      <c r="G14069" s="89"/>
    </row>
    <row r="14070" spans="7:7" x14ac:dyDescent="0.25">
      <c r="G14070" s="89"/>
    </row>
    <row r="14071" spans="7:7" x14ac:dyDescent="0.25">
      <c r="G14071" s="89"/>
    </row>
    <row r="14072" spans="7:7" x14ac:dyDescent="0.25">
      <c r="G14072" s="89"/>
    </row>
    <row r="14073" spans="7:7" x14ac:dyDescent="0.25">
      <c r="G14073" s="89"/>
    </row>
    <row r="14074" spans="7:7" x14ac:dyDescent="0.25">
      <c r="G14074" s="89"/>
    </row>
    <row r="14075" spans="7:7" x14ac:dyDescent="0.25">
      <c r="G14075" s="89"/>
    </row>
    <row r="14076" spans="7:7" x14ac:dyDescent="0.25">
      <c r="G14076" s="89"/>
    </row>
    <row r="14077" spans="7:7" x14ac:dyDescent="0.25">
      <c r="G14077" s="89"/>
    </row>
    <row r="14078" spans="7:7" x14ac:dyDescent="0.25">
      <c r="G14078" s="89"/>
    </row>
    <row r="14079" spans="7:7" x14ac:dyDescent="0.25">
      <c r="G14079" s="89"/>
    </row>
    <row r="14080" spans="7:7" x14ac:dyDescent="0.25">
      <c r="G14080" s="89"/>
    </row>
    <row r="14081" spans="7:7" x14ac:dyDescent="0.25">
      <c r="G14081" s="89"/>
    </row>
    <row r="14082" spans="7:7" x14ac:dyDescent="0.25">
      <c r="G14082" s="89"/>
    </row>
    <row r="14083" spans="7:7" x14ac:dyDescent="0.25">
      <c r="G14083" s="89"/>
    </row>
    <row r="14084" spans="7:7" x14ac:dyDescent="0.25">
      <c r="G14084" s="89"/>
    </row>
    <row r="14085" spans="7:7" x14ac:dyDescent="0.25">
      <c r="G14085" s="89"/>
    </row>
    <row r="14086" spans="7:7" x14ac:dyDescent="0.25">
      <c r="G14086" s="89"/>
    </row>
    <row r="14087" spans="7:7" x14ac:dyDescent="0.25">
      <c r="G14087" s="89"/>
    </row>
    <row r="14088" spans="7:7" x14ac:dyDescent="0.25">
      <c r="G14088" s="89"/>
    </row>
    <row r="14089" spans="7:7" x14ac:dyDescent="0.25">
      <c r="G14089" s="89"/>
    </row>
    <row r="14090" spans="7:7" x14ac:dyDescent="0.25">
      <c r="G14090" s="89"/>
    </row>
    <row r="14091" spans="7:7" x14ac:dyDescent="0.25">
      <c r="G14091" s="89"/>
    </row>
    <row r="14092" spans="7:7" x14ac:dyDescent="0.25">
      <c r="G14092" s="89"/>
    </row>
    <row r="14093" spans="7:7" x14ac:dyDescent="0.25">
      <c r="G14093" s="89"/>
    </row>
    <row r="14094" spans="7:7" x14ac:dyDescent="0.25">
      <c r="G14094" s="89"/>
    </row>
    <row r="14095" spans="7:7" x14ac:dyDescent="0.25">
      <c r="G14095" s="89"/>
    </row>
    <row r="14096" spans="7:7" x14ac:dyDescent="0.25">
      <c r="G14096" s="89"/>
    </row>
    <row r="14097" spans="7:7" x14ac:dyDescent="0.25">
      <c r="G14097" s="89"/>
    </row>
    <row r="14098" spans="7:7" x14ac:dyDescent="0.25">
      <c r="G14098" s="89"/>
    </row>
    <row r="14099" spans="7:7" x14ac:dyDescent="0.25">
      <c r="G14099" s="89"/>
    </row>
    <row r="14100" spans="7:7" x14ac:dyDescent="0.25">
      <c r="G14100" s="89"/>
    </row>
    <row r="14101" spans="7:7" x14ac:dyDescent="0.25">
      <c r="G14101" s="89"/>
    </row>
    <row r="14102" spans="7:7" x14ac:dyDescent="0.25">
      <c r="G14102" s="89"/>
    </row>
    <row r="14103" spans="7:7" x14ac:dyDescent="0.25">
      <c r="G14103" s="89"/>
    </row>
    <row r="14104" spans="7:7" x14ac:dyDescent="0.25">
      <c r="G14104" s="89"/>
    </row>
    <row r="14105" spans="7:7" x14ac:dyDescent="0.25">
      <c r="G14105" s="89"/>
    </row>
    <row r="14106" spans="7:7" x14ac:dyDescent="0.25">
      <c r="G14106" s="89"/>
    </row>
    <row r="14107" spans="7:7" x14ac:dyDescent="0.25">
      <c r="G14107" s="89"/>
    </row>
    <row r="14108" spans="7:7" x14ac:dyDescent="0.25">
      <c r="G14108" s="89"/>
    </row>
    <row r="14109" spans="7:7" x14ac:dyDescent="0.25">
      <c r="G14109" s="89"/>
    </row>
    <row r="14110" spans="7:7" x14ac:dyDescent="0.25">
      <c r="G14110" s="89"/>
    </row>
    <row r="14111" spans="7:7" x14ac:dyDescent="0.25">
      <c r="G14111" s="89"/>
    </row>
    <row r="14112" spans="7:7" x14ac:dyDescent="0.25">
      <c r="G14112" s="89"/>
    </row>
    <row r="14113" spans="7:7" x14ac:dyDescent="0.25">
      <c r="G14113" s="89"/>
    </row>
    <row r="14114" spans="7:7" x14ac:dyDescent="0.25">
      <c r="G14114" s="89"/>
    </row>
    <row r="14115" spans="7:7" x14ac:dyDescent="0.25">
      <c r="G14115" s="89"/>
    </row>
    <row r="14116" spans="7:7" x14ac:dyDescent="0.25">
      <c r="G14116" s="89"/>
    </row>
    <row r="14117" spans="7:7" x14ac:dyDescent="0.25">
      <c r="G14117" s="89"/>
    </row>
    <row r="14118" spans="7:7" x14ac:dyDescent="0.25">
      <c r="G14118" s="89"/>
    </row>
    <row r="14119" spans="7:7" x14ac:dyDescent="0.25">
      <c r="G14119" s="89"/>
    </row>
    <row r="14120" spans="7:7" x14ac:dyDescent="0.25">
      <c r="G14120" s="89"/>
    </row>
    <row r="14121" spans="7:7" x14ac:dyDescent="0.25">
      <c r="G14121" s="89"/>
    </row>
    <row r="14122" spans="7:7" x14ac:dyDescent="0.25">
      <c r="G14122" s="89"/>
    </row>
    <row r="14123" spans="7:7" x14ac:dyDescent="0.25">
      <c r="G14123" s="89"/>
    </row>
    <row r="14124" spans="7:7" x14ac:dyDescent="0.25">
      <c r="G14124" s="89"/>
    </row>
    <row r="14125" spans="7:7" x14ac:dyDescent="0.25">
      <c r="G14125" s="89"/>
    </row>
    <row r="14126" spans="7:7" x14ac:dyDescent="0.25">
      <c r="G14126" s="89"/>
    </row>
    <row r="14127" spans="7:7" x14ac:dyDescent="0.25">
      <c r="G14127" s="89"/>
    </row>
    <row r="14128" spans="7:7" x14ac:dyDescent="0.25">
      <c r="G14128" s="89"/>
    </row>
    <row r="14129" spans="7:7" x14ac:dyDescent="0.25">
      <c r="G14129" s="89"/>
    </row>
    <row r="14130" spans="7:7" x14ac:dyDescent="0.25">
      <c r="G14130" s="89"/>
    </row>
    <row r="14131" spans="7:7" x14ac:dyDescent="0.25">
      <c r="G14131" s="89"/>
    </row>
    <row r="14132" spans="7:7" x14ac:dyDescent="0.25">
      <c r="G14132" s="89"/>
    </row>
    <row r="14133" spans="7:7" x14ac:dyDescent="0.25">
      <c r="G14133" s="89"/>
    </row>
    <row r="14134" spans="7:7" x14ac:dyDescent="0.25">
      <c r="G14134" s="89"/>
    </row>
    <row r="14135" spans="7:7" x14ac:dyDescent="0.25">
      <c r="G14135" s="89"/>
    </row>
    <row r="14136" spans="7:7" x14ac:dyDescent="0.25">
      <c r="G14136" s="89"/>
    </row>
    <row r="14137" spans="7:7" x14ac:dyDescent="0.25">
      <c r="G14137" s="89"/>
    </row>
    <row r="14138" spans="7:7" x14ac:dyDescent="0.25">
      <c r="G14138" s="89"/>
    </row>
    <row r="14139" spans="7:7" x14ac:dyDescent="0.25">
      <c r="G14139" s="89"/>
    </row>
    <row r="14140" spans="7:7" x14ac:dyDescent="0.25">
      <c r="G14140" s="89"/>
    </row>
    <row r="14141" spans="7:7" x14ac:dyDescent="0.25">
      <c r="G14141" s="89"/>
    </row>
    <row r="14142" spans="7:7" x14ac:dyDescent="0.25">
      <c r="G14142" s="89"/>
    </row>
    <row r="14143" spans="7:7" x14ac:dyDescent="0.25">
      <c r="G14143" s="89"/>
    </row>
    <row r="14144" spans="7:7" x14ac:dyDescent="0.25">
      <c r="G14144" s="89"/>
    </row>
    <row r="14145" spans="7:7" x14ac:dyDescent="0.25">
      <c r="G14145" s="89"/>
    </row>
    <row r="14146" spans="7:7" x14ac:dyDescent="0.25">
      <c r="G14146" s="89"/>
    </row>
    <row r="14147" spans="7:7" x14ac:dyDescent="0.25">
      <c r="G14147" s="89"/>
    </row>
    <row r="14148" spans="7:7" x14ac:dyDescent="0.25">
      <c r="G14148" s="89"/>
    </row>
    <row r="14149" spans="7:7" x14ac:dyDescent="0.25">
      <c r="G14149" s="89"/>
    </row>
    <row r="14150" spans="7:7" x14ac:dyDescent="0.25">
      <c r="G14150" s="89"/>
    </row>
    <row r="14151" spans="7:7" x14ac:dyDescent="0.25">
      <c r="G14151" s="89"/>
    </row>
    <row r="14152" spans="7:7" x14ac:dyDescent="0.25">
      <c r="G14152" s="89"/>
    </row>
    <row r="14153" spans="7:7" x14ac:dyDescent="0.25">
      <c r="G14153" s="89"/>
    </row>
    <row r="14154" spans="7:7" x14ac:dyDescent="0.25">
      <c r="G14154" s="89"/>
    </row>
    <row r="14155" spans="7:7" x14ac:dyDescent="0.25">
      <c r="G14155" s="89"/>
    </row>
    <row r="14156" spans="7:7" x14ac:dyDescent="0.25">
      <c r="G14156" s="89"/>
    </row>
    <row r="14157" spans="7:7" x14ac:dyDescent="0.25">
      <c r="G14157" s="89"/>
    </row>
    <row r="14158" spans="7:7" x14ac:dyDescent="0.25">
      <c r="G14158" s="89"/>
    </row>
    <row r="14159" spans="7:7" x14ac:dyDescent="0.25">
      <c r="G14159" s="89"/>
    </row>
    <row r="14160" spans="7:7" x14ac:dyDescent="0.25">
      <c r="G14160" s="89"/>
    </row>
    <row r="14161" spans="7:7" x14ac:dyDescent="0.25">
      <c r="G14161" s="89"/>
    </row>
    <row r="14162" spans="7:7" x14ac:dyDescent="0.25">
      <c r="G14162" s="89"/>
    </row>
    <row r="14163" spans="7:7" x14ac:dyDescent="0.25">
      <c r="G14163" s="89"/>
    </row>
    <row r="14164" spans="7:7" x14ac:dyDescent="0.25">
      <c r="G14164" s="89"/>
    </row>
    <row r="14165" spans="7:7" x14ac:dyDescent="0.25">
      <c r="G14165" s="89"/>
    </row>
    <row r="14166" spans="7:7" x14ac:dyDescent="0.25">
      <c r="G14166" s="89"/>
    </row>
    <row r="14167" spans="7:7" x14ac:dyDescent="0.25">
      <c r="G14167" s="89"/>
    </row>
    <row r="14168" spans="7:7" x14ac:dyDescent="0.25">
      <c r="G14168" s="89"/>
    </row>
    <row r="14169" spans="7:7" x14ac:dyDescent="0.25">
      <c r="G14169" s="89"/>
    </row>
    <row r="14170" spans="7:7" x14ac:dyDescent="0.25">
      <c r="G14170" s="89"/>
    </row>
    <row r="14171" spans="7:7" x14ac:dyDescent="0.25">
      <c r="G14171" s="89"/>
    </row>
    <row r="14172" spans="7:7" x14ac:dyDescent="0.25">
      <c r="G14172" s="89"/>
    </row>
    <row r="14173" spans="7:7" x14ac:dyDescent="0.25">
      <c r="G14173" s="89"/>
    </row>
    <row r="14174" spans="7:7" x14ac:dyDescent="0.25">
      <c r="G14174" s="89"/>
    </row>
    <row r="14175" spans="7:7" x14ac:dyDescent="0.25">
      <c r="G14175" s="89"/>
    </row>
    <row r="14176" spans="7:7" x14ac:dyDescent="0.25">
      <c r="G14176" s="89"/>
    </row>
    <row r="14177" spans="7:7" x14ac:dyDescent="0.25">
      <c r="G14177" s="89"/>
    </row>
    <row r="14178" spans="7:7" x14ac:dyDescent="0.25">
      <c r="G14178" s="89"/>
    </row>
    <row r="14179" spans="7:7" x14ac:dyDescent="0.25">
      <c r="G14179" s="89"/>
    </row>
    <row r="14180" spans="7:7" x14ac:dyDescent="0.25">
      <c r="G14180" s="89"/>
    </row>
    <row r="14181" spans="7:7" x14ac:dyDescent="0.25">
      <c r="G14181" s="89"/>
    </row>
    <row r="14182" spans="7:7" x14ac:dyDescent="0.25">
      <c r="G14182" s="89"/>
    </row>
    <row r="14183" spans="7:7" x14ac:dyDescent="0.25">
      <c r="G14183" s="89"/>
    </row>
    <row r="14184" spans="7:7" x14ac:dyDescent="0.25">
      <c r="G14184" s="89"/>
    </row>
    <row r="14185" spans="7:7" x14ac:dyDescent="0.25">
      <c r="G14185" s="89"/>
    </row>
    <row r="14186" spans="7:7" x14ac:dyDescent="0.25">
      <c r="G14186" s="89"/>
    </row>
    <row r="14187" spans="7:7" x14ac:dyDescent="0.25">
      <c r="G14187" s="89"/>
    </row>
    <row r="14188" spans="7:7" x14ac:dyDescent="0.25">
      <c r="G14188" s="89"/>
    </row>
    <row r="14189" spans="7:7" x14ac:dyDescent="0.25">
      <c r="G14189" s="89"/>
    </row>
    <row r="14190" spans="7:7" x14ac:dyDescent="0.25">
      <c r="G14190" s="89"/>
    </row>
    <row r="14191" spans="7:7" x14ac:dyDescent="0.25">
      <c r="G14191" s="89"/>
    </row>
    <row r="14192" spans="7:7" x14ac:dyDescent="0.25">
      <c r="G14192" s="89"/>
    </row>
    <row r="14193" spans="7:7" x14ac:dyDescent="0.25">
      <c r="G14193" s="89"/>
    </row>
    <row r="14194" spans="7:7" x14ac:dyDescent="0.25">
      <c r="G14194" s="89"/>
    </row>
    <row r="14195" spans="7:7" x14ac:dyDescent="0.25">
      <c r="G14195" s="89"/>
    </row>
    <row r="14196" spans="7:7" x14ac:dyDescent="0.25">
      <c r="G14196" s="89"/>
    </row>
    <row r="14197" spans="7:7" x14ac:dyDescent="0.25">
      <c r="G14197" s="89"/>
    </row>
    <row r="14198" spans="7:7" x14ac:dyDescent="0.25">
      <c r="G14198" s="89"/>
    </row>
    <row r="14199" spans="7:7" x14ac:dyDescent="0.25">
      <c r="G14199" s="89"/>
    </row>
    <row r="14200" spans="7:7" x14ac:dyDescent="0.25">
      <c r="G14200" s="89"/>
    </row>
    <row r="14201" spans="7:7" x14ac:dyDescent="0.25">
      <c r="G14201" s="89"/>
    </row>
    <row r="14202" spans="7:7" x14ac:dyDescent="0.25">
      <c r="G14202" s="89"/>
    </row>
    <row r="14203" spans="7:7" x14ac:dyDescent="0.25">
      <c r="G14203" s="89"/>
    </row>
    <row r="14204" spans="7:7" x14ac:dyDescent="0.25">
      <c r="G14204" s="89"/>
    </row>
    <row r="14205" spans="7:7" x14ac:dyDescent="0.25">
      <c r="G14205" s="89"/>
    </row>
    <row r="14206" spans="7:7" x14ac:dyDescent="0.25">
      <c r="G14206" s="89"/>
    </row>
    <row r="14207" spans="7:7" x14ac:dyDescent="0.25">
      <c r="G14207" s="89"/>
    </row>
    <row r="14208" spans="7:7" x14ac:dyDescent="0.25">
      <c r="G14208" s="89"/>
    </row>
    <row r="14209" spans="7:7" x14ac:dyDescent="0.25">
      <c r="G14209" s="89"/>
    </row>
    <row r="14210" spans="7:7" x14ac:dyDescent="0.25">
      <c r="G14210" s="89"/>
    </row>
    <row r="14211" spans="7:7" x14ac:dyDescent="0.25">
      <c r="G14211" s="89"/>
    </row>
    <row r="14212" spans="7:7" x14ac:dyDescent="0.25">
      <c r="G14212" s="89"/>
    </row>
    <row r="14213" spans="7:7" x14ac:dyDescent="0.25">
      <c r="G14213" s="89"/>
    </row>
    <row r="14214" spans="7:7" x14ac:dyDescent="0.25">
      <c r="G14214" s="89"/>
    </row>
    <row r="14215" spans="7:7" x14ac:dyDescent="0.25">
      <c r="G14215" s="89"/>
    </row>
    <row r="14216" spans="7:7" x14ac:dyDescent="0.25">
      <c r="G14216" s="89"/>
    </row>
    <row r="14217" spans="7:7" x14ac:dyDescent="0.25">
      <c r="G14217" s="89"/>
    </row>
    <row r="14218" spans="7:7" x14ac:dyDescent="0.25">
      <c r="G14218" s="89"/>
    </row>
    <row r="14219" spans="7:7" x14ac:dyDescent="0.25">
      <c r="G14219" s="89"/>
    </row>
    <row r="14220" spans="7:7" x14ac:dyDescent="0.25">
      <c r="G14220" s="89"/>
    </row>
    <row r="14221" spans="7:7" x14ac:dyDescent="0.25">
      <c r="G14221" s="89"/>
    </row>
    <row r="14222" spans="7:7" x14ac:dyDescent="0.25">
      <c r="G14222" s="89"/>
    </row>
    <row r="14223" spans="7:7" x14ac:dyDescent="0.25">
      <c r="G14223" s="89"/>
    </row>
    <row r="14224" spans="7:7" x14ac:dyDescent="0.25">
      <c r="G14224" s="89"/>
    </row>
    <row r="14225" spans="7:7" x14ac:dyDescent="0.25">
      <c r="G14225" s="89"/>
    </row>
    <row r="14226" spans="7:7" x14ac:dyDescent="0.25">
      <c r="G14226" s="89"/>
    </row>
    <row r="14227" spans="7:7" x14ac:dyDescent="0.25">
      <c r="G14227" s="89"/>
    </row>
    <row r="14228" spans="7:7" x14ac:dyDescent="0.25">
      <c r="G14228" s="89"/>
    </row>
    <row r="14229" spans="7:7" x14ac:dyDescent="0.25">
      <c r="G14229" s="89"/>
    </row>
    <row r="14230" spans="7:7" x14ac:dyDescent="0.25">
      <c r="G14230" s="89"/>
    </row>
    <row r="14231" spans="7:7" x14ac:dyDescent="0.25">
      <c r="G14231" s="89"/>
    </row>
    <row r="14232" spans="7:7" x14ac:dyDescent="0.25">
      <c r="G14232" s="89"/>
    </row>
    <row r="14233" spans="7:7" x14ac:dyDescent="0.25">
      <c r="G14233" s="89"/>
    </row>
    <row r="14234" spans="7:7" x14ac:dyDescent="0.25">
      <c r="G14234" s="89"/>
    </row>
    <row r="14235" spans="7:7" x14ac:dyDescent="0.25">
      <c r="G14235" s="89"/>
    </row>
    <row r="14236" spans="7:7" x14ac:dyDescent="0.25">
      <c r="G14236" s="89"/>
    </row>
    <row r="14237" spans="7:7" x14ac:dyDescent="0.25">
      <c r="G14237" s="89"/>
    </row>
    <row r="14238" spans="7:7" x14ac:dyDescent="0.25">
      <c r="G14238" s="89"/>
    </row>
    <row r="14239" spans="7:7" x14ac:dyDescent="0.25">
      <c r="G14239" s="89"/>
    </row>
    <row r="14240" spans="7:7" x14ac:dyDescent="0.25">
      <c r="G14240" s="89"/>
    </row>
    <row r="14241" spans="7:7" x14ac:dyDescent="0.25">
      <c r="G14241" s="89"/>
    </row>
    <row r="14242" spans="7:7" x14ac:dyDescent="0.25">
      <c r="G14242" s="89"/>
    </row>
    <row r="14243" spans="7:7" x14ac:dyDescent="0.25">
      <c r="G14243" s="89"/>
    </row>
    <row r="14244" spans="7:7" x14ac:dyDescent="0.25">
      <c r="G14244" s="89"/>
    </row>
    <row r="14245" spans="7:7" x14ac:dyDescent="0.25">
      <c r="G14245" s="89"/>
    </row>
    <row r="14246" spans="7:7" x14ac:dyDescent="0.25">
      <c r="G14246" s="89"/>
    </row>
    <row r="14247" spans="7:7" x14ac:dyDescent="0.25">
      <c r="G14247" s="89"/>
    </row>
    <row r="14248" spans="7:7" x14ac:dyDescent="0.25">
      <c r="G14248" s="89"/>
    </row>
    <row r="14249" spans="7:7" x14ac:dyDescent="0.25">
      <c r="G14249" s="89"/>
    </row>
    <row r="14250" spans="7:7" x14ac:dyDescent="0.25">
      <c r="G14250" s="89"/>
    </row>
    <row r="14251" spans="7:7" x14ac:dyDescent="0.25">
      <c r="G14251" s="89"/>
    </row>
    <row r="14252" spans="7:7" x14ac:dyDescent="0.25">
      <c r="G14252" s="89"/>
    </row>
    <row r="14253" spans="7:7" x14ac:dyDescent="0.25">
      <c r="G14253" s="89"/>
    </row>
    <row r="14254" spans="7:7" x14ac:dyDescent="0.25">
      <c r="G14254" s="89"/>
    </row>
    <row r="14255" spans="7:7" x14ac:dyDescent="0.25">
      <c r="G14255" s="89"/>
    </row>
    <row r="14256" spans="7:7" x14ac:dyDescent="0.25">
      <c r="G14256" s="89"/>
    </row>
    <row r="14257" spans="7:7" x14ac:dyDescent="0.25">
      <c r="G14257" s="89"/>
    </row>
    <row r="14258" spans="7:7" x14ac:dyDescent="0.25">
      <c r="G14258" s="89"/>
    </row>
    <row r="14259" spans="7:7" x14ac:dyDescent="0.25">
      <c r="G14259" s="89"/>
    </row>
    <row r="14260" spans="7:7" x14ac:dyDescent="0.25">
      <c r="G14260" s="89"/>
    </row>
    <row r="14261" spans="7:7" x14ac:dyDescent="0.25">
      <c r="G14261" s="89"/>
    </row>
    <row r="14262" spans="7:7" x14ac:dyDescent="0.25">
      <c r="G14262" s="89"/>
    </row>
    <row r="14263" spans="7:7" x14ac:dyDescent="0.25">
      <c r="G14263" s="89"/>
    </row>
    <row r="14264" spans="7:7" x14ac:dyDescent="0.25">
      <c r="G14264" s="89"/>
    </row>
    <row r="14265" spans="7:7" x14ac:dyDescent="0.25">
      <c r="G14265" s="89"/>
    </row>
    <row r="14266" spans="7:7" x14ac:dyDescent="0.25">
      <c r="G14266" s="89"/>
    </row>
    <row r="14267" spans="7:7" x14ac:dyDescent="0.25">
      <c r="G14267" s="89"/>
    </row>
    <row r="14268" spans="7:7" x14ac:dyDescent="0.25">
      <c r="G14268" s="89"/>
    </row>
    <row r="14269" spans="7:7" x14ac:dyDescent="0.25">
      <c r="G14269" s="89"/>
    </row>
    <row r="14270" spans="7:7" x14ac:dyDescent="0.25">
      <c r="G14270" s="89"/>
    </row>
    <row r="14271" spans="7:7" x14ac:dyDescent="0.25">
      <c r="G14271" s="89"/>
    </row>
    <row r="14272" spans="7:7" x14ac:dyDescent="0.25">
      <c r="G14272" s="89"/>
    </row>
    <row r="14273" spans="7:7" x14ac:dyDescent="0.25">
      <c r="G14273" s="89"/>
    </row>
    <row r="14274" spans="7:7" x14ac:dyDescent="0.25">
      <c r="G14274" s="89"/>
    </row>
    <row r="14275" spans="7:7" x14ac:dyDescent="0.25">
      <c r="G14275" s="89"/>
    </row>
    <row r="14276" spans="7:7" x14ac:dyDescent="0.25">
      <c r="G14276" s="89"/>
    </row>
    <row r="14277" spans="7:7" x14ac:dyDescent="0.25">
      <c r="G14277" s="89"/>
    </row>
    <row r="14278" spans="7:7" x14ac:dyDescent="0.25">
      <c r="G14278" s="89"/>
    </row>
    <row r="14279" spans="7:7" x14ac:dyDescent="0.25">
      <c r="G14279" s="89"/>
    </row>
    <row r="14280" spans="7:7" x14ac:dyDescent="0.25">
      <c r="G14280" s="89"/>
    </row>
    <row r="14281" spans="7:7" x14ac:dyDescent="0.25">
      <c r="G14281" s="89"/>
    </row>
    <row r="14282" spans="7:7" x14ac:dyDescent="0.25">
      <c r="G14282" s="89"/>
    </row>
    <row r="14283" spans="7:7" x14ac:dyDescent="0.25">
      <c r="G14283" s="89"/>
    </row>
    <row r="14284" spans="7:7" x14ac:dyDescent="0.25">
      <c r="G14284" s="89"/>
    </row>
    <row r="14285" spans="7:7" x14ac:dyDescent="0.25">
      <c r="G14285" s="89"/>
    </row>
    <row r="14286" spans="7:7" x14ac:dyDescent="0.25">
      <c r="G14286" s="89"/>
    </row>
    <row r="14287" spans="7:7" x14ac:dyDescent="0.25">
      <c r="G14287" s="89"/>
    </row>
    <row r="14288" spans="7:7" x14ac:dyDescent="0.25">
      <c r="G14288" s="89"/>
    </row>
    <row r="14289" spans="7:7" x14ac:dyDescent="0.25">
      <c r="G14289" s="89"/>
    </row>
    <row r="14290" spans="7:7" x14ac:dyDescent="0.25">
      <c r="G14290" s="89"/>
    </row>
    <row r="14291" spans="7:7" x14ac:dyDescent="0.25">
      <c r="G14291" s="89"/>
    </row>
    <row r="14292" spans="7:7" x14ac:dyDescent="0.25">
      <c r="G14292" s="89"/>
    </row>
    <row r="14293" spans="7:7" x14ac:dyDescent="0.25">
      <c r="G14293" s="89"/>
    </row>
    <row r="14294" spans="7:7" x14ac:dyDescent="0.25">
      <c r="G14294" s="89"/>
    </row>
    <row r="14295" spans="7:7" x14ac:dyDescent="0.25">
      <c r="G14295" s="89"/>
    </row>
    <row r="14296" spans="7:7" x14ac:dyDescent="0.25">
      <c r="G14296" s="89"/>
    </row>
    <row r="14297" spans="7:7" x14ac:dyDescent="0.25">
      <c r="G14297" s="89"/>
    </row>
    <row r="14298" spans="7:7" x14ac:dyDescent="0.25">
      <c r="G14298" s="89"/>
    </row>
    <row r="14299" spans="7:7" x14ac:dyDescent="0.25">
      <c r="G14299" s="89"/>
    </row>
    <row r="14300" spans="7:7" x14ac:dyDescent="0.25">
      <c r="G14300" s="89"/>
    </row>
    <row r="14301" spans="7:7" x14ac:dyDescent="0.25">
      <c r="G14301" s="89"/>
    </row>
    <row r="14302" spans="7:7" x14ac:dyDescent="0.25">
      <c r="G14302" s="89"/>
    </row>
    <row r="14303" spans="7:7" x14ac:dyDescent="0.25">
      <c r="G14303" s="89"/>
    </row>
    <row r="14304" spans="7:7" x14ac:dyDescent="0.25">
      <c r="G14304" s="89"/>
    </row>
    <row r="14305" spans="7:7" x14ac:dyDescent="0.25">
      <c r="G14305" s="89"/>
    </row>
    <row r="14306" spans="7:7" x14ac:dyDescent="0.25">
      <c r="G14306" s="89"/>
    </row>
    <row r="14307" spans="7:7" x14ac:dyDescent="0.25">
      <c r="G14307" s="89"/>
    </row>
    <row r="14308" spans="7:7" x14ac:dyDescent="0.25">
      <c r="G14308" s="89"/>
    </row>
    <row r="14309" spans="7:7" x14ac:dyDescent="0.25">
      <c r="G14309" s="89"/>
    </row>
    <row r="14310" spans="7:7" x14ac:dyDescent="0.25">
      <c r="G14310" s="89"/>
    </row>
    <row r="14311" spans="7:7" x14ac:dyDescent="0.25">
      <c r="G14311" s="89"/>
    </row>
    <row r="14312" spans="7:7" x14ac:dyDescent="0.25">
      <c r="G14312" s="89"/>
    </row>
    <row r="14313" spans="7:7" x14ac:dyDescent="0.25">
      <c r="G14313" s="89"/>
    </row>
    <row r="14314" spans="7:7" x14ac:dyDescent="0.25">
      <c r="G14314" s="89"/>
    </row>
    <row r="14315" spans="7:7" x14ac:dyDescent="0.25">
      <c r="G14315" s="89"/>
    </row>
    <row r="14316" spans="7:7" x14ac:dyDescent="0.25">
      <c r="G14316" s="89"/>
    </row>
    <row r="14317" spans="7:7" x14ac:dyDescent="0.25">
      <c r="G14317" s="89"/>
    </row>
    <row r="14318" spans="7:7" x14ac:dyDescent="0.25">
      <c r="G14318" s="89"/>
    </row>
    <row r="14319" spans="7:7" x14ac:dyDescent="0.25">
      <c r="G14319" s="89"/>
    </row>
    <row r="14320" spans="7:7" x14ac:dyDescent="0.25">
      <c r="G14320" s="89"/>
    </row>
    <row r="14321" spans="7:7" x14ac:dyDescent="0.25">
      <c r="G14321" s="89"/>
    </row>
    <row r="14322" spans="7:7" x14ac:dyDescent="0.25">
      <c r="G14322" s="89"/>
    </row>
    <row r="14323" spans="7:7" x14ac:dyDescent="0.25">
      <c r="G14323" s="89"/>
    </row>
    <row r="14324" spans="7:7" x14ac:dyDescent="0.25">
      <c r="G14324" s="89"/>
    </row>
    <row r="14325" spans="7:7" x14ac:dyDescent="0.25">
      <c r="G14325" s="89"/>
    </row>
    <row r="14326" spans="7:7" x14ac:dyDescent="0.25">
      <c r="G14326" s="89"/>
    </row>
    <row r="14327" spans="7:7" x14ac:dyDescent="0.25">
      <c r="G14327" s="89"/>
    </row>
    <row r="14328" spans="7:7" x14ac:dyDescent="0.25">
      <c r="G14328" s="89"/>
    </row>
    <row r="14329" spans="7:7" x14ac:dyDescent="0.25">
      <c r="G14329" s="89"/>
    </row>
    <row r="14330" spans="7:7" x14ac:dyDescent="0.25">
      <c r="G14330" s="89"/>
    </row>
    <row r="14331" spans="7:7" x14ac:dyDescent="0.25">
      <c r="G14331" s="89"/>
    </row>
    <row r="14332" spans="7:7" x14ac:dyDescent="0.25">
      <c r="G14332" s="89"/>
    </row>
    <row r="14333" spans="7:7" x14ac:dyDescent="0.25">
      <c r="G14333" s="89"/>
    </row>
    <row r="14334" spans="7:7" x14ac:dyDescent="0.25">
      <c r="G14334" s="89"/>
    </row>
    <row r="14335" spans="7:7" x14ac:dyDescent="0.25">
      <c r="G14335" s="89"/>
    </row>
    <row r="14336" spans="7:7" x14ac:dyDescent="0.25">
      <c r="G14336" s="89"/>
    </row>
    <row r="14337" spans="7:7" x14ac:dyDescent="0.25">
      <c r="G14337" s="89"/>
    </row>
    <row r="14338" spans="7:7" x14ac:dyDescent="0.25">
      <c r="G14338" s="89"/>
    </row>
    <row r="14339" spans="7:7" x14ac:dyDescent="0.25">
      <c r="G14339" s="89"/>
    </row>
    <row r="14340" spans="7:7" x14ac:dyDescent="0.25">
      <c r="G14340" s="89"/>
    </row>
    <row r="14341" spans="7:7" x14ac:dyDescent="0.25">
      <c r="G14341" s="89"/>
    </row>
    <row r="14342" spans="7:7" x14ac:dyDescent="0.25">
      <c r="G14342" s="89"/>
    </row>
    <row r="14343" spans="7:7" x14ac:dyDescent="0.25">
      <c r="G14343" s="89"/>
    </row>
    <row r="14344" spans="7:7" x14ac:dyDescent="0.25">
      <c r="G14344" s="89"/>
    </row>
    <row r="14345" spans="7:7" x14ac:dyDescent="0.25">
      <c r="G14345" s="89"/>
    </row>
    <row r="14346" spans="7:7" x14ac:dyDescent="0.25">
      <c r="G14346" s="89"/>
    </row>
    <row r="14347" spans="7:7" x14ac:dyDescent="0.25">
      <c r="G14347" s="89"/>
    </row>
    <row r="14348" spans="7:7" x14ac:dyDescent="0.25">
      <c r="G14348" s="89"/>
    </row>
    <row r="14349" spans="7:7" x14ac:dyDescent="0.25">
      <c r="G14349" s="89"/>
    </row>
    <row r="14350" spans="7:7" x14ac:dyDescent="0.25">
      <c r="G14350" s="89"/>
    </row>
    <row r="14351" spans="7:7" x14ac:dyDescent="0.25">
      <c r="G14351" s="89"/>
    </row>
    <row r="14352" spans="7:7" x14ac:dyDescent="0.25">
      <c r="G14352" s="89"/>
    </row>
    <row r="14353" spans="7:7" x14ac:dyDescent="0.25">
      <c r="G14353" s="89"/>
    </row>
    <row r="14354" spans="7:7" x14ac:dyDescent="0.25">
      <c r="G14354" s="89"/>
    </row>
    <row r="14355" spans="7:7" x14ac:dyDescent="0.25">
      <c r="G14355" s="89"/>
    </row>
    <row r="14356" spans="7:7" x14ac:dyDescent="0.25">
      <c r="G14356" s="89"/>
    </row>
    <row r="14357" spans="7:7" x14ac:dyDescent="0.25">
      <c r="G14357" s="89"/>
    </row>
    <row r="14358" spans="7:7" x14ac:dyDescent="0.25">
      <c r="G14358" s="89"/>
    </row>
    <row r="14359" spans="7:7" x14ac:dyDescent="0.25">
      <c r="G14359" s="89"/>
    </row>
    <row r="14360" spans="7:7" x14ac:dyDescent="0.25">
      <c r="G14360" s="89"/>
    </row>
    <row r="14361" spans="7:7" x14ac:dyDescent="0.25">
      <c r="G14361" s="89"/>
    </row>
    <row r="14362" spans="7:7" x14ac:dyDescent="0.25">
      <c r="G14362" s="89"/>
    </row>
    <row r="14363" spans="7:7" x14ac:dyDescent="0.25">
      <c r="G14363" s="89"/>
    </row>
    <row r="14364" spans="7:7" x14ac:dyDescent="0.25">
      <c r="G14364" s="89"/>
    </row>
    <row r="14365" spans="7:7" x14ac:dyDescent="0.25">
      <c r="G14365" s="89"/>
    </row>
    <row r="14366" spans="7:7" x14ac:dyDescent="0.25">
      <c r="G14366" s="89"/>
    </row>
    <row r="14367" spans="7:7" x14ac:dyDescent="0.25">
      <c r="G14367" s="89"/>
    </row>
    <row r="14368" spans="7:7" x14ac:dyDescent="0.25">
      <c r="G14368" s="89"/>
    </row>
    <row r="14369" spans="7:7" x14ac:dyDescent="0.25">
      <c r="G14369" s="89"/>
    </row>
    <row r="14370" spans="7:7" x14ac:dyDescent="0.25">
      <c r="G14370" s="89"/>
    </row>
    <row r="14371" spans="7:7" x14ac:dyDescent="0.25">
      <c r="G14371" s="89"/>
    </row>
    <row r="14372" spans="7:7" x14ac:dyDescent="0.25">
      <c r="G14372" s="89"/>
    </row>
    <row r="14373" spans="7:7" x14ac:dyDescent="0.25">
      <c r="G14373" s="89"/>
    </row>
    <row r="14374" spans="7:7" x14ac:dyDescent="0.25">
      <c r="G14374" s="89"/>
    </row>
    <row r="14375" spans="7:7" x14ac:dyDescent="0.25">
      <c r="G14375" s="89"/>
    </row>
    <row r="14376" spans="7:7" x14ac:dyDescent="0.25">
      <c r="G14376" s="89"/>
    </row>
    <row r="14377" spans="7:7" x14ac:dyDescent="0.25">
      <c r="G14377" s="89"/>
    </row>
    <row r="14378" spans="7:7" x14ac:dyDescent="0.25">
      <c r="G14378" s="89"/>
    </row>
    <row r="14379" spans="7:7" x14ac:dyDescent="0.25">
      <c r="G14379" s="89"/>
    </row>
    <row r="14380" spans="7:7" x14ac:dyDescent="0.25">
      <c r="G14380" s="89"/>
    </row>
    <row r="14381" spans="7:7" x14ac:dyDescent="0.25">
      <c r="G14381" s="89"/>
    </row>
    <row r="14382" spans="7:7" x14ac:dyDescent="0.25">
      <c r="G14382" s="89"/>
    </row>
    <row r="14383" spans="7:7" x14ac:dyDescent="0.25">
      <c r="G14383" s="89"/>
    </row>
    <row r="14384" spans="7:7" x14ac:dyDescent="0.25">
      <c r="G14384" s="89"/>
    </row>
    <row r="14385" spans="7:7" x14ac:dyDescent="0.25">
      <c r="G14385" s="89"/>
    </row>
    <row r="14386" spans="7:7" x14ac:dyDescent="0.25">
      <c r="G14386" s="89"/>
    </row>
    <row r="14387" spans="7:7" x14ac:dyDescent="0.25">
      <c r="G14387" s="89"/>
    </row>
    <row r="14388" spans="7:7" x14ac:dyDescent="0.25">
      <c r="G14388" s="89"/>
    </row>
    <row r="14389" spans="7:7" x14ac:dyDescent="0.25">
      <c r="G14389" s="89"/>
    </row>
    <row r="14390" spans="7:7" x14ac:dyDescent="0.25">
      <c r="G14390" s="89"/>
    </row>
    <row r="14391" spans="7:7" x14ac:dyDescent="0.25">
      <c r="G14391" s="89"/>
    </row>
    <row r="14392" spans="7:7" x14ac:dyDescent="0.25">
      <c r="G14392" s="89"/>
    </row>
    <row r="14393" spans="7:7" x14ac:dyDescent="0.25">
      <c r="G14393" s="89"/>
    </row>
    <row r="14394" spans="7:7" x14ac:dyDescent="0.25">
      <c r="G14394" s="89"/>
    </row>
    <row r="14395" spans="7:7" x14ac:dyDescent="0.25">
      <c r="G14395" s="89"/>
    </row>
  </sheetData>
  <sheetProtection password="893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9"/>
  <sheetViews>
    <sheetView showGridLines="0" zoomScale="80" zoomScaleNormal="80" workbookViewId="0">
      <pane ySplit="3" topLeftCell="A28" activePane="bottomLeft" state="frozen"/>
      <selection pane="bottomLeft" activeCell="B2" sqref="B2"/>
    </sheetView>
  </sheetViews>
  <sheetFormatPr defaultColWidth="11.42578125" defaultRowHeight="14.25" x14ac:dyDescent="0.2"/>
  <cols>
    <col min="1" max="1" width="4" style="8" customWidth="1"/>
    <col min="2" max="2" width="46.28515625" style="8" customWidth="1"/>
    <col min="3" max="3" width="37.7109375" style="8" customWidth="1"/>
    <col min="4" max="4" width="17.28515625" style="8" bestFit="1" customWidth="1"/>
    <col min="5" max="5" width="21" style="8" bestFit="1" customWidth="1"/>
    <col min="6" max="6" width="19.28515625" style="8" bestFit="1" customWidth="1"/>
    <col min="7" max="7" width="19.85546875" style="8" bestFit="1" customWidth="1"/>
    <col min="8" max="8" width="22" style="8" bestFit="1" customWidth="1"/>
    <col min="9" max="9" width="19.85546875" style="8" bestFit="1" customWidth="1"/>
    <col min="10" max="10" width="17.7109375" style="8" bestFit="1" customWidth="1"/>
    <col min="11" max="11" width="15.5703125" style="8" bestFit="1" customWidth="1"/>
    <col min="12" max="12" width="17.7109375" style="8" bestFit="1" customWidth="1"/>
    <col min="13" max="13" width="19.28515625" style="8" bestFit="1" customWidth="1"/>
    <col min="14" max="14" width="22.140625" style="8" bestFit="1" customWidth="1"/>
    <col min="15" max="15" width="21.7109375" style="8" bestFit="1" customWidth="1"/>
    <col min="16" max="16" width="19.28515625" style="8" bestFit="1" customWidth="1"/>
    <col min="17" max="17" width="18.7109375" style="8" bestFit="1" customWidth="1"/>
    <col min="18" max="18" width="13.5703125" style="8" bestFit="1" customWidth="1"/>
    <col min="19" max="19" width="13" style="8" bestFit="1" customWidth="1"/>
    <col min="20" max="20" width="12.42578125" style="8" bestFit="1" customWidth="1"/>
    <col min="21" max="21" width="14.28515625" style="8" bestFit="1" customWidth="1"/>
    <col min="22" max="22" width="13" style="8" bestFit="1" customWidth="1"/>
    <col min="23" max="23" width="13.140625" style="8" bestFit="1" customWidth="1"/>
    <col min="24" max="24" width="10.140625" style="8" bestFit="1" customWidth="1"/>
    <col min="25" max="25" width="12.42578125" style="8" bestFit="1" customWidth="1"/>
    <col min="26" max="26" width="13.5703125" style="8" bestFit="1" customWidth="1"/>
    <col min="27" max="27" width="13.140625" style="8" bestFit="1" customWidth="1"/>
    <col min="28" max="28" width="12.42578125" style="8" bestFit="1" customWidth="1"/>
    <col min="29" max="30" width="14.140625" style="8" bestFit="1" customWidth="1"/>
    <col min="31" max="32" width="13.140625" style="8" bestFit="1" customWidth="1"/>
    <col min="33" max="33" width="14.140625" style="8" bestFit="1" customWidth="1"/>
    <col min="34" max="34" width="15" style="8" bestFit="1" customWidth="1"/>
    <col min="35" max="16384" width="11.42578125" style="8"/>
  </cols>
  <sheetData>
    <row r="1" spans="2:3" s="20" customFormat="1" x14ac:dyDescent="0.2"/>
    <row r="2" spans="2:3" s="20" customFormat="1" ht="18" x14ac:dyDescent="0.25">
      <c r="B2" s="21" t="s">
        <v>8</v>
      </c>
    </row>
    <row r="3" spans="2:3" s="20" customFormat="1" ht="15.75" x14ac:dyDescent="0.25">
      <c r="B3" s="22"/>
    </row>
    <row r="4" spans="2:3" s="24" customFormat="1" ht="15.75" x14ac:dyDescent="0.25">
      <c r="B4" s="23"/>
    </row>
    <row r="5" spans="2:3" s="4" customFormat="1" ht="15" x14ac:dyDescent="0.25">
      <c r="B5" s="6" t="s">
        <v>110</v>
      </c>
    </row>
    <row r="6" spans="2:3" s="24" customFormat="1" ht="15" x14ac:dyDescent="0.25">
      <c r="B6" s="77"/>
    </row>
    <row r="7" spans="2:3" s="24" customFormat="1" x14ac:dyDescent="0.2">
      <c r="B7" s="78" t="s">
        <v>11</v>
      </c>
      <c r="C7" s="24" t="s">
        <v>136</v>
      </c>
    </row>
    <row r="8" spans="2:3" s="24" customFormat="1" x14ac:dyDescent="0.2">
      <c r="B8" s="78" t="s">
        <v>134</v>
      </c>
      <c r="C8" s="24" t="s">
        <v>113</v>
      </c>
    </row>
    <row r="10" spans="2:3" x14ac:dyDescent="0.2">
      <c r="B10" s="16" t="s">
        <v>112</v>
      </c>
    </row>
    <row r="11" spans="2:3" x14ac:dyDescent="0.2">
      <c r="B11" s="87" t="s">
        <v>34</v>
      </c>
      <c r="C11" s="88" t="s">
        <v>38</v>
      </c>
    </row>
    <row r="12" spans="2:3" x14ac:dyDescent="0.2">
      <c r="B12" s="79" t="s">
        <v>35</v>
      </c>
      <c r="C12" s="80">
        <v>78</v>
      </c>
    </row>
    <row r="13" spans="2:3" x14ac:dyDescent="0.2">
      <c r="B13" s="81" t="s">
        <v>30</v>
      </c>
      <c r="C13" s="82">
        <v>1.1952503430000001</v>
      </c>
    </row>
    <row r="14" spans="2:3" x14ac:dyDescent="0.2">
      <c r="B14" s="79" t="s">
        <v>31</v>
      </c>
      <c r="C14" s="83">
        <v>0.77047861035308096</v>
      </c>
    </row>
    <row r="15" spans="2:3" x14ac:dyDescent="0.2">
      <c r="B15" s="79" t="s">
        <v>32</v>
      </c>
      <c r="C15" s="83">
        <v>2.9253812000000001E-2</v>
      </c>
    </row>
    <row r="16" spans="2:3" x14ac:dyDescent="0.2">
      <c r="B16" s="79" t="s">
        <v>33</v>
      </c>
      <c r="C16" s="82">
        <v>0.68380545548886895</v>
      </c>
    </row>
    <row r="17" spans="2:3" x14ac:dyDescent="0.2">
      <c r="B17" s="79" t="s">
        <v>36</v>
      </c>
      <c r="C17" s="83">
        <v>7.5946217603269899E-3</v>
      </c>
    </row>
    <row r="18" spans="2:3" x14ac:dyDescent="0.2">
      <c r="B18" s="86" t="s">
        <v>37</v>
      </c>
      <c r="C18" s="100">
        <v>0.68903844183291496</v>
      </c>
    </row>
    <row r="19" spans="2:3" x14ac:dyDescent="0.2">
      <c r="B19" s="79"/>
      <c r="C19" s="85"/>
    </row>
    <row r="20" spans="2:3" x14ac:dyDescent="0.2">
      <c r="B20" s="79"/>
      <c r="C20" s="85"/>
    </row>
    <row r="21" spans="2:3" x14ac:dyDescent="0.2">
      <c r="B21" s="79"/>
      <c r="C21" s="85"/>
    </row>
    <row r="23" spans="2:3" s="4" customFormat="1" ht="15" x14ac:dyDescent="0.25">
      <c r="B23" s="6" t="s">
        <v>111</v>
      </c>
    </row>
    <row r="25" spans="2:3" x14ac:dyDescent="0.2">
      <c r="B25" s="78" t="s">
        <v>133</v>
      </c>
      <c r="C25" s="24"/>
    </row>
    <row r="26" spans="2:3" x14ac:dyDescent="0.2">
      <c r="B26" s="78" t="s">
        <v>135</v>
      </c>
      <c r="C26" s="24"/>
    </row>
    <row r="27" spans="2:3" x14ac:dyDescent="0.2">
      <c r="B27" s="78" t="s">
        <v>134</v>
      </c>
      <c r="C27" s="24" t="s">
        <v>113</v>
      </c>
    </row>
    <row r="29" spans="2:3" x14ac:dyDescent="0.2">
      <c r="B29" s="16" t="s">
        <v>112</v>
      </c>
    </row>
    <row r="30" spans="2:3" x14ac:dyDescent="0.2">
      <c r="B30" s="87" t="s">
        <v>34</v>
      </c>
      <c r="C30" s="88" t="s">
        <v>130</v>
      </c>
    </row>
    <row r="31" spans="2:3" x14ac:dyDescent="0.2">
      <c r="B31" s="79" t="s">
        <v>35</v>
      </c>
      <c r="C31" s="80">
        <v>15</v>
      </c>
    </row>
    <row r="32" spans="2:3" x14ac:dyDescent="0.2">
      <c r="B32" s="79" t="s">
        <v>161</v>
      </c>
      <c r="C32" s="82">
        <f>[1]Beta!$BP$4</f>
        <v>0.88137972474367021</v>
      </c>
    </row>
    <row r="33" spans="2:4" x14ac:dyDescent="0.2">
      <c r="B33" s="8" t="s">
        <v>131</v>
      </c>
      <c r="C33" s="83">
        <v>0.75760000000000005</v>
      </c>
    </row>
    <row r="34" spans="2:4" x14ac:dyDescent="0.2">
      <c r="B34" s="79" t="s">
        <v>132</v>
      </c>
      <c r="C34" s="83">
        <f>((C35+C35*C33-C32)/(C35*C33))</f>
        <v>0.29842613597212914</v>
      </c>
    </row>
    <row r="35" spans="2:4" x14ac:dyDescent="0.2">
      <c r="B35" s="101" t="s">
        <v>160</v>
      </c>
      <c r="C35" s="100">
        <f>[1]Beta!$BP$7</f>
        <v>0.57549631861681683</v>
      </c>
    </row>
    <row r="37" spans="2:4" x14ac:dyDescent="0.2">
      <c r="B37" s="106" t="s">
        <v>159</v>
      </c>
      <c r="C37" s="104"/>
      <c r="D37" s="104"/>
    </row>
    <row r="38" spans="2:4" ht="45" x14ac:dyDescent="0.2">
      <c r="B38" s="107" t="s">
        <v>156</v>
      </c>
      <c r="C38" s="107" t="s">
        <v>158</v>
      </c>
      <c r="D38" s="25" t="s">
        <v>157</v>
      </c>
    </row>
    <row r="39" spans="2:4" x14ac:dyDescent="0.2">
      <c r="B39" s="108">
        <v>1</v>
      </c>
      <c r="C39" s="28" t="s">
        <v>140</v>
      </c>
      <c r="D39" s="109">
        <v>9077.9619999999995</v>
      </c>
    </row>
    <row r="40" spans="2:4" x14ac:dyDescent="0.2">
      <c r="B40" s="108">
        <v>2</v>
      </c>
      <c r="C40" s="28" t="s">
        <v>141</v>
      </c>
      <c r="D40" s="109">
        <v>8775.5849999999991</v>
      </c>
    </row>
    <row r="41" spans="2:4" x14ac:dyDescent="0.2">
      <c r="B41" s="108">
        <v>3</v>
      </c>
      <c r="C41" s="28" t="s">
        <v>142</v>
      </c>
      <c r="D41" s="109">
        <v>4992.1459999999997</v>
      </c>
    </row>
    <row r="42" spans="2:4" x14ac:dyDescent="0.2">
      <c r="B42" s="108">
        <v>4</v>
      </c>
      <c r="C42" s="28" t="s">
        <v>143</v>
      </c>
      <c r="D42" s="109">
        <v>5026.7939999999999</v>
      </c>
    </row>
    <row r="43" spans="2:4" x14ac:dyDescent="0.2">
      <c r="B43" s="108">
        <v>5</v>
      </c>
      <c r="C43" s="28" t="s">
        <v>144</v>
      </c>
      <c r="D43" s="109">
        <v>4362.8339999999998</v>
      </c>
    </row>
    <row r="44" spans="2:4" x14ac:dyDescent="0.2">
      <c r="B44" s="108">
        <v>6</v>
      </c>
      <c r="C44" s="28" t="s">
        <v>145</v>
      </c>
      <c r="D44" s="109">
        <v>3786.357</v>
      </c>
    </row>
    <row r="45" spans="2:4" x14ac:dyDescent="0.2">
      <c r="B45" s="108">
        <v>7</v>
      </c>
      <c r="C45" s="28" t="s">
        <v>146</v>
      </c>
      <c r="D45" s="109">
        <v>3894.1689999999999</v>
      </c>
    </row>
    <row r="46" spans="2:4" x14ac:dyDescent="0.2">
      <c r="B46" s="108">
        <v>8</v>
      </c>
      <c r="C46" s="28" t="s">
        <v>147</v>
      </c>
      <c r="D46" s="109">
        <v>3449</v>
      </c>
    </row>
    <row r="47" spans="2:4" x14ac:dyDescent="0.2">
      <c r="B47" s="108">
        <v>9</v>
      </c>
      <c r="C47" s="28" t="s">
        <v>148</v>
      </c>
      <c r="D47" s="109">
        <v>3474.6190000000001</v>
      </c>
    </row>
    <row r="48" spans="2:4" x14ac:dyDescent="0.2">
      <c r="B48" s="108">
        <v>10</v>
      </c>
      <c r="C48" s="28" t="s">
        <v>149</v>
      </c>
      <c r="D48" s="109">
        <v>2738.8380000000002</v>
      </c>
    </row>
    <row r="49" spans="2:18" x14ac:dyDescent="0.2">
      <c r="B49" s="108">
        <v>11</v>
      </c>
      <c r="C49" s="28" t="s">
        <v>150</v>
      </c>
      <c r="D49" s="109">
        <v>1795.999</v>
      </c>
    </row>
    <row r="50" spans="2:18" x14ac:dyDescent="0.2">
      <c r="B50" s="108">
        <v>12</v>
      </c>
      <c r="C50" s="28" t="s">
        <v>151</v>
      </c>
      <c r="D50" s="109">
        <v>1263.5160000000001</v>
      </c>
    </row>
    <row r="51" spans="2:18" x14ac:dyDescent="0.2">
      <c r="B51" s="108">
        <v>13</v>
      </c>
      <c r="C51" s="28" t="s">
        <v>152</v>
      </c>
      <c r="D51" s="109">
        <v>394.548</v>
      </c>
    </row>
    <row r="52" spans="2:18" x14ac:dyDescent="0.2">
      <c r="B52" s="108">
        <v>14</v>
      </c>
      <c r="C52" s="28" t="s">
        <v>153</v>
      </c>
      <c r="D52" s="109">
        <v>5451.1279999999997</v>
      </c>
    </row>
    <row r="53" spans="2:18" x14ac:dyDescent="0.2">
      <c r="B53" s="108">
        <v>15</v>
      </c>
      <c r="C53" s="28" t="s">
        <v>154</v>
      </c>
      <c r="D53" s="109">
        <v>7011.6530000000002</v>
      </c>
    </row>
    <row r="54" spans="2:18" x14ac:dyDescent="0.2">
      <c r="B54" s="84"/>
      <c r="C54" s="82"/>
    </row>
    <row r="55" spans="2:18" x14ac:dyDescent="0.2">
      <c r="B55" s="84"/>
      <c r="C55" s="82"/>
    </row>
    <row r="56" spans="2:18" x14ac:dyDescent="0.2">
      <c r="B56" s="106" t="s">
        <v>155</v>
      </c>
      <c r="C56" s="82"/>
    </row>
    <row r="57" spans="2:18" ht="42.75" x14ac:dyDescent="0.2">
      <c r="B57" s="102" t="s">
        <v>16</v>
      </c>
      <c r="C57" s="102" t="s">
        <v>140</v>
      </c>
      <c r="D57" s="102" t="s">
        <v>141</v>
      </c>
      <c r="E57" s="102" t="s">
        <v>142</v>
      </c>
      <c r="F57" s="102" t="s">
        <v>143</v>
      </c>
      <c r="G57" s="102" t="s">
        <v>144</v>
      </c>
      <c r="H57" s="102" t="s">
        <v>145</v>
      </c>
      <c r="I57" s="102" t="s">
        <v>146</v>
      </c>
      <c r="J57" s="102" t="s">
        <v>147</v>
      </c>
      <c r="K57" s="102" t="s">
        <v>148</v>
      </c>
      <c r="L57" s="102" t="s">
        <v>149</v>
      </c>
      <c r="M57" s="102" t="s">
        <v>150</v>
      </c>
      <c r="N57" s="102" t="s">
        <v>151</v>
      </c>
      <c r="O57" s="102" t="s">
        <v>152</v>
      </c>
      <c r="P57" s="102" t="s">
        <v>153</v>
      </c>
      <c r="Q57" s="102" t="s">
        <v>154</v>
      </c>
      <c r="R57" s="102" t="str">
        <f>[1]Beta!$AG$22</f>
        <v>S&amp;P 500 - TR - (SP500TR)</v>
      </c>
    </row>
    <row r="58" spans="2:18" x14ac:dyDescent="0.2">
      <c r="B58" s="103">
        <v>42919</v>
      </c>
      <c r="C58" s="105">
        <f>HLOOKUP(C$57,[1]Beta!$A$22:$AG$362,[1]Beta!$B23+1,)</f>
        <v>82.709998999999996</v>
      </c>
      <c r="D58" s="105">
        <f>HLOOKUP(D$57,[1]Beta!$A$22:$AG$362,[1]Beta!$B23+1,)</f>
        <v>48.080002</v>
      </c>
      <c r="E58" s="105">
        <f>HLOOKUP(E$57,[1]Beta!$A$22:$AG$362,[1]Beta!$B23+1,)</f>
        <v>57.880001</v>
      </c>
      <c r="F58" s="105">
        <f>HLOOKUP(F$57,[1]Beta!$A$22:$AG$362,[1]Beta!$B23+1,)</f>
        <v>55.41</v>
      </c>
      <c r="G58" s="105">
        <f>HLOOKUP(G$57,[1]Beta!$A$22:$AG$362,[1]Beta!$B23+1,)</f>
        <v>82.959998999999996</v>
      </c>
      <c r="H58" s="105">
        <f>HLOOKUP(H$57,[1]Beta!$A$22:$AG$362,[1]Beta!$B23+1,)</f>
        <v>69.379997000000003</v>
      </c>
      <c r="I58" s="105">
        <f>HLOOKUP(I$57,[1]Beta!$A$22:$AG$362,[1]Beta!$B23+1,)</f>
        <v>73.889999000000003</v>
      </c>
      <c r="J58" s="105">
        <f>HLOOKUP(J$57,[1]Beta!$A$22:$AG$362,[1]Beta!$B23+1,)</f>
        <v>39.650002000000001</v>
      </c>
      <c r="K58" s="105">
        <f>HLOOKUP(K$57,[1]Beta!$A$22:$AG$362,[1]Beta!$B23+1,)</f>
        <v>69.599997999999999</v>
      </c>
      <c r="L58" s="105">
        <f>HLOOKUP(L$57,[1]Beta!$A$22:$AG$362,[1]Beta!$B23+1,)</f>
        <v>34.229999999999997</v>
      </c>
      <c r="M58" s="105">
        <f>HLOOKUP(M$57,[1]Beta!$A$22:$AG$362,[1]Beta!$B23+1,)</f>
        <v>59.450001</v>
      </c>
      <c r="N58" s="105">
        <f>HLOOKUP(N$57,[1]Beta!$A$22:$AG$362,[1]Beta!$B23+1,)</f>
        <v>75.199996999999996</v>
      </c>
      <c r="O58" s="105">
        <f>HLOOKUP(O$57,[1]Beta!$A$22:$AG$362,[1]Beta!$B23+1,)</f>
        <v>12.6</v>
      </c>
      <c r="P58" s="105" t="str">
        <f>HLOOKUP(P$57,[1]Beta!$A$22:$AG$362,[1]Beta!$B23+1,)</f>
        <v/>
      </c>
      <c r="Q58" s="105">
        <f>HLOOKUP(Q$57,[1]Beta!$A$22:$AG$362,[1]Beta!$B23+1,)</f>
        <v>43.610000999999997</v>
      </c>
      <c r="R58" s="105">
        <f>HLOOKUP(R$57,[1]Beta!$A$22:$AG$362,[1]Beta!$B23+1,)</f>
        <v>4684.8798829999996</v>
      </c>
    </row>
    <row r="59" spans="2:18" x14ac:dyDescent="0.2">
      <c r="B59" s="103">
        <v>42912</v>
      </c>
      <c r="C59" s="105">
        <f>HLOOKUP(C$57,[1]Beta!$A$22:$AG$362,[1]Beta!$B24+1,)</f>
        <v>82.949996999999996</v>
      </c>
      <c r="D59" s="105">
        <f>HLOOKUP(D$57,[1]Beta!$A$22:$AG$362,[1]Beta!$B24+1,)</f>
        <v>48.41</v>
      </c>
      <c r="E59" s="105">
        <f>HLOOKUP(E$57,[1]Beta!$A$22:$AG$362,[1]Beta!$B24+1,)</f>
        <v>58.439999</v>
      </c>
      <c r="F59" s="105">
        <f>HLOOKUP(F$57,[1]Beta!$A$22:$AG$362,[1]Beta!$B24+1,)</f>
        <v>55.84</v>
      </c>
      <c r="G59" s="105">
        <f>HLOOKUP(G$57,[1]Beta!$A$22:$AG$362,[1]Beta!$B24+1,)</f>
        <v>83.43</v>
      </c>
      <c r="H59" s="105">
        <f>HLOOKUP(H$57,[1]Beta!$A$22:$AG$362,[1]Beta!$B24+1,)</f>
        <v>69.809997999999993</v>
      </c>
      <c r="I59" s="105">
        <f>HLOOKUP(I$57,[1]Beta!$A$22:$AG$362,[1]Beta!$B24+1,)</f>
        <v>73.059997999999993</v>
      </c>
      <c r="J59" s="105">
        <f>HLOOKUP(J$57,[1]Beta!$A$22:$AG$362,[1]Beta!$B24+1,)</f>
        <v>39.700001</v>
      </c>
      <c r="K59" s="105">
        <f>HLOOKUP(K$57,[1]Beta!$A$22:$AG$362,[1]Beta!$B24+1,)</f>
        <v>69.75</v>
      </c>
      <c r="L59" s="105">
        <f>HLOOKUP(L$57,[1]Beta!$A$22:$AG$362,[1]Beta!$B24+1,)</f>
        <v>34.169998</v>
      </c>
      <c r="M59" s="105">
        <f>HLOOKUP(M$57,[1]Beta!$A$22:$AG$362,[1]Beta!$B24+1,)</f>
        <v>59.849997999999999</v>
      </c>
      <c r="N59" s="105">
        <f>HLOOKUP(N$57,[1]Beta!$A$22:$AG$362,[1]Beta!$B24+1,)</f>
        <v>74.949996999999996</v>
      </c>
      <c r="O59" s="105">
        <f>HLOOKUP(O$57,[1]Beta!$A$22:$AG$362,[1]Beta!$B24+1,)</f>
        <v>12.85</v>
      </c>
      <c r="P59" s="105" t="str">
        <f>HLOOKUP(P$57,[1]Beta!$A$22:$AG$362,[1]Beta!$B24+1,)</f>
        <v/>
      </c>
      <c r="Q59" s="105">
        <f>HLOOKUP(Q$57,[1]Beta!$A$22:$AG$362,[1]Beta!$B24+1,)</f>
        <v>45.200001</v>
      </c>
      <c r="R59" s="105">
        <f>HLOOKUP(R$57,[1]Beta!$A$22:$AG$362,[1]Beta!$B24+1,)</f>
        <v>4678.3598629999997</v>
      </c>
    </row>
    <row r="60" spans="2:18" x14ac:dyDescent="0.2">
      <c r="B60" s="103">
        <v>42905</v>
      </c>
      <c r="C60" s="105">
        <f>HLOOKUP(C$57,[1]Beta!$A$22:$AG$362,[1]Beta!$B25+1,)</f>
        <v>83.510002</v>
      </c>
      <c r="D60" s="105">
        <f>HLOOKUP(D$57,[1]Beta!$A$22:$AG$362,[1]Beta!$B25+1,)</f>
        <v>49.200001</v>
      </c>
      <c r="E60" s="105">
        <f>HLOOKUP(E$57,[1]Beta!$A$22:$AG$362,[1]Beta!$B25+1,)</f>
        <v>59.810001</v>
      </c>
      <c r="F60" s="105">
        <f>HLOOKUP(F$57,[1]Beta!$A$22:$AG$362,[1]Beta!$B25+1,)</f>
        <v>56.369999</v>
      </c>
      <c r="G60" s="105">
        <f>HLOOKUP(G$57,[1]Beta!$A$22:$AG$362,[1]Beta!$B25+1,)</f>
        <v>83.449996999999996</v>
      </c>
      <c r="H60" s="105">
        <f>HLOOKUP(H$57,[1]Beta!$A$22:$AG$362,[1]Beta!$B25+1,)</f>
        <v>70.720000999999996</v>
      </c>
      <c r="I60" s="105">
        <f>HLOOKUP(I$57,[1]Beta!$A$22:$AG$362,[1]Beta!$B25+1,)</f>
        <v>73.449996999999996</v>
      </c>
      <c r="J60" s="105">
        <f>HLOOKUP(J$57,[1]Beta!$A$22:$AG$362,[1]Beta!$B25+1,)</f>
        <v>41.450001</v>
      </c>
      <c r="K60" s="105">
        <f>HLOOKUP(K$57,[1]Beta!$A$22:$AG$362,[1]Beta!$B25+1,)</f>
        <v>70.849997999999999</v>
      </c>
      <c r="L60" s="105">
        <f>HLOOKUP(L$57,[1]Beta!$A$22:$AG$362,[1]Beta!$B25+1,)</f>
        <v>34.619999</v>
      </c>
      <c r="M60" s="105">
        <f>HLOOKUP(M$57,[1]Beta!$A$22:$AG$362,[1]Beta!$B25+1,)</f>
        <v>61.349997999999999</v>
      </c>
      <c r="N60" s="105">
        <f>HLOOKUP(N$57,[1]Beta!$A$22:$AG$362,[1]Beta!$B25+1,)</f>
        <v>74.800003000000004</v>
      </c>
      <c r="O60" s="105">
        <f>HLOOKUP(O$57,[1]Beta!$A$22:$AG$362,[1]Beta!$B25+1,)</f>
        <v>11.95</v>
      </c>
      <c r="P60" s="105" t="str">
        <f>HLOOKUP(P$57,[1]Beta!$A$22:$AG$362,[1]Beta!$B25+1,)</f>
        <v/>
      </c>
      <c r="Q60" s="105">
        <f>HLOOKUP(Q$57,[1]Beta!$A$22:$AG$362,[1]Beta!$B25+1,)</f>
        <v>42.599997999999999</v>
      </c>
      <c r="R60" s="105">
        <f>HLOOKUP(R$57,[1]Beta!$A$22:$AG$362,[1]Beta!$B25+1,)</f>
        <v>4705.7299800000001</v>
      </c>
    </row>
    <row r="61" spans="2:18" x14ac:dyDescent="0.2">
      <c r="B61" s="103">
        <v>42898</v>
      </c>
      <c r="C61" s="105">
        <f>HLOOKUP(C$57,[1]Beta!$A$22:$AG$362,[1]Beta!$B26+1,)</f>
        <v>85.540001000000004</v>
      </c>
      <c r="D61" s="105">
        <f>HLOOKUP(D$57,[1]Beta!$A$22:$AG$362,[1]Beta!$B26+1,)</f>
        <v>51.580002</v>
      </c>
      <c r="E61" s="105">
        <f>HLOOKUP(E$57,[1]Beta!$A$22:$AG$362,[1]Beta!$B26+1,)</f>
        <v>62.060001</v>
      </c>
      <c r="F61" s="105">
        <f>HLOOKUP(F$57,[1]Beta!$A$22:$AG$362,[1]Beta!$B26+1,)</f>
        <v>59.59</v>
      </c>
      <c r="G61" s="105">
        <f>HLOOKUP(G$57,[1]Beta!$A$22:$AG$362,[1]Beta!$B26+1,)</f>
        <v>84.300003000000004</v>
      </c>
      <c r="H61" s="105">
        <f>HLOOKUP(H$57,[1]Beta!$A$22:$AG$362,[1]Beta!$B26+1,)</f>
        <v>72.230002999999996</v>
      </c>
      <c r="I61" s="105">
        <f>HLOOKUP(I$57,[1]Beta!$A$22:$AG$362,[1]Beta!$B26+1,)</f>
        <v>77.809997999999993</v>
      </c>
      <c r="J61" s="105">
        <f>HLOOKUP(J$57,[1]Beta!$A$22:$AG$362,[1]Beta!$B26+1,)</f>
        <v>43</v>
      </c>
      <c r="K61" s="105">
        <f>HLOOKUP(K$57,[1]Beta!$A$22:$AG$362,[1]Beta!$B26+1,)</f>
        <v>72.25</v>
      </c>
      <c r="L61" s="105">
        <f>HLOOKUP(L$57,[1]Beta!$A$22:$AG$362,[1]Beta!$B26+1,)</f>
        <v>36.360000999999997</v>
      </c>
      <c r="M61" s="105">
        <f>HLOOKUP(M$57,[1]Beta!$A$22:$AG$362,[1]Beta!$B26+1,)</f>
        <v>62.599997999999999</v>
      </c>
      <c r="N61" s="105">
        <f>HLOOKUP(N$57,[1]Beta!$A$22:$AG$362,[1]Beta!$B26+1,)</f>
        <v>75.599997999999999</v>
      </c>
      <c r="O61" s="105">
        <f>HLOOKUP(O$57,[1]Beta!$A$22:$AG$362,[1]Beta!$B26+1,)</f>
        <v>13.45</v>
      </c>
      <c r="P61" s="105" t="str">
        <f>HLOOKUP(P$57,[1]Beta!$A$22:$AG$362,[1]Beta!$B26+1,)</f>
        <v/>
      </c>
      <c r="Q61" s="105">
        <f>HLOOKUP(Q$57,[1]Beta!$A$22:$AG$362,[1]Beta!$B26+1,)</f>
        <v>43.5</v>
      </c>
      <c r="R61" s="105">
        <f>HLOOKUP(R$57,[1]Beta!$A$22:$AG$362,[1]Beta!$B26+1,)</f>
        <v>4695.2299800000001</v>
      </c>
    </row>
    <row r="62" spans="2:18" x14ac:dyDescent="0.2">
      <c r="B62" s="103">
        <v>42891</v>
      </c>
      <c r="C62" s="105">
        <f>HLOOKUP(C$57,[1]Beta!$A$22:$AG$362,[1]Beta!$B27+1,)</f>
        <v>83.639999000000003</v>
      </c>
      <c r="D62" s="105">
        <f>HLOOKUP(D$57,[1]Beta!$A$22:$AG$362,[1]Beta!$B27+1,)</f>
        <v>49.740001999999997</v>
      </c>
      <c r="E62" s="105">
        <f>HLOOKUP(E$57,[1]Beta!$A$22:$AG$362,[1]Beta!$B27+1,)</f>
        <v>61.130001</v>
      </c>
      <c r="F62" s="105">
        <f>HLOOKUP(F$57,[1]Beta!$A$22:$AG$362,[1]Beta!$B27+1,)</f>
        <v>56.689999</v>
      </c>
      <c r="G62" s="105">
        <f>HLOOKUP(G$57,[1]Beta!$A$22:$AG$362,[1]Beta!$B27+1,)</f>
        <v>82.860000999999997</v>
      </c>
      <c r="H62" s="105">
        <f>HLOOKUP(H$57,[1]Beta!$A$22:$AG$362,[1]Beta!$B27+1,)</f>
        <v>71.760002</v>
      </c>
      <c r="I62" s="105">
        <f>HLOOKUP(I$57,[1]Beta!$A$22:$AG$362,[1]Beta!$B27+1,)</f>
        <v>78.099997999999999</v>
      </c>
      <c r="J62" s="105">
        <f>HLOOKUP(J$57,[1]Beta!$A$22:$AG$362,[1]Beta!$B27+1,)</f>
        <v>43.049999</v>
      </c>
      <c r="K62" s="105">
        <f>HLOOKUP(K$57,[1]Beta!$A$22:$AG$362,[1]Beta!$B27+1,)</f>
        <v>71.800003000000004</v>
      </c>
      <c r="L62" s="105">
        <f>HLOOKUP(L$57,[1]Beta!$A$22:$AG$362,[1]Beta!$B27+1,)</f>
        <v>36.93</v>
      </c>
      <c r="M62" s="105">
        <f>HLOOKUP(M$57,[1]Beta!$A$22:$AG$362,[1]Beta!$B27+1,)</f>
        <v>62.25</v>
      </c>
      <c r="N62" s="105">
        <f>HLOOKUP(N$57,[1]Beta!$A$22:$AG$362,[1]Beta!$B27+1,)</f>
        <v>76.550003000000004</v>
      </c>
      <c r="O62" s="105">
        <f>HLOOKUP(O$57,[1]Beta!$A$22:$AG$362,[1]Beta!$B27+1,)</f>
        <v>11.9</v>
      </c>
      <c r="P62" s="105" t="str">
        <f>HLOOKUP(P$57,[1]Beta!$A$22:$AG$362,[1]Beta!$B27+1,)</f>
        <v/>
      </c>
      <c r="Q62" s="105">
        <f>HLOOKUP(Q$57,[1]Beta!$A$22:$AG$362,[1]Beta!$B27+1,)</f>
        <v>45.77</v>
      </c>
      <c r="R62" s="105">
        <f>HLOOKUP(R$57,[1]Beta!$A$22:$AG$362,[1]Beta!$B27+1,)</f>
        <v>4689.7900390000004</v>
      </c>
    </row>
    <row r="63" spans="2:18" x14ac:dyDescent="0.2">
      <c r="B63" s="103">
        <v>42884</v>
      </c>
      <c r="C63" s="105">
        <f>HLOOKUP(C$57,[1]Beta!$A$22:$AG$362,[1]Beta!$B28+1,)</f>
        <v>84.879997000000003</v>
      </c>
      <c r="D63" s="105">
        <f>HLOOKUP(D$57,[1]Beta!$A$22:$AG$362,[1]Beta!$B28+1,)</f>
        <v>51.68</v>
      </c>
      <c r="E63" s="105">
        <f>HLOOKUP(E$57,[1]Beta!$A$22:$AG$362,[1]Beta!$B28+1,)</f>
        <v>62.509998000000003</v>
      </c>
      <c r="F63" s="105">
        <f>HLOOKUP(F$57,[1]Beta!$A$22:$AG$362,[1]Beta!$B28+1,)</f>
        <v>55.869999</v>
      </c>
      <c r="G63" s="105">
        <f>HLOOKUP(G$57,[1]Beta!$A$22:$AG$362,[1]Beta!$B28+1,)</f>
        <v>83.279999000000004</v>
      </c>
      <c r="H63" s="105">
        <f>HLOOKUP(H$57,[1]Beta!$A$22:$AG$362,[1]Beta!$B28+1,)</f>
        <v>72.400002000000001</v>
      </c>
      <c r="I63" s="105">
        <f>HLOOKUP(I$57,[1]Beta!$A$22:$AG$362,[1]Beta!$B28+1,)</f>
        <v>80.699996999999996</v>
      </c>
      <c r="J63" s="105">
        <f>HLOOKUP(J$57,[1]Beta!$A$22:$AG$362,[1]Beta!$B28+1,)</f>
        <v>42.950001</v>
      </c>
      <c r="K63" s="105">
        <f>HLOOKUP(K$57,[1]Beta!$A$22:$AG$362,[1]Beta!$B28+1,)</f>
        <v>72.150002000000001</v>
      </c>
      <c r="L63" s="105">
        <f>HLOOKUP(L$57,[1]Beta!$A$22:$AG$362,[1]Beta!$B28+1,)</f>
        <v>37.25</v>
      </c>
      <c r="M63" s="105">
        <f>HLOOKUP(M$57,[1]Beta!$A$22:$AG$362,[1]Beta!$B28+1,)</f>
        <v>62.599997999999999</v>
      </c>
      <c r="N63" s="105">
        <f>HLOOKUP(N$57,[1]Beta!$A$22:$AG$362,[1]Beta!$B28+1,)</f>
        <v>76.5</v>
      </c>
      <c r="O63" s="105">
        <f>HLOOKUP(O$57,[1]Beta!$A$22:$AG$362,[1]Beta!$B28+1,)</f>
        <v>12.2</v>
      </c>
      <c r="P63" s="105" t="str">
        <f>HLOOKUP(P$57,[1]Beta!$A$22:$AG$362,[1]Beta!$B28+1,)</f>
        <v/>
      </c>
      <c r="Q63" s="105">
        <f>HLOOKUP(Q$57,[1]Beta!$A$22:$AG$362,[1]Beta!$B28+1,)</f>
        <v>45.48</v>
      </c>
      <c r="R63" s="105">
        <f>HLOOKUP(R$57,[1]Beta!$A$22:$AG$362,[1]Beta!$B28+1,)</f>
        <v>4702.5600590000004</v>
      </c>
    </row>
    <row r="64" spans="2:18" x14ac:dyDescent="0.2">
      <c r="B64" s="103">
        <v>42877</v>
      </c>
      <c r="C64" s="105">
        <f>HLOOKUP(C$57,[1]Beta!$A$22:$AG$362,[1]Beta!$B29+1,)</f>
        <v>82.849997999999999</v>
      </c>
      <c r="D64" s="105">
        <f>HLOOKUP(D$57,[1]Beta!$A$22:$AG$362,[1]Beta!$B29+1,)</f>
        <v>50.419998</v>
      </c>
      <c r="E64" s="105">
        <f>HLOOKUP(E$57,[1]Beta!$A$22:$AG$362,[1]Beta!$B29+1,)</f>
        <v>61.240001999999997</v>
      </c>
      <c r="F64" s="105">
        <f>HLOOKUP(F$57,[1]Beta!$A$22:$AG$362,[1]Beta!$B29+1,)</f>
        <v>57.209999000000003</v>
      </c>
      <c r="G64" s="105">
        <f>HLOOKUP(G$57,[1]Beta!$A$22:$AG$362,[1]Beta!$B29+1,)</f>
        <v>82.839995999999999</v>
      </c>
      <c r="H64" s="105">
        <f>HLOOKUP(H$57,[1]Beta!$A$22:$AG$362,[1]Beta!$B29+1,)</f>
        <v>70.669998000000007</v>
      </c>
      <c r="I64" s="105">
        <f>HLOOKUP(I$57,[1]Beta!$A$22:$AG$362,[1]Beta!$B29+1,)</f>
        <v>79.349997999999999</v>
      </c>
      <c r="J64" s="105">
        <f>HLOOKUP(J$57,[1]Beta!$A$22:$AG$362,[1]Beta!$B29+1,)</f>
        <v>41.75</v>
      </c>
      <c r="K64" s="105">
        <f>HLOOKUP(K$57,[1]Beta!$A$22:$AG$362,[1]Beta!$B29+1,)</f>
        <v>70.400002000000001</v>
      </c>
      <c r="L64" s="105">
        <f>HLOOKUP(L$57,[1]Beta!$A$22:$AG$362,[1]Beta!$B29+1,)</f>
        <v>35.979999999999997</v>
      </c>
      <c r="M64" s="105">
        <f>HLOOKUP(M$57,[1]Beta!$A$22:$AG$362,[1]Beta!$B29+1,)</f>
        <v>61.150002000000001</v>
      </c>
      <c r="N64" s="105">
        <f>HLOOKUP(N$57,[1]Beta!$A$22:$AG$362,[1]Beta!$B29+1,)</f>
        <v>74.199996999999996</v>
      </c>
      <c r="O64" s="105">
        <f>HLOOKUP(O$57,[1]Beta!$A$22:$AG$362,[1]Beta!$B29+1,)</f>
        <v>12.95</v>
      </c>
      <c r="P64" s="105" t="str">
        <f>HLOOKUP(P$57,[1]Beta!$A$22:$AG$362,[1]Beta!$B29+1,)</f>
        <v/>
      </c>
      <c r="Q64" s="105">
        <f>HLOOKUP(Q$57,[1]Beta!$A$22:$AG$362,[1]Beta!$B29+1,)</f>
        <v>47.34</v>
      </c>
      <c r="R64" s="105">
        <f>HLOOKUP(R$57,[1]Beta!$A$22:$AG$362,[1]Beta!$B29+1,)</f>
        <v>4655.6499020000001</v>
      </c>
    </row>
    <row r="65" spans="2:18" x14ac:dyDescent="0.2">
      <c r="B65" s="103">
        <v>42870</v>
      </c>
      <c r="C65" s="105">
        <f>HLOOKUP(C$57,[1]Beta!$A$22:$AG$362,[1]Beta!$B30+1,)</f>
        <v>81.080001999999993</v>
      </c>
      <c r="D65" s="105">
        <f>HLOOKUP(D$57,[1]Beta!$A$22:$AG$362,[1]Beta!$B30+1,)</f>
        <v>48.080002</v>
      </c>
      <c r="E65" s="105">
        <f>HLOOKUP(E$57,[1]Beta!$A$22:$AG$362,[1]Beta!$B30+1,)</f>
        <v>59.73</v>
      </c>
      <c r="F65" s="105">
        <f>HLOOKUP(F$57,[1]Beta!$A$22:$AG$362,[1]Beta!$B30+1,)</f>
        <v>56.389999000000003</v>
      </c>
      <c r="G65" s="105">
        <f>HLOOKUP(G$57,[1]Beta!$A$22:$AG$362,[1]Beta!$B30+1,)</f>
        <v>82.410004000000001</v>
      </c>
      <c r="H65" s="105">
        <f>HLOOKUP(H$57,[1]Beta!$A$22:$AG$362,[1]Beta!$B30+1,)</f>
        <v>68.550003000000004</v>
      </c>
      <c r="I65" s="105">
        <f>HLOOKUP(I$57,[1]Beta!$A$22:$AG$362,[1]Beta!$B30+1,)</f>
        <v>77.440002000000007</v>
      </c>
      <c r="J65" s="105">
        <f>HLOOKUP(J$57,[1]Beta!$A$22:$AG$362,[1]Beta!$B30+1,)</f>
        <v>40.400002000000001</v>
      </c>
      <c r="K65" s="105">
        <f>HLOOKUP(K$57,[1]Beta!$A$22:$AG$362,[1]Beta!$B30+1,)</f>
        <v>69.400002000000001</v>
      </c>
      <c r="L65" s="105">
        <f>HLOOKUP(L$57,[1]Beta!$A$22:$AG$362,[1]Beta!$B30+1,)</f>
        <v>34.779998999999997</v>
      </c>
      <c r="M65" s="105">
        <f>HLOOKUP(M$57,[1]Beta!$A$22:$AG$362,[1]Beta!$B30+1,)</f>
        <v>59.400002000000001</v>
      </c>
      <c r="N65" s="105">
        <f>HLOOKUP(N$57,[1]Beta!$A$22:$AG$362,[1]Beta!$B30+1,)</f>
        <v>71.75</v>
      </c>
      <c r="O65" s="105">
        <f>HLOOKUP(O$57,[1]Beta!$A$22:$AG$362,[1]Beta!$B30+1,)</f>
        <v>13.35</v>
      </c>
      <c r="P65" s="105" t="str">
        <f>HLOOKUP(P$57,[1]Beta!$A$22:$AG$362,[1]Beta!$B30+1,)</f>
        <v/>
      </c>
      <c r="Q65" s="105">
        <f>HLOOKUP(Q$57,[1]Beta!$A$22:$AG$362,[1]Beta!$B30+1,)</f>
        <v>50.919998</v>
      </c>
      <c r="R65" s="105">
        <f>HLOOKUP(R$57,[1]Beta!$A$22:$AG$362,[1]Beta!$B30+1,)</f>
        <v>4588.3500979999999</v>
      </c>
    </row>
    <row r="66" spans="2:18" x14ac:dyDescent="0.2">
      <c r="B66" s="103">
        <v>42863</v>
      </c>
      <c r="C66" s="105">
        <f>HLOOKUP(C$57,[1]Beta!$A$22:$AG$362,[1]Beta!$B31+1,)</f>
        <v>81.339995999999999</v>
      </c>
      <c r="D66" s="105">
        <f>HLOOKUP(D$57,[1]Beta!$A$22:$AG$362,[1]Beta!$B31+1,)</f>
        <v>49.119999</v>
      </c>
      <c r="E66" s="105">
        <f>HLOOKUP(E$57,[1]Beta!$A$22:$AG$362,[1]Beta!$B31+1,)</f>
        <v>59.619999</v>
      </c>
      <c r="F66" s="105">
        <f>HLOOKUP(F$57,[1]Beta!$A$22:$AG$362,[1]Beta!$B31+1,)</f>
        <v>56.709999000000003</v>
      </c>
      <c r="G66" s="105">
        <f>HLOOKUP(G$57,[1]Beta!$A$22:$AG$362,[1]Beta!$B31+1,)</f>
        <v>82.620002999999997</v>
      </c>
      <c r="H66" s="105">
        <f>HLOOKUP(H$57,[1]Beta!$A$22:$AG$362,[1]Beta!$B31+1,)</f>
        <v>68.709998999999996</v>
      </c>
      <c r="I66" s="105">
        <f>HLOOKUP(I$57,[1]Beta!$A$22:$AG$362,[1]Beta!$B31+1,)</f>
        <v>79.569999999999993</v>
      </c>
      <c r="J66" s="105">
        <f>HLOOKUP(J$57,[1]Beta!$A$22:$AG$362,[1]Beta!$B31+1,)</f>
        <v>40.450001</v>
      </c>
      <c r="K66" s="105">
        <f>HLOOKUP(K$57,[1]Beta!$A$22:$AG$362,[1]Beta!$B31+1,)</f>
        <v>69.900002000000001</v>
      </c>
      <c r="L66" s="105">
        <f>HLOOKUP(L$57,[1]Beta!$A$22:$AG$362,[1]Beta!$B31+1,)</f>
        <v>35.369999</v>
      </c>
      <c r="M66" s="105">
        <f>HLOOKUP(M$57,[1]Beta!$A$22:$AG$362,[1]Beta!$B31+1,)</f>
        <v>59.650002000000001</v>
      </c>
      <c r="N66" s="105">
        <f>HLOOKUP(N$57,[1]Beta!$A$22:$AG$362,[1]Beta!$B31+1,)</f>
        <v>72.199996999999996</v>
      </c>
      <c r="O66" s="105">
        <f>HLOOKUP(O$57,[1]Beta!$A$22:$AG$362,[1]Beta!$B31+1,)</f>
        <v>13.55</v>
      </c>
      <c r="P66" s="105" t="str">
        <f>HLOOKUP(P$57,[1]Beta!$A$22:$AG$362,[1]Beta!$B31+1,)</f>
        <v/>
      </c>
      <c r="Q66" s="105">
        <f>HLOOKUP(Q$57,[1]Beta!$A$22:$AG$362,[1]Beta!$B31+1,)</f>
        <v>50.82</v>
      </c>
      <c r="R66" s="105">
        <f>HLOOKUP(R$57,[1]Beta!$A$22:$AG$362,[1]Beta!$B31+1,)</f>
        <v>4602.9599609999996</v>
      </c>
    </row>
    <row r="67" spans="2:18" x14ac:dyDescent="0.2">
      <c r="B67" s="103">
        <v>42856</v>
      </c>
      <c r="C67" s="105">
        <f>HLOOKUP(C$57,[1]Beta!$A$22:$AG$362,[1]Beta!$B32+1,)</f>
        <v>82.169998000000007</v>
      </c>
      <c r="D67" s="105">
        <f>HLOOKUP(D$57,[1]Beta!$A$22:$AG$362,[1]Beta!$B32+1,)</f>
        <v>49.509998000000003</v>
      </c>
      <c r="E67" s="105">
        <f>HLOOKUP(E$57,[1]Beta!$A$22:$AG$362,[1]Beta!$B32+1,)</f>
        <v>59.759998000000003</v>
      </c>
      <c r="F67" s="105">
        <f>HLOOKUP(F$57,[1]Beta!$A$22:$AG$362,[1]Beta!$B32+1,)</f>
        <v>55.119999</v>
      </c>
      <c r="G67" s="105">
        <f>HLOOKUP(G$57,[1]Beta!$A$22:$AG$362,[1]Beta!$B32+1,)</f>
        <v>82.900002000000001</v>
      </c>
      <c r="H67" s="105">
        <f>HLOOKUP(H$57,[1]Beta!$A$22:$AG$362,[1]Beta!$B32+1,)</f>
        <v>69.339995999999999</v>
      </c>
      <c r="I67" s="105">
        <f>HLOOKUP(I$57,[1]Beta!$A$22:$AG$362,[1]Beta!$B32+1,)</f>
        <v>84.110000999999997</v>
      </c>
      <c r="J67" s="105">
        <f>HLOOKUP(J$57,[1]Beta!$A$22:$AG$362,[1]Beta!$B32+1,)</f>
        <v>40.650002000000001</v>
      </c>
      <c r="K67" s="105">
        <f>HLOOKUP(K$57,[1]Beta!$A$22:$AG$362,[1]Beta!$B32+1,)</f>
        <v>69.400002000000001</v>
      </c>
      <c r="L67" s="105">
        <f>HLOOKUP(L$57,[1]Beta!$A$22:$AG$362,[1]Beta!$B32+1,)</f>
        <v>36.880001</v>
      </c>
      <c r="M67" s="105">
        <f>HLOOKUP(M$57,[1]Beta!$A$22:$AG$362,[1]Beta!$B32+1,)</f>
        <v>59.200001</v>
      </c>
      <c r="N67" s="105">
        <f>HLOOKUP(N$57,[1]Beta!$A$22:$AG$362,[1]Beta!$B32+1,)</f>
        <v>71.75</v>
      </c>
      <c r="O67" s="105">
        <f>HLOOKUP(O$57,[1]Beta!$A$22:$AG$362,[1]Beta!$B32+1,)</f>
        <v>12.973648000000001</v>
      </c>
      <c r="P67" s="105" t="str">
        <f>HLOOKUP(P$57,[1]Beta!$A$22:$AG$362,[1]Beta!$B32+1,)</f>
        <v/>
      </c>
      <c r="Q67" s="105">
        <f>HLOOKUP(Q$57,[1]Beta!$A$22:$AG$362,[1]Beta!$B32+1,)</f>
        <v>50.369999</v>
      </c>
      <c r="R67" s="105">
        <f>HLOOKUP(R$57,[1]Beta!$A$22:$AG$362,[1]Beta!$B32+1,)</f>
        <v>4615.0898440000001</v>
      </c>
    </row>
    <row r="68" spans="2:18" x14ac:dyDescent="0.2">
      <c r="B68" s="103">
        <v>42849</v>
      </c>
      <c r="C68" s="105">
        <f>HLOOKUP(C$57,[1]Beta!$A$22:$AG$362,[1]Beta!$B33+1,)</f>
        <v>81.019997000000004</v>
      </c>
      <c r="D68" s="105">
        <f>HLOOKUP(D$57,[1]Beta!$A$22:$AG$362,[1]Beta!$B33+1,)</f>
        <v>50.16</v>
      </c>
      <c r="E68" s="105">
        <f>HLOOKUP(E$57,[1]Beta!$A$22:$AG$362,[1]Beta!$B33+1,)</f>
        <v>59.419998</v>
      </c>
      <c r="F68" s="105">
        <f>HLOOKUP(F$57,[1]Beta!$A$22:$AG$362,[1]Beta!$B33+1,)</f>
        <v>55.380001</v>
      </c>
      <c r="G68" s="105">
        <f>HLOOKUP(G$57,[1]Beta!$A$22:$AG$362,[1]Beta!$B33+1,)</f>
        <v>82.459998999999996</v>
      </c>
      <c r="H68" s="105">
        <f>HLOOKUP(H$57,[1]Beta!$A$22:$AG$362,[1]Beta!$B33+1,)</f>
        <v>68.830001999999993</v>
      </c>
      <c r="I68" s="105">
        <f>HLOOKUP(I$57,[1]Beta!$A$22:$AG$362,[1]Beta!$B33+1,)</f>
        <v>83.760002</v>
      </c>
      <c r="J68" s="105">
        <f>HLOOKUP(J$57,[1]Beta!$A$22:$AG$362,[1]Beta!$B33+1,)</f>
        <v>40.349997999999999</v>
      </c>
      <c r="K68" s="105">
        <f>HLOOKUP(K$57,[1]Beta!$A$22:$AG$362,[1]Beta!$B33+1,)</f>
        <v>68.550003000000004</v>
      </c>
      <c r="L68" s="105">
        <f>HLOOKUP(L$57,[1]Beta!$A$22:$AG$362,[1]Beta!$B33+1,)</f>
        <v>37.520000000000003</v>
      </c>
      <c r="M68" s="105">
        <f>HLOOKUP(M$57,[1]Beta!$A$22:$AG$362,[1]Beta!$B33+1,)</f>
        <v>59.599997999999999</v>
      </c>
      <c r="N68" s="105">
        <f>HLOOKUP(N$57,[1]Beta!$A$22:$AG$362,[1]Beta!$B33+1,)</f>
        <v>73.300003000000004</v>
      </c>
      <c r="O68" s="105">
        <f>HLOOKUP(O$57,[1]Beta!$A$22:$AG$362,[1]Beta!$B33+1,)</f>
        <v>14.431362</v>
      </c>
      <c r="P68" s="105" t="str">
        <f>HLOOKUP(P$57,[1]Beta!$A$22:$AG$362,[1]Beta!$B33+1,)</f>
        <v/>
      </c>
      <c r="Q68" s="105">
        <f>HLOOKUP(Q$57,[1]Beta!$A$22:$AG$362,[1]Beta!$B33+1,)</f>
        <v>54.236533999999999</v>
      </c>
      <c r="R68" s="105">
        <f>HLOOKUP(R$57,[1]Beta!$A$22:$AG$362,[1]Beta!$B33+1,)</f>
        <v>4584.8198240000002</v>
      </c>
    </row>
    <row r="69" spans="2:18" x14ac:dyDescent="0.2">
      <c r="B69" s="103">
        <v>42842</v>
      </c>
      <c r="C69" s="105">
        <f>HLOOKUP(C$57,[1]Beta!$A$22:$AG$362,[1]Beta!$B34+1,)</f>
        <v>79.830001999999993</v>
      </c>
      <c r="D69" s="105">
        <f>HLOOKUP(D$57,[1]Beta!$A$22:$AG$362,[1]Beta!$B34+1,)</f>
        <v>49.25</v>
      </c>
      <c r="E69" s="105">
        <f>HLOOKUP(E$57,[1]Beta!$A$22:$AG$362,[1]Beta!$B34+1,)</f>
        <v>59.080002</v>
      </c>
      <c r="F69" s="105">
        <f>HLOOKUP(F$57,[1]Beta!$A$22:$AG$362,[1]Beta!$B34+1,)</f>
        <v>53.59</v>
      </c>
      <c r="G69" s="105">
        <f>HLOOKUP(G$57,[1]Beta!$A$22:$AG$362,[1]Beta!$B34+1,)</f>
        <v>82.139999000000003</v>
      </c>
      <c r="H69" s="105">
        <f>HLOOKUP(H$57,[1]Beta!$A$22:$AG$362,[1]Beta!$B34+1,)</f>
        <v>68.889999000000003</v>
      </c>
      <c r="I69" s="105">
        <f>HLOOKUP(I$57,[1]Beta!$A$22:$AG$362,[1]Beta!$B34+1,)</f>
        <v>83.43</v>
      </c>
      <c r="J69" s="105">
        <f>HLOOKUP(J$57,[1]Beta!$A$22:$AG$362,[1]Beta!$B34+1,)</f>
        <v>40.5</v>
      </c>
      <c r="K69" s="105">
        <f>HLOOKUP(K$57,[1]Beta!$A$22:$AG$362,[1]Beta!$B34+1,)</f>
        <v>69.150002000000001</v>
      </c>
      <c r="L69" s="105">
        <f>HLOOKUP(L$57,[1]Beta!$A$22:$AG$362,[1]Beta!$B34+1,)</f>
        <v>37.32</v>
      </c>
      <c r="M69" s="105">
        <f>HLOOKUP(M$57,[1]Beta!$A$22:$AG$362,[1]Beta!$B34+1,)</f>
        <v>60</v>
      </c>
      <c r="N69" s="105">
        <f>HLOOKUP(N$57,[1]Beta!$A$22:$AG$362,[1]Beta!$B34+1,)</f>
        <v>71.75</v>
      </c>
      <c r="O69" s="105">
        <f>HLOOKUP(O$57,[1]Beta!$A$22:$AG$362,[1]Beta!$B34+1,)</f>
        <v>14.042638</v>
      </c>
      <c r="P69" s="105" t="str">
        <f>HLOOKUP(P$57,[1]Beta!$A$22:$AG$362,[1]Beta!$B34+1,)</f>
        <v/>
      </c>
      <c r="Q69" s="105">
        <f>HLOOKUP(Q$57,[1]Beta!$A$22:$AG$362,[1]Beta!$B34+1,)</f>
        <v>54.531669999999998</v>
      </c>
      <c r="R69" s="105">
        <f>HLOOKUP(R$57,[1]Beta!$A$22:$AG$362,[1]Beta!$B34+1,)</f>
        <v>4515.8999020000001</v>
      </c>
    </row>
    <row r="70" spans="2:18" x14ac:dyDescent="0.2">
      <c r="B70" s="103">
        <v>42835</v>
      </c>
      <c r="C70" s="105">
        <f>HLOOKUP(C$57,[1]Beta!$A$22:$AG$362,[1]Beta!$B35+1,)</f>
        <v>80.150002000000001</v>
      </c>
      <c r="D70" s="105">
        <f>HLOOKUP(D$57,[1]Beta!$A$22:$AG$362,[1]Beta!$B35+1,)</f>
        <v>49.470001000000003</v>
      </c>
      <c r="E70" s="105">
        <f>HLOOKUP(E$57,[1]Beta!$A$22:$AG$362,[1]Beta!$B35+1,)</f>
        <v>59.200001</v>
      </c>
      <c r="F70" s="105">
        <f>HLOOKUP(F$57,[1]Beta!$A$22:$AG$362,[1]Beta!$B35+1,)</f>
        <v>53.32</v>
      </c>
      <c r="G70" s="105">
        <f>HLOOKUP(G$57,[1]Beta!$A$22:$AG$362,[1]Beta!$B35+1,)</f>
        <v>82.080001999999993</v>
      </c>
      <c r="H70" s="105">
        <f>HLOOKUP(H$57,[1]Beta!$A$22:$AG$362,[1]Beta!$B35+1,)</f>
        <v>68.220000999999996</v>
      </c>
      <c r="I70" s="105">
        <f>HLOOKUP(I$57,[1]Beta!$A$22:$AG$362,[1]Beta!$B35+1,)</f>
        <v>83.839995999999999</v>
      </c>
      <c r="J70" s="105">
        <f>HLOOKUP(J$57,[1]Beta!$A$22:$AG$362,[1]Beta!$B35+1,)</f>
        <v>39.700001</v>
      </c>
      <c r="K70" s="105">
        <f>HLOOKUP(K$57,[1]Beta!$A$22:$AG$362,[1]Beta!$B35+1,)</f>
        <v>68.849997999999999</v>
      </c>
      <c r="L70" s="105">
        <f>HLOOKUP(L$57,[1]Beta!$A$22:$AG$362,[1]Beta!$B35+1,)</f>
        <v>37.509998000000003</v>
      </c>
      <c r="M70" s="105">
        <f>HLOOKUP(M$57,[1]Beta!$A$22:$AG$362,[1]Beta!$B35+1,)</f>
        <v>59.549999</v>
      </c>
      <c r="N70" s="105">
        <f>HLOOKUP(N$57,[1]Beta!$A$22:$AG$362,[1]Beta!$B35+1,)</f>
        <v>69.199996999999996</v>
      </c>
      <c r="O70" s="105">
        <f>HLOOKUP(O$57,[1]Beta!$A$22:$AG$362,[1]Beta!$B35+1,)</f>
        <v>14.091227999999999</v>
      </c>
      <c r="P70" s="105" t="str">
        <f>HLOOKUP(P$57,[1]Beta!$A$22:$AG$362,[1]Beta!$B35+1,)</f>
        <v/>
      </c>
      <c r="Q70" s="105">
        <f>HLOOKUP(Q$57,[1]Beta!$A$22:$AG$362,[1]Beta!$B35+1,)</f>
        <v>57.492885999999999</v>
      </c>
      <c r="R70" s="105">
        <f>HLOOKUP(R$57,[1]Beta!$A$22:$AG$362,[1]Beta!$B35+1,)</f>
        <v>4477.0698240000002</v>
      </c>
    </row>
    <row r="71" spans="2:18" x14ac:dyDescent="0.2">
      <c r="B71" s="103">
        <v>42828</v>
      </c>
      <c r="C71" s="105">
        <f>HLOOKUP(C$57,[1]Beta!$A$22:$AG$362,[1]Beta!$B36+1,)</f>
        <v>80.120002999999997</v>
      </c>
      <c r="D71" s="105">
        <f>HLOOKUP(D$57,[1]Beta!$A$22:$AG$362,[1]Beta!$B36+1,)</f>
        <v>49.759998000000003</v>
      </c>
      <c r="E71" s="105">
        <f>HLOOKUP(E$57,[1]Beta!$A$22:$AG$362,[1]Beta!$B36+1,)</f>
        <v>58.889999000000003</v>
      </c>
      <c r="F71" s="105">
        <f>HLOOKUP(F$57,[1]Beta!$A$22:$AG$362,[1]Beta!$B36+1,)</f>
        <v>60.689999</v>
      </c>
      <c r="G71" s="105">
        <f>HLOOKUP(G$57,[1]Beta!$A$22:$AG$362,[1]Beta!$B36+1,)</f>
        <v>81.959998999999996</v>
      </c>
      <c r="H71" s="105">
        <f>HLOOKUP(H$57,[1]Beta!$A$22:$AG$362,[1]Beta!$B36+1,)</f>
        <v>68.349997999999999</v>
      </c>
      <c r="I71" s="105">
        <f>HLOOKUP(I$57,[1]Beta!$A$22:$AG$362,[1]Beta!$B36+1,)</f>
        <v>84.389999000000003</v>
      </c>
      <c r="J71" s="105">
        <f>HLOOKUP(J$57,[1]Beta!$A$22:$AG$362,[1]Beta!$B36+1,)</f>
        <v>40.599997999999999</v>
      </c>
      <c r="K71" s="105">
        <f>HLOOKUP(K$57,[1]Beta!$A$22:$AG$362,[1]Beta!$B36+1,)</f>
        <v>68.5</v>
      </c>
      <c r="L71" s="105">
        <f>HLOOKUP(L$57,[1]Beta!$A$22:$AG$362,[1]Beta!$B36+1,)</f>
        <v>37.439999</v>
      </c>
      <c r="M71" s="105">
        <f>HLOOKUP(M$57,[1]Beta!$A$22:$AG$362,[1]Beta!$B36+1,)</f>
        <v>59.5</v>
      </c>
      <c r="N71" s="105">
        <f>HLOOKUP(N$57,[1]Beta!$A$22:$AG$362,[1]Beta!$B36+1,)</f>
        <v>69.650002000000001</v>
      </c>
      <c r="O71" s="105">
        <f>HLOOKUP(O$57,[1]Beta!$A$22:$AG$362,[1]Beta!$B36+1,)</f>
        <v>14.528543000000001</v>
      </c>
      <c r="P71" s="105" t="str">
        <f>HLOOKUP(P$57,[1]Beta!$A$22:$AG$362,[1]Beta!$B36+1,)</f>
        <v/>
      </c>
      <c r="Q71" s="105">
        <f>HLOOKUP(Q$57,[1]Beta!$A$22:$AG$362,[1]Beta!$B36+1,)</f>
        <v>58.388137999999998</v>
      </c>
      <c r="R71" s="105">
        <f>HLOOKUP(R$57,[1]Beta!$A$22:$AG$362,[1]Beta!$B36+1,)</f>
        <v>4527.2001950000003</v>
      </c>
    </row>
    <row r="72" spans="2:18" x14ac:dyDescent="0.2">
      <c r="B72" s="103">
        <v>42821</v>
      </c>
      <c r="C72" s="105">
        <f>HLOOKUP(C$57,[1]Beta!$A$22:$AG$362,[1]Beta!$B37+1,)</f>
        <v>78.989998</v>
      </c>
      <c r="D72" s="105">
        <f>HLOOKUP(D$57,[1]Beta!$A$22:$AG$362,[1]Beta!$B37+1,)</f>
        <v>49.400002000000001</v>
      </c>
      <c r="E72" s="105">
        <f>HLOOKUP(E$57,[1]Beta!$A$22:$AG$362,[1]Beta!$B37+1,)</f>
        <v>58.610000999999997</v>
      </c>
      <c r="F72" s="105">
        <f>HLOOKUP(F$57,[1]Beta!$A$22:$AG$362,[1]Beta!$B37+1,)</f>
        <v>59.619999</v>
      </c>
      <c r="G72" s="105">
        <f>HLOOKUP(G$57,[1]Beta!$A$22:$AG$362,[1]Beta!$B37+1,)</f>
        <v>82.529999000000004</v>
      </c>
      <c r="H72" s="105">
        <f>HLOOKUP(H$57,[1]Beta!$A$22:$AG$362,[1]Beta!$B37+1,)</f>
        <v>67.599997999999999</v>
      </c>
      <c r="I72" s="105">
        <f>HLOOKUP(I$57,[1]Beta!$A$22:$AG$362,[1]Beta!$B37+1,)</f>
        <v>82.910004000000001</v>
      </c>
      <c r="J72" s="105">
        <f>HLOOKUP(J$57,[1]Beta!$A$22:$AG$362,[1]Beta!$B37+1,)</f>
        <v>39.599997999999999</v>
      </c>
      <c r="K72" s="105">
        <f>HLOOKUP(K$57,[1]Beta!$A$22:$AG$362,[1]Beta!$B37+1,)</f>
        <v>67.5</v>
      </c>
      <c r="L72" s="105">
        <f>HLOOKUP(L$57,[1]Beta!$A$22:$AG$362,[1]Beta!$B37+1,)</f>
        <v>35.650002000000001</v>
      </c>
      <c r="M72" s="105">
        <f>HLOOKUP(M$57,[1]Beta!$A$22:$AG$362,[1]Beta!$B37+1,)</f>
        <v>59.099997999999999</v>
      </c>
      <c r="N72" s="105">
        <f>HLOOKUP(N$57,[1]Beta!$A$22:$AG$362,[1]Beta!$B37+1,)</f>
        <v>69.199996999999996</v>
      </c>
      <c r="O72" s="105">
        <f>HLOOKUP(O$57,[1]Beta!$A$22:$AG$362,[1]Beta!$B37+1,)</f>
        <v>14.431362</v>
      </c>
      <c r="P72" s="105" t="str">
        <f>HLOOKUP(P$57,[1]Beta!$A$22:$AG$362,[1]Beta!$B37+1,)</f>
        <v/>
      </c>
      <c r="Q72" s="105">
        <f>HLOOKUP(Q$57,[1]Beta!$A$22:$AG$362,[1]Beta!$B37+1,)</f>
        <v>58.929229999999997</v>
      </c>
      <c r="R72" s="105">
        <f>HLOOKUP(R$57,[1]Beta!$A$22:$AG$362,[1]Beta!$B37+1,)</f>
        <v>4538.2099609999996</v>
      </c>
    </row>
    <row r="73" spans="2:18" x14ac:dyDescent="0.2">
      <c r="B73" s="103">
        <v>42814</v>
      </c>
      <c r="C73" s="105">
        <f>HLOOKUP(C$57,[1]Beta!$A$22:$AG$362,[1]Beta!$B38+1,)</f>
        <v>80.139999000000003</v>
      </c>
      <c r="D73" s="105">
        <f>HLOOKUP(D$57,[1]Beta!$A$22:$AG$362,[1]Beta!$B38+1,)</f>
        <v>49.970001000000003</v>
      </c>
      <c r="E73" s="105">
        <f>HLOOKUP(E$57,[1]Beta!$A$22:$AG$362,[1]Beta!$B38+1,)</f>
        <v>58.34</v>
      </c>
      <c r="F73" s="105">
        <f>HLOOKUP(F$57,[1]Beta!$A$22:$AG$362,[1]Beta!$B38+1,)</f>
        <v>59.810001</v>
      </c>
      <c r="G73" s="105">
        <f>HLOOKUP(G$57,[1]Beta!$A$22:$AG$362,[1]Beta!$B38+1,)</f>
        <v>82.889999000000003</v>
      </c>
      <c r="H73" s="105">
        <f>HLOOKUP(H$57,[1]Beta!$A$22:$AG$362,[1]Beta!$B38+1,)</f>
        <v>67.699996999999996</v>
      </c>
      <c r="I73" s="105">
        <f>HLOOKUP(I$57,[1]Beta!$A$22:$AG$362,[1]Beta!$B38+1,)</f>
        <v>83.339995999999999</v>
      </c>
      <c r="J73" s="105">
        <f>HLOOKUP(J$57,[1]Beta!$A$22:$AG$362,[1]Beta!$B38+1,)</f>
        <v>39.200001</v>
      </c>
      <c r="K73" s="105">
        <f>HLOOKUP(K$57,[1]Beta!$A$22:$AG$362,[1]Beta!$B38+1,)</f>
        <v>67.099997999999999</v>
      </c>
      <c r="L73" s="105">
        <f>HLOOKUP(L$57,[1]Beta!$A$22:$AG$362,[1]Beta!$B38+1,)</f>
        <v>35.450001</v>
      </c>
      <c r="M73" s="105">
        <f>HLOOKUP(M$57,[1]Beta!$A$22:$AG$362,[1]Beta!$B38+1,)</f>
        <v>59.349997999999999</v>
      </c>
      <c r="N73" s="105">
        <f>HLOOKUP(N$57,[1]Beta!$A$22:$AG$362,[1]Beta!$B38+1,)</f>
        <v>68.75</v>
      </c>
      <c r="O73" s="105">
        <f>HLOOKUP(O$57,[1]Beta!$A$22:$AG$362,[1]Beta!$B38+1,)</f>
        <v>14.577133</v>
      </c>
      <c r="P73" s="105" t="str">
        <f>HLOOKUP(P$57,[1]Beta!$A$22:$AG$362,[1]Beta!$B38+1,)</f>
        <v/>
      </c>
      <c r="Q73" s="105">
        <f>HLOOKUP(Q$57,[1]Beta!$A$22:$AG$362,[1]Beta!$B38+1,)</f>
        <v>55.771248</v>
      </c>
      <c r="R73" s="105">
        <f>HLOOKUP(R$57,[1]Beta!$A$22:$AG$362,[1]Beta!$B38+1,)</f>
        <v>4501.1098629999997</v>
      </c>
    </row>
    <row r="74" spans="2:18" x14ac:dyDescent="0.2">
      <c r="B74" s="103">
        <v>42807</v>
      </c>
      <c r="C74" s="105">
        <f>HLOOKUP(C$57,[1]Beta!$A$22:$AG$362,[1]Beta!$B39+1,)</f>
        <v>79.930000000000007</v>
      </c>
      <c r="D74" s="105">
        <f>HLOOKUP(D$57,[1]Beta!$A$22:$AG$362,[1]Beta!$B39+1,)</f>
        <v>49.150002000000001</v>
      </c>
      <c r="E74" s="105">
        <f>HLOOKUP(E$57,[1]Beta!$A$22:$AG$362,[1]Beta!$B39+1,)</f>
        <v>57.41</v>
      </c>
      <c r="F74" s="105">
        <f>HLOOKUP(F$57,[1]Beta!$A$22:$AG$362,[1]Beta!$B39+1,)</f>
        <v>60.369999</v>
      </c>
      <c r="G74" s="105">
        <f>HLOOKUP(G$57,[1]Beta!$A$22:$AG$362,[1]Beta!$B39+1,)</f>
        <v>82.57</v>
      </c>
      <c r="H74" s="105">
        <f>HLOOKUP(H$57,[1]Beta!$A$22:$AG$362,[1]Beta!$B39+1,)</f>
        <v>66.260002</v>
      </c>
      <c r="I74" s="105">
        <f>HLOOKUP(I$57,[1]Beta!$A$22:$AG$362,[1]Beta!$B39+1,)</f>
        <v>82.25</v>
      </c>
      <c r="J74" s="105">
        <f>HLOOKUP(J$57,[1]Beta!$A$22:$AG$362,[1]Beta!$B39+1,)</f>
        <v>39.200001</v>
      </c>
      <c r="K74" s="105">
        <f>HLOOKUP(K$57,[1]Beta!$A$22:$AG$362,[1]Beta!$B39+1,)</f>
        <v>67.25</v>
      </c>
      <c r="L74" s="105">
        <f>HLOOKUP(L$57,[1]Beta!$A$22:$AG$362,[1]Beta!$B39+1,)</f>
        <v>34.360000999999997</v>
      </c>
      <c r="M74" s="105">
        <f>HLOOKUP(M$57,[1]Beta!$A$22:$AG$362,[1]Beta!$B39+1,)</f>
        <v>59</v>
      </c>
      <c r="N74" s="105">
        <f>HLOOKUP(N$57,[1]Beta!$A$22:$AG$362,[1]Beta!$B39+1,)</f>
        <v>69.550003000000004</v>
      </c>
      <c r="O74" s="105">
        <f>HLOOKUP(O$57,[1]Beta!$A$22:$AG$362,[1]Beta!$B39+1,)</f>
        <v>14.868675</v>
      </c>
      <c r="P74" s="105" t="str">
        <f>HLOOKUP(P$57,[1]Beta!$A$22:$AG$362,[1]Beta!$B39+1,)</f>
        <v/>
      </c>
      <c r="Q74" s="105">
        <f>HLOOKUP(Q$57,[1]Beta!$A$22:$AG$362,[1]Beta!$B39+1,)</f>
        <v>55.554817</v>
      </c>
      <c r="R74" s="105">
        <f>HLOOKUP(R$57,[1]Beta!$A$22:$AG$362,[1]Beta!$B39+1,)</f>
        <v>4566.169922</v>
      </c>
    </row>
    <row r="75" spans="2:18" x14ac:dyDescent="0.2">
      <c r="B75" s="103">
        <v>42800</v>
      </c>
      <c r="C75" s="105">
        <f>HLOOKUP(C$57,[1]Beta!$A$22:$AG$362,[1]Beta!$B40+1,)</f>
        <v>77.830001999999993</v>
      </c>
      <c r="D75" s="105">
        <f>HLOOKUP(D$57,[1]Beta!$A$22:$AG$362,[1]Beta!$B40+1,)</f>
        <v>47.830002</v>
      </c>
      <c r="E75" s="105">
        <f>HLOOKUP(E$57,[1]Beta!$A$22:$AG$362,[1]Beta!$B40+1,)</f>
        <v>56.290000999999997</v>
      </c>
      <c r="F75" s="105">
        <f>HLOOKUP(F$57,[1]Beta!$A$22:$AG$362,[1]Beta!$B40+1,)</f>
        <v>60.830002</v>
      </c>
      <c r="G75" s="105">
        <f>HLOOKUP(G$57,[1]Beta!$A$22:$AG$362,[1]Beta!$B40+1,)</f>
        <v>83.580001999999993</v>
      </c>
      <c r="H75" s="105">
        <f>HLOOKUP(H$57,[1]Beta!$A$22:$AG$362,[1]Beta!$B40+1,)</f>
        <v>64.709998999999996</v>
      </c>
      <c r="I75" s="105">
        <f>HLOOKUP(I$57,[1]Beta!$A$22:$AG$362,[1]Beta!$B40+1,)</f>
        <v>82.660004000000001</v>
      </c>
      <c r="J75" s="105">
        <f>HLOOKUP(J$57,[1]Beta!$A$22:$AG$362,[1]Beta!$B40+1,)</f>
        <v>38.450001</v>
      </c>
      <c r="K75" s="105">
        <f>HLOOKUP(K$57,[1]Beta!$A$22:$AG$362,[1]Beta!$B40+1,)</f>
        <v>64.849997999999999</v>
      </c>
      <c r="L75" s="105">
        <f>HLOOKUP(L$57,[1]Beta!$A$22:$AG$362,[1]Beta!$B40+1,)</f>
        <v>33.450001</v>
      </c>
      <c r="M75" s="105">
        <f>HLOOKUP(M$57,[1]Beta!$A$22:$AG$362,[1]Beta!$B40+1,)</f>
        <v>57.700001</v>
      </c>
      <c r="N75" s="105">
        <f>HLOOKUP(N$57,[1]Beta!$A$22:$AG$362,[1]Beta!$B40+1,)</f>
        <v>67.300003000000004</v>
      </c>
      <c r="O75" s="105">
        <f>HLOOKUP(O$57,[1]Beta!$A$22:$AG$362,[1]Beta!$B40+1,)</f>
        <v>15.111628</v>
      </c>
      <c r="P75" s="105" t="str">
        <f>HLOOKUP(P$57,[1]Beta!$A$22:$AG$362,[1]Beta!$B40+1,)</f>
        <v/>
      </c>
      <c r="Q75" s="105">
        <f>HLOOKUP(Q$57,[1]Beta!$A$22:$AG$362,[1]Beta!$B40+1,)</f>
        <v>54.816971000000002</v>
      </c>
      <c r="R75" s="105">
        <f>HLOOKUP(R$57,[1]Beta!$A$22:$AG$362,[1]Beta!$B40+1,)</f>
        <v>4553.2797849999997</v>
      </c>
    </row>
    <row r="76" spans="2:18" x14ac:dyDescent="0.2">
      <c r="B76" s="103">
        <v>42793</v>
      </c>
      <c r="C76" s="105">
        <f>HLOOKUP(C$57,[1]Beta!$A$22:$AG$362,[1]Beta!$B41+1,)</f>
        <v>78.400002000000001</v>
      </c>
      <c r="D76" s="105">
        <f>HLOOKUP(D$57,[1]Beta!$A$22:$AG$362,[1]Beta!$B41+1,)</f>
        <v>48.32</v>
      </c>
      <c r="E76" s="105">
        <f>HLOOKUP(E$57,[1]Beta!$A$22:$AG$362,[1]Beta!$B41+1,)</f>
        <v>56.59</v>
      </c>
      <c r="F76" s="105">
        <f>HLOOKUP(F$57,[1]Beta!$A$22:$AG$362,[1]Beta!$B41+1,)</f>
        <v>60.459999000000003</v>
      </c>
      <c r="G76" s="105">
        <f>HLOOKUP(G$57,[1]Beta!$A$22:$AG$362,[1]Beta!$B41+1,)</f>
        <v>83.57</v>
      </c>
      <c r="H76" s="105">
        <f>HLOOKUP(H$57,[1]Beta!$A$22:$AG$362,[1]Beta!$B41+1,)</f>
        <v>65.489998</v>
      </c>
      <c r="I76" s="105">
        <f>HLOOKUP(I$57,[1]Beta!$A$22:$AG$362,[1]Beta!$B41+1,)</f>
        <v>86.269997000000004</v>
      </c>
      <c r="J76" s="105">
        <f>HLOOKUP(J$57,[1]Beta!$A$22:$AG$362,[1]Beta!$B41+1,)</f>
        <v>39.5</v>
      </c>
      <c r="K76" s="105">
        <f>HLOOKUP(K$57,[1]Beta!$A$22:$AG$362,[1]Beta!$B41+1,)</f>
        <v>66</v>
      </c>
      <c r="L76" s="105">
        <f>HLOOKUP(L$57,[1]Beta!$A$22:$AG$362,[1]Beta!$B41+1,)</f>
        <v>34.549999</v>
      </c>
      <c r="M76" s="105">
        <f>HLOOKUP(M$57,[1]Beta!$A$22:$AG$362,[1]Beta!$B41+1,)</f>
        <v>59.400002000000001</v>
      </c>
      <c r="N76" s="105">
        <f>HLOOKUP(N$57,[1]Beta!$A$22:$AG$362,[1]Beta!$B41+1,)</f>
        <v>68.199996999999996</v>
      </c>
      <c r="O76" s="105">
        <f>HLOOKUP(O$57,[1]Beta!$A$22:$AG$362,[1]Beta!$B41+1,)</f>
        <v>15.791893999999999</v>
      </c>
      <c r="P76" s="105" t="str">
        <f>HLOOKUP(P$57,[1]Beta!$A$22:$AG$362,[1]Beta!$B41+1,)</f>
        <v/>
      </c>
      <c r="Q76" s="105">
        <f>HLOOKUP(Q$57,[1]Beta!$A$22:$AG$362,[1]Beta!$B41+1,)</f>
        <v>57.148560000000003</v>
      </c>
      <c r="R76" s="105">
        <f>HLOOKUP(R$57,[1]Beta!$A$22:$AG$362,[1]Beta!$B41+1,)</f>
        <v>4571.6000979999999</v>
      </c>
    </row>
    <row r="77" spans="2:18" x14ac:dyDescent="0.2">
      <c r="B77" s="103">
        <v>42786</v>
      </c>
      <c r="C77" s="105">
        <f>HLOOKUP(C$57,[1]Beta!$A$22:$AG$362,[1]Beta!$B42+1,)</f>
        <v>78.180000000000007</v>
      </c>
      <c r="D77" s="105">
        <f>HLOOKUP(D$57,[1]Beta!$A$22:$AG$362,[1]Beta!$B42+1,)</f>
        <v>48.169998</v>
      </c>
      <c r="E77" s="105">
        <f>HLOOKUP(E$57,[1]Beta!$A$22:$AG$362,[1]Beta!$B42+1,)</f>
        <v>56.189999</v>
      </c>
      <c r="F77" s="105">
        <f>HLOOKUP(F$57,[1]Beta!$A$22:$AG$362,[1]Beta!$B42+1,)</f>
        <v>59.84</v>
      </c>
      <c r="G77" s="105">
        <f>HLOOKUP(G$57,[1]Beta!$A$22:$AG$362,[1]Beta!$B42+1,)</f>
        <v>83.279999000000004</v>
      </c>
      <c r="H77" s="105">
        <f>HLOOKUP(H$57,[1]Beta!$A$22:$AG$362,[1]Beta!$B42+1,)</f>
        <v>66.360000999999997</v>
      </c>
      <c r="I77" s="105">
        <f>HLOOKUP(I$57,[1]Beta!$A$22:$AG$362,[1]Beta!$B42+1,)</f>
        <v>85.300003000000004</v>
      </c>
      <c r="J77" s="105">
        <f>HLOOKUP(J$57,[1]Beta!$A$22:$AG$362,[1]Beta!$B42+1,)</f>
        <v>39.5</v>
      </c>
      <c r="K77" s="105">
        <f>HLOOKUP(K$57,[1]Beta!$A$22:$AG$362,[1]Beta!$B42+1,)</f>
        <v>65.800003000000004</v>
      </c>
      <c r="L77" s="105">
        <f>HLOOKUP(L$57,[1]Beta!$A$22:$AG$362,[1]Beta!$B42+1,)</f>
        <v>34.770000000000003</v>
      </c>
      <c r="M77" s="105">
        <f>HLOOKUP(M$57,[1]Beta!$A$22:$AG$362,[1]Beta!$B42+1,)</f>
        <v>61.400002000000001</v>
      </c>
      <c r="N77" s="105">
        <f>HLOOKUP(N$57,[1]Beta!$A$22:$AG$362,[1]Beta!$B42+1,)</f>
        <v>68.099997999999999</v>
      </c>
      <c r="O77" s="105">
        <f>HLOOKUP(O$57,[1]Beta!$A$22:$AG$362,[1]Beta!$B42+1,)</f>
        <v>15.257398999999999</v>
      </c>
      <c r="P77" s="105" t="str">
        <f>HLOOKUP(P$57,[1]Beta!$A$22:$AG$362,[1]Beta!$B42+1,)</f>
        <v/>
      </c>
      <c r="Q77" s="105">
        <f>HLOOKUP(Q$57,[1]Beta!$A$22:$AG$362,[1]Beta!$B42+1,)</f>
        <v>55.466273999999999</v>
      </c>
      <c r="R77" s="105">
        <f>HLOOKUP(R$57,[1]Beta!$A$22:$AG$362,[1]Beta!$B42+1,)</f>
        <v>4539.25</v>
      </c>
    </row>
    <row r="78" spans="2:18" x14ac:dyDescent="0.2">
      <c r="B78" s="103">
        <v>42779</v>
      </c>
      <c r="C78" s="105">
        <f>HLOOKUP(C$57,[1]Beta!$A$22:$AG$362,[1]Beta!$B43+1,)</f>
        <v>76.040001000000004</v>
      </c>
      <c r="D78" s="105">
        <f>HLOOKUP(D$57,[1]Beta!$A$22:$AG$362,[1]Beta!$B43+1,)</f>
        <v>47.459999000000003</v>
      </c>
      <c r="E78" s="105">
        <f>HLOOKUP(E$57,[1]Beta!$A$22:$AG$362,[1]Beta!$B43+1,)</f>
        <v>54.700001</v>
      </c>
      <c r="F78" s="105">
        <f>HLOOKUP(F$57,[1]Beta!$A$22:$AG$362,[1]Beta!$B43+1,)</f>
        <v>59.790000999999997</v>
      </c>
      <c r="G78" s="105">
        <f>HLOOKUP(G$57,[1]Beta!$A$22:$AG$362,[1]Beta!$B43+1,)</f>
        <v>82.860000999999997</v>
      </c>
      <c r="H78" s="105">
        <f>HLOOKUP(H$57,[1]Beta!$A$22:$AG$362,[1]Beta!$B43+1,)</f>
        <v>63.970001000000003</v>
      </c>
      <c r="I78" s="105">
        <f>HLOOKUP(I$57,[1]Beta!$A$22:$AG$362,[1]Beta!$B43+1,)</f>
        <v>83.18</v>
      </c>
      <c r="J78" s="105">
        <f>HLOOKUP(J$57,[1]Beta!$A$22:$AG$362,[1]Beta!$B43+1,)</f>
        <v>37.849997999999999</v>
      </c>
      <c r="K78" s="105">
        <f>HLOOKUP(K$57,[1]Beta!$A$22:$AG$362,[1]Beta!$B43+1,)</f>
        <v>63.849997999999999</v>
      </c>
      <c r="L78" s="105">
        <f>HLOOKUP(L$57,[1]Beta!$A$22:$AG$362,[1]Beta!$B43+1,)</f>
        <v>33.049999</v>
      </c>
      <c r="M78" s="105">
        <f>HLOOKUP(M$57,[1]Beta!$A$22:$AG$362,[1]Beta!$B43+1,)</f>
        <v>58.900002000000001</v>
      </c>
      <c r="N78" s="105">
        <f>HLOOKUP(N$57,[1]Beta!$A$22:$AG$362,[1]Beta!$B43+1,)</f>
        <v>65.699996999999996</v>
      </c>
      <c r="O78" s="105">
        <f>HLOOKUP(O$57,[1]Beta!$A$22:$AG$362,[1]Beta!$B43+1,)</f>
        <v>15.743304</v>
      </c>
      <c r="P78" s="105" t="str">
        <f>HLOOKUP(P$57,[1]Beta!$A$22:$AG$362,[1]Beta!$B43+1,)</f>
        <v/>
      </c>
      <c r="Q78" s="105">
        <f>HLOOKUP(Q$57,[1]Beta!$A$22:$AG$362,[1]Beta!$B43+1,)</f>
        <v>57.738833999999997</v>
      </c>
      <c r="R78" s="105">
        <f>HLOOKUP(R$57,[1]Beta!$A$22:$AG$362,[1]Beta!$B43+1,)</f>
        <v>4506.2001950000003</v>
      </c>
    </row>
    <row r="79" spans="2:18" x14ac:dyDescent="0.2">
      <c r="B79" s="103">
        <v>42772</v>
      </c>
      <c r="C79" s="105">
        <f>HLOOKUP(C$57,[1]Beta!$A$22:$AG$362,[1]Beta!$B44+1,)</f>
        <v>75.449996999999996</v>
      </c>
      <c r="D79" s="105">
        <f>HLOOKUP(D$57,[1]Beta!$A$22:$AG$362,[1]Beta!$B44+1,)</f>
        <v>47.860000999999997</v>
      </c>
      <c r="E79" s="105">
        <f>HLOOKUP(E$57,[1]Beta!$A$22:$AG$362,[1]Beta!$B44+1,)</f>
        <v>55.5</v>
      </c>
      <c r="F79" s="105">
        <f>HLOOKUP(F$57,[1]Beta!$A$22:$AG$362,[1]Beta!$B44+1,)</f>
        <v>59.41</v>
      </c>
      <c r="G79" s="105">
        <f>HLOOKUP(G$57,[1]Beta!$A$22:$AG$362,[1]Beta!$B44+1,)</f>
        <v>83.269997000000004</v>
      </c>
      <c r="H79" s="105">
        <f>HLOOKUP(H$57,[1]Beta!$A$22:$AG$362,[1]Beta!$B44+1,)</f>
        <v>64.25</v>
      </c>
      <c r="I79" s="105">
        <f>HLOOKUP(I$57,[1]Beta!$A$22:$AG$362,[1]Beta!$B44+1,)</f>
        <v>82.809997999999993</v>
      </c>
      <c r="J79" s="105">
        <f>HLOOKUP(J$57,[1]Beta!$A$22:$AG$362,[1]Beta!$B44+1,)</f>
        <v>37.650002000000001</v>
      </c>
      <c r="K79" s="105">
        <f>HLOOKUP(K$57,[1]Beta!$A$22:$AG$362,[1]Beta!$B44+1,)</f>
        <v>63.700001</v>
      </c>
      <c r="L79" s="105">
        <f>HLOOKUP(L$57,[1]Beta!$A$22:$AG$362,[1]Beta!$B44+1,)</f>
        <v>33.470001000000003</v>
      </c>
      <c r="M79" s="105">
        <f>HLOOKUP(M$57,[1]Beta!$A$22:$AG$362,[1]Beta!$B44+1,)</f>
        <v>58.599997999999999</v>
      </c>
      <c r="N79" s="105">
        <f>HLOOKUP(N$57,[1]Beta!$A$22:$AG$362,[1]Beta!$B44+1,)</f>
        <v>66.800003000000004</v>
      </c>
      <c r="O79" s="105">
        <f>HLOOKUP(O$57,[1]Beta!$A$22:$AG$362,[1]Beta!$B44+1,)</f>
        <v>16.617930999999999</v>
      </c>
      <c r="P79" s="105" t="str">
        <f>HLOOKUP(P$57,[1]Beta!$A$22:$AG$362,[1]Beta!$B44+1,)</f>
        <v/>
      </c>
      <c r="Q79" s="105">
        <f>HLOOKUP(Q$57,[1]Beta!$A$22:$AG$362,[1]Beta!$B44+1,)</f>
        <v>58.378304</v>
      </c>
      <c r="R79" s="105">
        <f>HLOOKUP(R$57,[1]Beta!$A$22:$AG$362,[1]Beta!$B44+1,)</f>
        <v>4435.419922</v>
      </c>
    </row>
    <row r="80" spans="2:18" x14ac:dyDescent="0.2">
      <c r="B80" s="103">
        <v>42765</v>
      </c>
      <c r="C80" s="105">
        <f>HLOOKUP(C$57,[1]Beta!$A$22:$AG$362,[1]Beta!$B45+1,)</f>
        <v>75.879997000000003</v>
      </c>
      <c r="D80" s="105">
        <f>HLOOKUP(D$57,[1]Beta!$A$22:$AG$362,[1]Beta!$B45+1,)</f>
        <v>47.330002</v>
      </c>
      <c r="E80" s="105">
        <f>HLOOKUP(E$57,[1]Beta!$A$22:$AG$362,[1]Beta!$B45+1,)</f>
        <v>55.349997999999999</v>
      </c>
      <c r="F80" s="105">
        <f>HLOOKUP(F$57,[1]Beta!$A$22:$AG$362,[1]Beta!$B45+1,)</f>
        <v>58.189999</v>
      </c>
      <c r="G80" s="105">
        <f>HLOOKUP(G$57,[1]Beta!$A$22:$AG$362,[1]Beta!$B45+1,)</f>
        <v>82.440002000000007</v>
      </c>
      <c r="H80" s="105">
        <f>HLOOKUP(H$57,[1]Beta!$A$22:$AG$362,[1]Beta!$B45+1,)</f>
        <v>64.610000999999997</v>
      </c>
      <c r="I80" s="105">
        <f>HLOOKUP(I$57,[1]Beta!$A$22:$AG$362,[1]Beta!$B45+1,)</f>
        <v>81.889999000000003</v>
      </c>
      <c r="J80" s="105">
        <f>HLOOKUP(J$57,[1]Beta!$A$22:$AG$362,[1]Beta!$B45+1,)</f>
        <v>37.900002000000001</v>
      </c>
      <c r="K80" s="105">
        <f>HLOOKUP(K$57,[1]Beta!$A$22:$AG$362,[1]Beta!$B45+1,)</f>
        <v>63.799999</v>
      </c>
      <c r="L80" s="105">
        <f>HLOOKUP(L$57,[1]Beta!$A$22:$AG$362,[1]Beta!$B45+1,)</f>
        <v>33.360000999999997</v>
      </c>
      <c r="M80" s="105">
        <f>HLOOKUP(M$57,[1]Beta!$A$22:$AG$362,[1]Beta!$B45+1,)</f>
        <v>59.25</v>
      </c>
      <c r="N80" s="105">
        <f>HLOOKUP(N$57,[1]Beta!$A$22:$AG$362,[1]Beta!$B45+1,)</f>
        <v>65.5</v>
      </c>
      <c r="O80" s="105">
        <f>HLOOKUP(O$57,[1]Beta!$A$22:$AG$362,[1]Beta!$B45+1,)</f>
        <v>16.570049000000001</v>
      </c>
      <c r="P80" s="105" t="str">
        <f>HLOOKUP(P$57,[1]Beta!$A$22:$AG$362,[1]Beta!$B45+1,)</f>
        <v/>
      </c>
      <c r="Q80" s="105">
        <f>HLOOKUP(Q$57,[1]Beta!$A$22:$AG$362,[1]Beta!$B45+1,)</f>
        <v>58.981833999999999</v>
      </c>
      <c r="R80" s="105">
        <f>HLOOKUP(R$57,[1]Beta!$A$22:$AG$362,[1]Beta!$B45+1,)</f>
        <v>4396.9501950000003</v>
      </c>
    </row>
    <row r="81" spans="2:18" x14ac:dyDescent="0.2">
      <c r="B81" s="103">
        <v>42758</v>
      </c>
      <c r="C81" s="105">
        <f>HLOOKUP(C$57,[1]Beta!$A$22:$AG$362,[1]Beta!$B46+1,)</f>
        <v>75.339995999999999</v>
      </c>
      <c r="D81" s="105">
        <f>HLOOKUP(D$57,[1]Beta!$A$22:$AG$362,[1]Beta!$B46+1,)</f>
        <v>45.919998</v>
      </c>
      <c r="E81" s="105">
        <f>HLOOKUP(E$57,[1]Beta!$A$22:$AG$362,[1]Beta!$B46+1,)</f>
        <v>54.380001</v>
      </c>
      <c r="F81" s="105">
        <f>HLOOKUP(F$57,[1]Beta!$A$22:$AG$362,[1]Beta!$B46+1,)</f>
        <v>56.389999000000003</v>
      </c>
      <c r="G81" s="105">
        <f>HLOOKUP(G$57,[1]Beta!$A$22:$AG$362,[1]Beta!$B46+1,)</f>
        <v>81.199996999999996</v>
      </c>
      <c r="H81" s="105">
        <f>HLOOKUP(H$57,[1]Beta!$A$22:$AG$362,[1]Beta!$B46+1,)</f>
        <v>64.410004000000001</v>
      </c>
      <c r="I81" s="105">
        <f>HLOOKUP(I$57,[1]Beta!$A$22:$AG$362,[1]Beta!$B46+1,)</f>
        <v>79.110000999999997</v>
      </c>
      <c r="J81" s="105">
        <f>HLOOKUP(J$57,[1]Beta!$A$22:$AG$362,[1]Beta!$B46+1,)</f>
        <v>37.099997999999999</v>
      </c>
      <c r="K81" s="105">
        <f>HLOOKUP(K$57,[1]Beta!$A$22:$AG$362,[1]Beta!$B46+1,)</f>
        <v>64.650002000000001</v>
      </c>
      <c r="L81" s="105">
        <f>HLOOKUP(L$57,[1]Beta!$A$22:$AG$362,[1]Beta!$B46+1,)</f>
        <v>32.5</v>
      </c>
      <c r="M81" s="105">
        <f>HLOOKUP(M$57,[1]Beta!$A$22:$AG$362,[1]Beta!$B46+1,)</f>
        <v>58.349997999999999</v>
      </c>
      <c r="N81" s="105">
        <f>HLOOKUP(N$57,[1]Beta!$A$22:$AG$362,[1]Beta!$B46+1,)</f>
        <v>65.199996999999996</v>
      </c>
      <c r="O81" s="105">
        <f>HLOOKUP(O$57,[1]Beta!$A$22:$AG$362,[1]Beta!$B46+1,)</f>
        <v>17.092313999999998</v>
      </c>
      <c r="P81" s="105" t="str">
        <f>HLOOKUP(P$57,[1]Beta!$A$22:$AG$362,[1]Beta!$B46+1,)</f>
        <v/>
      </c>
      <c r="Q81" s="105">
        <f>HLOOKUP(Q$57,[1]Beta!$A$22:$AG$362,[1]Beta!$B46+1,)</f>
        <v>56.705852999999998</v>
      </c>
      <c r="R81" s="105">
        <f>HLOOKUP(R$57,[1]Beta!$A$22:$AG$362,[1]Beta!$B46+1,)</f>
        <v>4389.8500979999999</v>
      </c>
    </row>
    <row r="82" spans="2:18" x14ac:dyDescent="0.2">
      <c r="B82" s="103">
        <v>42751</v>
      </c>
      <c r="C82" s="105">
        <f>HLOOKUP(C$57,[1]Beta!$A$22:$AG$362,[1]Beta!$B47+1,)</f>
        <v>74.709998999999996</v>
      </c>
      <c r="D82" s="105">
        <f>HLOOKUP(D$57,[1]Beta!$A$22:$AG$362,[1]Beta!$B47+1,)</f>
        <v>46.27</v>
      </c>
      <c r="E82" s="105">
        <f>HLOOKUP(E$57,[1]Beta!$A$22:$AG$362,[1]Beta!$B47+1,)</f>
        <v>54.23</v>
      </c>
      <c r="F82" s="105">
        <f>HLOOKUP(F$57,[1]Beta!$A$22:$AG$362,[1]Beta!$B47+1,)</f>
        <v>57.75</v>
      </c>
      <c r="G82" s="105">
        <f>HLOOKUP(G$57,[1]Beta!$A$22:$AG$362,[1]Beta!$B47+1,)</f>
        <v>79.029999000000004</v>
      </c>
      <c r="H82" s="105">
        <f>HLOOKUP(H$57,[1]Beta!$A$22:$AG$362,[1]Beta!$B47+1,)</f>
        <v>63.689999</v>
      </c>
      <c r="I82" s="105">
        <f>HLOOKUP(I$57,[1]Beta!$A$22:$AG$362,[1]Beta!$B47+1,)</f>
        <v>77.970000999999996</v>
      </c>
      <c r="J82" s="105">
        <f>HLOOKUP(J$57,[1]Beta!$A$22:$AG$362,[1]Beta!$B47+1,)</f>
        <v>36.450001</v>
      </c>
      <c r="K82" s="105">
        <f>HLOOKUP(K$57,[1]Beta!$A$22:$AG$362,[1]Beta!$B47+1,)</f>
        <v>64.650002000000001</v>
      </c>
      <c r="L82" s="105">
        <f>HLOOKUP(L$57,[1]Beta!$A$22:$AG$362,[1]Beta!$B47+1,)</f>
        <v>32.080002</v>
      </c>
      <c r="M82" s="105">
        <f>HLOOKUP(M$57,[1]Beta!$A$22:$AG$362,[1]Beta!$B47+1,)</f>
        <v>58.599997999999999</v>
      </c>
      <c r="N82" s="105">
        <f>HLOOKUP(N$57,[1]Beta!$A$22:$AG$362,[1]Beta!$B47+1,)</f>
        <v>63.900002000000001</v>
      </c>
      <c r="O82" s="105">
        <f>HLOOKUP(O$57,[1]Beta!$A$22:$AG$362,[1]Beta!$B47+1,)</f>
        <v>16.902398999999999</v>
      </c>
      <c r="P82" s="105" t="str">
        <f>HLOOKUP(P$57,[1]Beta!$A$22:$AG$362,[1]Beta!$B47+1,)</f>
        <v/>
      </c>
      <c r="Q82" s="105">
        <f>HLOOKUP(Q$57,[1]Beta!$A$22:$AG$362,[1]Beta!$B47+1,)</f>
        <v>58.158611000000001</v>
      </c>
      <c r="R82" s="105">
        <f>HLOOKUP(R$57,[1]Beta!$A$22:$AG$362,[1]Beta!$B47+1,)</f>
        <v>4344.669922</v>
      </c>
    </row>
    <row r="83" spans="2:18" x14ac:dyDescent="0.2">
      <c r="B83" s="103">
        <v>42744</v>
      </c>
      <c r="C83" s="105">
        <f>HLOOKUP(C$57,[1]Beta!$A$22:$AG$362,[1]Beta!$B48+1,)</f>
        <v>74.860000999999997</v>
      </c>
      <c r="D83" s="105">
        <f>HLOOKUP(D$57,[1]Beta!$A$22:$AG$362,[1]Beta!$B48+1,)</f>
        <v>46.419998</v>
      </c>
      <c r="E83" s="105">
        <f>HLOOKUP(E$57,[1]Beta!$A$22:$AG$362,[1]Beta!$B48+1,)</f>
        <v>54.459999000000003</v>
      </c>
      <c r="F83" s="105">
        <f>HLOOKUP(F$57,[1]Beta!$A$22:$AG$362,[1]Beta!$B48+1,)</f>
        <v>57.740001999999997</v>
      </c>
      <c r="G83" s="105">
        <f>HLOOKUP(G$57,[1]Beta!$A$22:$AG$362,[1]Beta!$B48+1,)</f>
        <v>79.400002000000001</v>
      </c>
      <c r="H83" s="105">
        <f>HLOOKUP(H$57,[1]Beta!$A$22:$AG$362,[1]Beta!$B48+1,)</f>
        <v>62.349997999999999</v>
      </c>
      <c r="I83" s="105">
        <f>HLOOKUP(I$57,[1]Beta!$A$22:$AG$362,[1]Beta!$B48+1,)</f>
        <v>78.319999999999993</v>
      </c>
      <c r="J83" s="105">
        <f>HLOOKUP(J$57,[1]Beta!$A$22:$AG$362,[1]Beta!$B48+1,)</f>
        <v>35.950001</v>
      </c>
      <c r="K83" s="105">
        <f>HLOOKUP(K$57,[1]Beta!$A$22:$AG$362,[1]Beta!$B48+1,)</f>
        <v>65.199996999999996</v>
      </c>
      <c r="L83" s="105">
        <f>HLOOKUP(L$57,[1]Beta!$A$22:$AG$362,[1]Beta!$B48+1,)</f>
        <v>31.969999000000001</v>
      </c>
      <c r="M83" s="105">
        <f>HLOOKUP(M$57,[1]Beta!$A$22:$AG$362,[1]Beta!$B48+1,)</f>
        <v>58.849997999999999</v>
      </c>
      <c r="N83" s="105">
        <f>HLOOKUP(N$57,[1]Beta!$A$22:$AG$362,[1]Beta!$B48+1,)</f>
        <v>64.800003000000004</v>
      </c>
      <c r="O83" s="105">
        <f>HLOOKUP(O$57,[1]Beta!$A$22:$AG$362,[1]Beta!$B48+1,)</f>
        <v>16.854921000000001</v>
      </c>
      <c r="P83" s="105" t="str">
        <f>HLOOKUP(P$57,[1]Beta!$A$22:$AG$362,[1]Beta!$B48+1,)</f>
        <v/>
      </c>
      <c r="Q83" s="105">
        <f>HLOOKUP(Q$57,[1]Beta!$A$22:$AG$362,[1]Beta!$B48+1,)</f>
        <v>56.124755999999998</v>
      </c>
      <c r="R83" s="105">
        <f>HLOOKUP(R$57,[1]Beta!$A$22:$AG$362,[1]Beta!$B48+1,)</f>
        <v>4350.1098629999997</v>
      </c>
    </row>
    <row r="84" spans="2:18" x14ac:dyDescent="0.2">
      <c r="B84" s="103">
        <v>42737</v>
      </c>
      <c r="C84" s="105">
        <f>HLOOKUP(C$57,[1]Beta!$A$22:$AG$362,[1]Beta!$B49+1,)</f>
        <v>74.169998000000007</v>
      </c>
      <c r="D84" s="105">
        <f>HLOOKUP(D$57,[1]Beta!$A$22:$AG$362,[1]Beta!$B49+1,)</f>
        <v>46.889999000000003</v>
      </c>
      <c r="E84" s="105">
        <f>HLOOKUP(E$57,[1]Beta!$A$22:$AG$362,[1]Beta!$B49+1,)</f>
        <v>52.77</v>
      </c>
      <c r="F84" s="105">
        <f>HLOOKUP(F$57,[1]Beta!$A$22:$AG$362,[1]Beta!$B49+1,)</f>
        <v>56.98</v>
      </c>
      <c r="G84" s="105">
        <f>HLOOKUP(G$57,[1]Beta!$A$22:$AG$362,[1]Beta!$B49+1,)</f>
        <v>75.5</v>
      </c>
      <c r="H84" s="105">
        <f>HLOOKUP(H$57,[1]Beta!$A$22:$AG$362,[1]Beta!$B49+1,)</f>
        <v>64.360000999999997</v>
      </c>
      <c r="I84" s="105">
        <f>HLOOKUP(I$57,[1]Beta!$A$22:$AG$362,[1]Beta!$B49+1,)</f>
        <v>77.599997999999999</v>
      </c>
      <c r="J84" s="105">
        <f>HLOOKUP(J$57,[1]Beta!$A$22:$AG$362,[1]Beta!$B49+1,)</f>
        <v>34.75</v>
      </c>
      <c r="K84" s="105">
        <f>HLOOKUP(K$57,[1]Beta!$A$22:$AG$362,[1]Beta!$B49+1,)</f>
        <v>65</v>
      </c>
      <c r="L84" s="105">
        <f>HLOOKUP(L$57,[1]Beta!$A$22:$AG$362,[1]Beta!$B49+1,)</f>
        <v>33.380001</v>
      </c>
      <c r="M84" s="105">
        <f>HLOOKUP(M$57,[1]Beta!$A$22:$AG$362,[1]Beta!$B49+1,)</f>
        <v>59.450001</v>
      </c>
      <c r="N84" s="105">
        <f>HLOOKUP(N$57,[1]Beta!$A$22:$AG$362,[1]Beta!$B49+1,)</f>
        <v>65.75</v>
      </c>
      <c r="O84" s="105">
        <f>HLOOKUP(O$57,[1]Beta!$A$22:$AG$362,[1]Beta!$B49+1,)</f>
        <v>16.902398999999999</v>
      </c>
      <c r="P84" s="105" t="str">
        <f>HLOOKUP(P$57,[1]Beta!$A$22:$AG$362,[1]Beta!$B49+1,)</f>
        <v/>
      </c>
      <c r="Q84" s="105">
        <f>HLOOKUP(Q$57,[1]Beta!$A$22:$AG$362,[1]Beta!$B49+1,)</f>
        <v>57.538764999999998</v>
      </c>
      <c r="R84" s="105">
        <f>HLOOKUP(R$57,[1]Beta!$A$22:$AG$362,[1]Beta!$B49+1,)</f>
        <v>4354.0498049999997</v>
      </c>
    </row>
    <row r="85" spans="2:18" x14ac:dyDescent="0.2">
      <c r="B85" s="103">
        <v>42730</v>
      </c>
      <c r="C85" s="105">
        <f>HLOOKUP(C$57,[1]Beta!$A$22:$AG$362,[1]Beta!$B50+1,)</f>
        <v>74.150002000000001</v>
      </c>
      <c r="D85" s="105">
        <f>HLOOKUP(D$57,[1]Beta!$A$22:$AG$362,[1]Beta!$B50+1,)</f>
        <v>46.080002</v>
      </c>
      <c r="E85" s="105">
        <f>HLOOKUP(E$57,[1]Beta!$A$22:$AG$362,[1]Beta!$B50+1,)</f>
        <v>52.150002000000001</v>
      </c>
      <c r="F85" s="105">
        <f>HLOOKUP(F$57,[1]Beta!$A$22:$AG$362,[1]Beta!$B50+1,)</f>
        <v>56.639999000000003</v>
      </c>
      <c r="G85" s="105">
        <f>HLOOKUP(G$57,[1]Beta!$A$22:$AG$362,[1]Beta!$B50+1,)</f>
        <v>76.279999000000004</v>
      </c>
      <c r="H85" s="105">
        <f>HLOOKUP(H$57,[1]Beta!$A$22:$AG$362,[1]Beta!$B50+1,)</f>
        <v>63.959999000000003</v>
      </c>
      <c r="I85" s="105">
        <f>HLOOKUP(I$57,[1]Beta!$A$22:$AG$362,[1]Beta!$B50+1,)</f>
        <v>76.620002999999997</v>
      </c>
      <c r="J85" s="105">
        <f>HLOOKUP(J$57,[1]Beta!$A$22:$AG$362,[1]Beta!$B50+1,)</f>
        <v>35.5</v>
      </c>
      <c r="K85" s="105">
        <f>HLOOKUP(K$57,[1]Beta!$A$22:$AG$362,[1]Beta!$B50+1,)</f>
        <v>64.550003000000004</v>
      </c>
      <c r="L85" s="105">
        <f>HLOOKUP(L$57,[1]Beta!$A$22:$AG$362,[1]Beta!$B50+1,)</f>
        <v>33.689999</v>
      </c>
      <c r="M85" s="105">
        <f>HLOOKUP(M$57,[1]Beta!$A$22:$AG$362,[1]Beta!$B50+1,)</f>
        <v>59.799999</v>
      </c>
      <c r="N85" s="105">
        <f>HLOOKUP(N$57,[1]Beta!$A$22:$AG$362,[1]Beta!$B50+1,)</f>
        <v>66.949996999999996</v>
      </c>
      <c r="O85" s="105">
        <f>HLOOKUP(O$57,[1]Beta!$A$22:$AG$362,[1]Beta!$B50+1,)</f>
        <v>17.282228</v>
      </c>
      <c r="P85" s="105" t="str">
        <f>HLOOKUP(P$57,[1]Beta!$A$22:$AG$362,[1]Beta!$B50+1,)</f>
        <v/>
      </c>
      <c r="Q85" s="105">
        <f>HLOOKUP(Q$57,[1]Beta!$A$22:$AG$362,[1]Beta!$B50+1,)</f>
        <v>54.303967</v>
      </c>
      <c r="R85" s="105">
        <f>HLOOKUP(R$57,[1]Beta!$A$22:$AG$362,[1]Beta!$B50+1,)</f>
        <v>4278.6601559999999</v>
      </c>
    </row>
    <row r="86" spans="2:18" x14ac:dyDescent="0.2">
      <c r="B86" s="103">
        <v>42723</v>
      </c>
      <c r="C86" s="105">
        <f>HLOOKUP(C$57,[1]Beta!$A$22:$AG$362,[1]Beta!$B51+1,)</f>
        <v>74.610000999999997</v>
      </c>
      <c r="D86" s="105">
        <f>HLOOKUP(D$57,[1]Beta!$A$22:$AG$362,[1]Beta!$B51+1,)</f>
        <v>45.799999</v>
      </c>
      <c r="E86" s="105">
        <f>HLOOKUP(E$57,[1]Beta!$A$22:$AG$362,[1]Beta!$B51+1,)</f>
        <v>52.75</v>
      </c>
      <c r="F86" s="105">
        <f>HLOOKUP(F$57,[1]Beta!$A$22:$AG$362,[1]Beta!$B51+1,)</f>
        <v>57.849997999999999</v>
      </c>
      <c r="G86" s="105">
        <f>HLOOKUP(G$57,[1]Beta!$A$22:$AG$362,[1]Beta!$B51+1,)</f>
        <v>77.919998000000007</v>
      </c>
      <c r="H86" s="105">
        <f>HLOOKUP(H$57,[1]Beta!$A$22:$AG$362,[1]Beta!$B51+1,)</f>
        <v>64.430000000000007</v>
      </c>
      <c r="I86" s="105">
        <f>HLOOKUP(I$57,[1]Beta!$A$22:$AG$362,[1]Beta!$B51+1,)</f>
        <v>76.040001000000004</v>
      </c>
      <c r="J86" s="105">
        <f>HLOOKUP(J$57,[1]Beta!$A$22:$AG$362,[1]Beta!$B51+1,)</f>
        <v>36.400002000000001</v>
      </c>
      <c r="K86" s="105">
        <f>HLOOKUP(K$57,[1]Beta!$A$22:$AG$362,[1]Beta!$B51+1,)</f>
        <v>64.650002000000001</v>
      </c>
      <c r="L86" s="105">
        <f>HLOOKUP(L$57,[1]Beta!$A$22:$AG$362,[1]Beta!$B51+1,)</f>
        <v>34.240001999999997</v>
      </c>
      <c r="M86" s="105">
        <f>HLOOKUP(M$57,[1]Beta!$A$22:$AG$362,[1]Beta!$B51+1,)</f>
        <v>59.950001</v>
      </c>
      <c r="N86" s="105">
        <f>HLOOKUP(N$57,[1]Beta!$A$22:$AG$362,[1]Beta!$B51+1,)</f>
        <v>67.800003000000004</v>
      </c>
      <c r="O86" s="105">
        <f>HLOOKUP(O$57,[1]Beta!$A$22:$AG$362,[1]Beta!$B51+1,)</f>
        <v>16.285174999999999</v>
      </c>
      <c r="P86" s="105" t="str">
        <f>HLOOKUP(P$57,[1]Beta!$A$22:$AG$362,[1]Beta!$B51+1,)</f>
        <v/>
      </c>
      <c r="Q86" s="105">
        <f>HLOOKUP(Q$57,[1]Beta!$A$22:$AG$362,[1]Beta!$B51+1,)</f>
        <v>56.211917999999997</v>
      </c>
      <c r="R86" s="105">
        <f>HLOOKUP(R$57,[1]Beta!$A$22:$AG$362,[1]Beta!$B51+1,)</f>
        <v>4325.169922</v>
      </c>
    </row>
    <row r="87" spans="2:18" x14ac:dyDescent="0.2">
      <c r="B87" s="103">
        <v>42716</v>
      </c>
      <c r="C87" s="105">
        <f>HLOOKUP(C$57,[1]Beta!$A$22:$AG$362,[1]Beta!$B52+1,)</f>
        <v>74.160004000000001</v>
      </c>
      <c r="D87" s="105">
        <f>HLOOKUP(D$57,[1]Beta!$A$22:$AG$362,[1]Beta!$B52+1,)</f>
        <v>45.169998</v>
      </c>
      <c r="E87" s="105">
        <f>HLOOKUP(E$57,[1]Beta!$A$22:$AG$362,[1]Beta!$B52+1,)</f>
        <v>52.380001</v>
      </c>
      <c r="F87" s="105">
        <f>HLOOKUP(F$57,[1]Beta!$A$22:$AG$362,[1]Beta!$B52+1,)</f>
        <v>57.73</v>
      </c>
      <c r="G87" s="105">
        <f>HLOOKUP(G$57,[1]Beta!$A$22:$AG$362,[1]Beta!$B52+1,)</f>
        <v>78.559997999999993</v>
      </c>
      <c r="H87" s="105">
        <f>HLOOKUP(H$57,[1]Beta!$A$22:$AG$362,[1]Beta!$B52+1,)</f>
        <v>63.139999000000003</v>
      </c>
      <c r="I87" s="105">
        <f>HLOOKUP(I$57,[1]Beta!$A$22:$AG$362,[1]Beta!$B52+1,)</f>
        <v>76.019997000000004</v>
      </c>
      <c r="J87" s="105">
        <f>HLOOKUP(J$57,[1]Beta!$A$22:$AG$362,[1]Beta!$B52+1,)</f>
        <v>36.400002000000001</v>
      </c>
      <c r="K87" s="105">
        <f>HLOOKUP(K$57,[1]Beta!$A$22:$AG$362,[1]Beta!$B52+1,)</f>
        <v>64.199996999999996</v>
      </c>
      <c r="L87" s="105">
        <f>HLOOKUP(L$57,[1]Beta!$A$22:$AG$362,[1]Beta!$B52+1,)</f>
        <v>33.950001</v>
      </c>
      <c r="M87" s="105">
        <f>HLOOKUP(M$57,[1]Beta!$A$22:$AG$362,[1]Beta!$B52+1,)</f>
        <v>61.099997999999999</v>
      </c>
      <c r="N87" s="105">
        <f>HLOOKUP(N$57,[1]Beta!$A$22:$AG$362,[1]Beta!$B52+1,)</f>
        <v>68.349997999999999</v>
      </c>
      <c r="O87" s="105">
        <f>HLOOKUP(O$57,[1]Beta!$A$22:$AG$362,[1]Beta!$B52+1,)</f>
        <v>16.427612</v>
      </c>
      <c r="P87" s="105" t="str">
        <f>HLOOKUP(P$57,[1]Beta!$A$22:$AG$362,[1]Beta!$B52+1,)</f>
        <v/>
      </c>
      <c r="Q87" s="105">
        <f>HLOOKUP(Q$57,[1]Beta!$A$22:$AG$362,[1]Beta!$B52+1,)</f>
        <v>53.190185999999997</v>
      </c>
      <c r="R87" s="105">
        <f>HLOOKUP(R$57,[1]Beta!$A$22:$AG$362,[1]Beta!$B52+1,)</f>
        <v>4312.3999020000001</v>
      </c>
    </row>
    <row r="88" spans="2:18" x14ac:dyDescent="0.2">
      <c r="B88" s="103">
        <v>42709</v>
      </c>
      <c r="C88" s="105">
        <f>HLOOKUP(C$57,[1]Beta!$A$22:$AG$362,[1]Beta!$B53+1,)</f>
        <v>73.230002999999996</v>
      </c>
      <c r="D88" s="105">
        <f>HLOOKUP(D$57,[1]Beta!$A$22:$AG$362,[1]Beta!$B53+1,)</f>
        <v>44.639999000000003</v>
      </c>
      <c r="E88" s="105">
        <f>HLOOKUP(E$57,[1]Beta!$A$22:$AG$362,[1]Beta!$B53+1,)</f>
        <v>51.290000999999997</v>
      </c>
      <c r="F88" s="105">
        <f>HLOOKUP(F$57,[1]Beta!$A$22:$AG$362,[1]Beta!$B53+1,)</f>
        <v>58.23</v>
      </c>
      <c r="G88" s="105">
        <f>HLOOKUP(G$57,[1]Beta!$A$22:$AG$362,[1]Beta!$B53+1,)</f>
        <v>77.790001000000004</v>
      </c>
      <c r="H88" s="105">
        <f>HLOOKUP(H$57,[1]Beta!$A$22:$AG$362,[1]Beta!$B53+1,)</f>
        <v>62.759998000000003</v>
      </c>
      <c r="I88" s="105">
        <f>HLOOKUP(I$57,[1]Beta!$A$22:$AG$362,[1]Beta!$B53+1,)</f>
        <v>74.870002999999997</v>
      </c>
      <c r="J88" s="105">
        <f>HLOOKUP(J$57,[1]Beta!$A$22:$AG$362,[1]Beta!$B53+1,)</f>
        <v>35.700001</v>
      </c>
      <c r="K88" s="105">
        <f>HLOOKUP(K$57,[1]Beta!$A$22:$AG$362,[1]Beta!$B53+1,)</f>
        <v>63.849997999999999</v>
      </c>
      <c r="L88" s="105">
        <f>HLOOKUP(L$57,[1]Beta!$A$22:$AG$362,[1]Beta!$B53+1,)</f>
        <v>34.049999</v>
      </c>
      <c r="M88" s="105">
        <f>HLOOKUP(M$57,[1]Beta!$A$22:$AG$362,[1]Beta!$B53+1,)</f>
        <v>59.799999</v>
      </c>
      <c r="N88" s="105">
        <f>HLOOKUP(N$57,[1]Beta!$A$22:$AG$362,[1]Beta!$B53+1,)</f>
        <v>67.849997999999999</v>
      </c>
      <c r="O88" s="105">
        <f>HLOOKUP(O$57,[1]Beta!$A$22:$AG$362,[1]Beta!$B53+1,)</f>
        <v>15.478039000000001</v>
      </c>
      <c r="P88" s="105" t="str">
        <f>HLOOKUP(P$57,[1]Beta!$A$22:$AG$362,[1]Beta!$B53+1,)</f>
        <v/>
      </c>
      <c r="Q88" s="105">
        <f>HLOOKUP(Q$57,[1]Beta!$A$22:$AG$362,[1]Beta!$B53+1,)</f>
        <v>51.853653000000001</v>
      </c>
      <c r="R88" s="105">
        <f>HLOOKUP(R$57,[1]Beta!$A$22:$AG$362,[1]Beta!$B53+1,)</f>
        <v>4313.6098629999997</v>
      </c>
    </row>
    <row r="89" spans="2:18" x14ac:dyDescent="0.2">
      <c r="B89" s="103">
        <v>42702</v>
      </c>
      <c r="C89" s="105">
        <f>HLOOKUP(C$57,[1]Beta!$A$22:$AG$362,[1]Beta!$B54+1,)</f>
        <v>71.470000999999996</v>
      </c>
      <c r="D89" s="105">
        <f>HLOOKUP(D$57,[1]Beta!$A$22:$AG$362,[1]Beta!$B54+1,)</f>
        <v>44.580002</v>
      </c>
      <c r="E89" s="105">
        <f>HLOOKUP(E$57,[1]Beta!$A$22:$AG$362,[1]Beta!$B54+1,)</f>
        <v>49.68</v>
      </c>
      <c r="F89" s="105">
        <f>HLOOKUP(F$57,[1]Beta!$A$22:$AG$362,[1]Beta!$B54+1,)</f>
        <v>55.939999</v>
      </c>
      <c r="G89" s="105">
        <f>HLOOKUP(G$57,[1]Beta!$A$22:$AG$362,[1]Beta!$B54+1,)</f>
        <v>73.300003000000004</v>
      </c>
      <c r="H89" s="105">
        <f>HLOOKUP(H$57,[1]Beta!$A$22:$AG$362,[1]Beta!$B54+1,)</f>
        <v>60.279998999999997</v>
      </c>
      <c r="I89" s="105">
        <f>HLOOKUP(I$57,[1]Beta!$A$22:$AG$362,[1]Beta!$B54+1,)</f>
        <v>73.760002</v>
      </c>
      <c r="J89" s="105">
        <f>HLOOKUP(J$57,[1]Beta!$A$22:$AG$362,[1]Beta!$B54+1,)</f>
        <v>34.049999</v>
      </c>
      <c r="K89" s="105">
        <f>HLOOKUP(K$57,[1]Beta!$A$22:$AG$362,[1]Beta!$B54+1,)</f>
        <v>63.549999</v>
      </c>
      <c r="L89" s="105">
        <f>HLOOKUP(L$57,[1]Beta!$A$22:$AG$362,[1]Beta!$B54+1,)</f>
        <v>33.060001</v>
      </c>
      <c r="M89" s="105">
        <f>HLOOKUP(M$57,[1]Beta!$A$22:$AG$362,[1]Beta!$B54+1,)</f>
        <v>57</v>
      </c>
      <c r="N89" s="105">
        <f>HLOOKUP(N$57,[1]Beta!$A$22:$AG$362,[1]Beta!$B54+1,)</f>
        <v>64</v>
      </c>
      <c r="O89" s="105">
        <f>HLOOKUP(O$57,[1]Beta!$A$22:$AG$362,[1]Beta!$B54+1,)</f>
        <v>14.386030999999999</v>
      </c>
      <c r="P89" s="105" t="str">
        <f>HLOOKUP(P$57,[1]Beta!$A$22:$AG$362,[1]Beta!$B54+1,)</f>
        <v/>
      </c>
      <c r="Q89" s="105">
        <f>HLOOKUP(Q$57,[1]Beta!$A$22:$AG$362,[1]Beta!$B54+1,)</f>
        <v>50.962631000000002</v>
      </c>
      <c r="R89" s="105">
        <f>HLOOKUP(R$57,[1]Beta!$A$22:$AG$362,[1]Beta!$B54+1,)</f>
        <v>4182.8100590000004</v>
      </c>
    </row>
    <row r="90" spans="2:18" x14ac:dyDescent="0.2">
      <c r="B90" s="103">
        <v>42695</v>
      </c>
      <c r="C90" s="105">
        <f>HLOOKUP(C$57,[1]Beta!$A$22:$AG$362,[1]Beta!$B55+1,)</f>
        <v>72.889999000000003</v>
      </c>
      <c r="D90" s="105">
        <f>HLOOKUP(D$57,[1]Beta!$A$22:$AG$362,[1]Beta!$B55+1,)</f>
        <v>45.68</v>
      </c>
      <c r="E90" s="105">
        <f>HLOOKUP(E$57,[1]Beta!$A$22:$AG$362,[1]Beta!$B55+1,)</f>
        <v>49.549999</v>
      </c>
      <c r="F90" s="105">
        <f>HLOOKUP(F$57,[1]Beta!$A$22:$AG$362,[1]Beta!$B55+1,)</f>
        <v>56.59</v>
      </c>
      <c r="G90" s="105">
        <f>HLOOKUP(G$57,[1]Beta!$A$22:$AG$362,[1]Beta!$B55+1,)</f>
        <v>67.440002000000007</v>
      </c>
      <c r="H90" s="105">
        <f>HLOOKUP(H$57,[1]Beta!$A$22:$AG$362,[1]Beta!$B55+1,)</f>
        <v>62.23</v>
      </c>
      <c r="I90" s="105">
        <f>HLOOKUP(I$57,[1]Beta!$A$22:$AG$362,[1]Beta!$B55+1,)</f>
        <v>74.870002999999997</v>
      </c>
      <c r="J90" s="105">
        <f>HLOOKUP(J$57,[1]Beta!$A$22:$AG$362,[1]Beta!$B55+1,)</f>
        <v>34.75</v>
      </c>
      <c r="K90" s="105">
        <f>HLOOKUP(K$57,[1]Beta!$A$22:$AG$362,[1]Beta!$B55+1,)</f>
        <v>65.800003000000004</v>
      </c>
      <c r="L90" s="105">
        <f>HLOOKUP(L$57,[1]Beta!$A$22:$AG$362,[1]Beta!$B55+1,)</f>
        <v>32.849997999999999</v>
      </c>
      <c r="M90" s="105">
        <f>HLOOKUP(M$57,[1]Beta!$A$22:$AG$362,[1]Beta!$B55+1,)</f>
        <v>58.650002000000001</v>
      </c>
      <c r="N90" s="105">
        <f>HLOOKUP(N$57,[1]Beta!$A$22:$AG$362,[1]Beta!$B55+1,)</f>
        <v>66.900002000000001</v>
      </c>
      <c r="O90" s="105">
        <f>HLOOKUP(O$57,[1]Beta!$A$22:$AG$362,[1]Beta!$B55+1,)</f>
        <v>13.673851000000001</v>
      </c>
      <c r="P90" s="105" t="str">
        <f>HLOOKUP(P$57,[1]Beta!$A$22:$AG$362,[1]Beta!$B55+1,)</f>
        <v/>
      </c>
      <c r="Q90" s="105">
        <f>HLOOKUP(Q$57,[1]Beta!$A$22:$AG$362,[1]Beta!$B55+1,)</f>
        <v>50.304046999999997</v>
      </c>
      <c r="R90" s="105">
        <f>HLOOKUP(R$57,[1]Beta!$A$22:$AG$362,[1]Beta!$B55+1,)</f>
        <v>4221.0200199999999</v>
      </c>
    </row>
    <row r="91" spans="2:18" x14ac:dyDescent="0.2">
      <c r="B91" s="103">
        <v>42688</v>
      </c>
      <c r="C91" s="105">
        <f>HLOOKUP(C$57,[1]Beta!$A$22:$AG$362,[1]Beta!$B56+1,)</f>
        <v>71.629997000000003</v>
      </c>
      <c r="D91" s="105">
        <f>HLOOKUP(D$57,[1]Beta!$A$22:$AG$362,[1]Beta!$B56+1,)</f>
        <v>44.25</v>
      </c>
      <c r="E91" s="105">
        <f>HLOOKUP(E$57,[1]Beta!$A$22:$AG$362,[1]Beta!$B56+1,)</f>
        <v>47.740001999999997</v>
      </c>
      <c r="F91" s="105">
        <f>HLOOKUP(F$57,[1]Beta!$A$22:$AG$362,[1]Beta!$B56+1,)</f>
        <v>54.400002000000001</v>
      </c>
      <c r="G91" s="105">
        <f>HLOOKUP(G$57,[1]Beta!$A$22:$AG$362,[1]Beta!$B56+1,)</f>
        <v>64.889999000000003</v>
      </c>
      <c r="H91" s="105">
        <f>HLOOKUP(H$57,[1]Beta!$A$22:$AG$362,[1]Beta!$B56+1,)</f>
        <v>59.740001999999997</v>
      </c>
      <c r="I91" s="105">
        <f>HLOOKUP(I$57,[1]Beta!$A$22:$AG$362,[1]Beta!$B56+1,)</f>
        <v>72.860000999999997</v>
      </c>
      <c r="J91" s="105">
        <f>HLOOKUP(J$57,[1]Beta!$A$22:$AG$362,[1]Beta!$B56+1,)</f>
        <v>32.75</v>
      </c>
      <c r="K91" s="105">
        <f>HLOOKUP(K$57,[1]Beta!$A$22:$AG$362,[1]Beta!$B56+1,)</f>
        <v>64.349997999999999</v>
      </c>
      <c r="L91" s="105">
        <f>HLOOKUP(L$57,[1]Beta!$A$22:$AG$362,[1]Beta!$B56+1,)</f>
        <v>31.98</v>
      </c>
      <c r="M91" s="105">
        <f>HLOOKUP(M$57,[1]Beta!$A$22:$AG$362,[1]Beta!$B56+1,)</f>
        <v>56.549999</v>
      </c>
      <c r="N91" s="105">
        <f>HLOOKUP(N$57,[1]Beta!$A$22:$AG$362,[1]Beta!$B56+1,)</f>
        <v>65.25</v>
      </c>
      <c r="O91" s="105">
        <f>HLOOKUP(O$57,[1]Beta!$A$22:$AG$362,[1]Beta!$B56+1,)</f>
        <v>13.246543000000001</v>
      </c>
      <c r="P91" s="105" t="str">
        <f>HLOOKUP(P$57,[1]Beta!$A$22:$AG$362,[1]Beta!$B56+1,)</f>
        <v/>
      </c>
      <c r="Q91" s="105">
        <f>HLOOKUP(Q$57,[1]Beta!$A$22:$AG$362,[1]Beta!$B56+1,)</f>
        <v>48.851295</v>
      </c>
      <c r="R91" s="105">
        <f>HLOOKUP(R$57,[1]Beta!$A$22:$AG$362,[1]Beta!$B56+1,)</f>
        <v>4160.580078</v>
      </c>
    </row>
    <row r="92" spans="2:18" x14ac:dyDescent="0.2">
      <c r="B92" s="103">
        <v>42681</v>
      </c>
      <c r="C92" s="105">
        <f>HLOOKUP(C$57,[1]Beta!$A$22:$AG$362,[1]Beta!$B57+1,)</f>
        <v>70.569999999999993</v>
      </c>
      <c r="D92" s="105">
        <f>HLOOKUP(D$57,[1]Beta!$A$22:$AG$362,[1]Beta!$B57+1,)</f>
        <v>42.310001</v>
      </c>
      <c r="E92" s="105">
        <f>HLOOKUP(E$57,[1]Beta!$A$22:$AG$362,[1]Beta!$B57+1,)</f>
        <v>47.43</v>
      </c>
      <c r="F92" s="105">
        <f>HLOOKUP(F$57,[1]Beta!$A$22:$AG$362,[1]Beta!$B57+1,)</f>
        <v>51.139999000000003</v>
      </c>
      <c r="G92" s="105">
        <f>HLOOKUP(G$57,[1]Beta!$A$22:$AG$362,[1]Beta!$B57+1,)</f>
        <v>62.639999000000003</v>
      </c>
      <c r="H92" s="105">
        <f>HLOOKUP(H$57,[1]Beta!$A$22:$AG$362,[1]Beta!$B57+1,)</f>
        <v>57.549999</v>
      </c>
      <c r="I92" s="105">
        <f>HLOOKUP(I$57,[1]Beta!$A$22:$AG$362,[1]Beta!$B57+1,)</f>
        <v>71.589995999999999</v>
      </c>
      <c r="J92" s="105">
        <f>HLOOKUP(J$57,[1]Beta!$A$22:$AG$362,[1]Beta!$B57+1,)</f>
        <v>33.650002000000001</v>
      </c>
      <c r="K92" s="105">
        <f>HLOOKUP(K$57,[1]Beta!$A$22:$AG$362,[1]Beta!$B57+1,)</f>
        <v>62.299999</v>
      </c>
      <c r="L92" s="105">
        <f>HLOOKUP(L$57,[1]Beta!$A$22:$AG$362,[1]Beta!$B57+1,)</f>
        <v>30.5</v>
      </c>
      <c r="M92" s="105">
        <f>HLOOKUP(M$57,[1]Beta!$A$22:$AG$362,[1]Beta!$B57+1,)</f>
        <v>54.849997999999999</v>
      </c>
      <c r="N92" s="105">
        <f>HLOOKUP(N$57,[1]Beta!$A$22:$AG$362,[1]Beta!$B57+1,)</f>
        <v>62.599997999999999</v>
      </c>
      <c r="O92" s="105">
        <f>HLOOKUP(O$57,[1]Beta!$A$22:$AG$362,[1]Beta!$B57+1,)</f>
        <v>12.6768</v>
      </c>
      <c r="P92" s="105" t="str">
        <f>HLOOKUP(P$57,[1]Beta!$A$22:$AG$362,[1]Beta!$B57+1,)</f>
        <v/>
      </c>
      <c r="Q92" s="105">
        <f>HLOOKUP(Q$57,[1]Beta!$A$22:$AG$362,[1]Beta!$B57+1,)</f>
        <v>46.614052000000001</v>
      </c>
      <c r="R92" s="105">
        <f>HLOOKUP(R$57,[1]Beta!$A$22:$AG$362,[1]Beta!$B57+1,)</f>
        <v>4123.6899409999996</v>
      </c>
    </row>
    <row r="93" spans="2:18" x14ac:dyDescent="0.2">
      <c r="B93" s="103">
        <v>42674</v>
      </c>
      <c r="C93" s="105">
        <f>HLOOKUP(C$57,[1]Beta!$A$22:$AG$362,[1]Beta!$B58+1,)</f>
        <v>70.970000999999996</v>
      </c>
      <c r="D93" s="105">
        <f>HLOOKUP(D$57,[1]Beta!$A$22:$AG$362,[1]Beta!$B58+1,)</f>
        <v>44.32</v>
      </c>
      <c r="E93" s="105">
        <f>HLOOKUP(E$57,[1]Beta!$A$22:$AG$362,[1]Beta!$B58+1,)</f>
        <v>48.099997999999999</v>
      </c>
      <c r="F93" s="105">
        <f>HLOOKUP(F$57,[1]Beta!$A$22:$AG$362,[1]Beta!$B58+1,)</f>
        <v>50.68</v>
      </c>
      <c r="G93" s="105">
        <f>HLOOKUP(G$57,[1]Beta!$A$22:$AG$362,[1]Beta!$B58+1,)</f>
        <v>59.98</v>
      </c>
      <c r="H93" s="105">
        <f>HLOOKUP(H$57,[1]Beta!$A$22:$AG$362,[1]Beta!$B58+1,)</f>
        <v>58.279998999999997</v>
      </c>
      <c r="I93" s="105">
        <f>HLOOKUP(I$57,[1]Beta!$A$22:$AG$362,[1]Beta!$B58+1,)</f>
        <v>70.470000999999996</v>
      </c>
      <c r="J93" s="105">
        <f>HLOOKUP(J$57,[1]Beta!$A$22:$AG$362,[1]Beta!$B58+1,)</f>
        <v>32.450001</v>
      </c>
      <c r="K93" s="105">
        <f>HLOOKUP(K$57,[1]Beta!$A$22:$AG$362,[1]Beta!$B58+1,)</f>
        <v>60.950001</v>
      </c>
      <c r="L93" s="105">
        <f>HLOOKUP(L$57,[1]Beta!$A$22:$AG$362,[1]Beta!$B58+1,)</f>
        <v>29.68</v>
      </c>
      <c r="M93" s="105">
        <f>HLOOKUP(M$57,[1]Beta!$A$22:$AG$362,[1]Beta!$B58+1,)</f>
        <v>56.150002000000001</v>
      </c>
      <c r="N93" s="105">
        <f>HLOOKUP(N$57,[1]Beta!$A$22:$AG$362,[1]Beta!$B58+1,)</f>
        <v>58.5</v>
      </c>
      <c r="O93" s="105">
        <f>HLOOKUP(O$57,[1]Beta!$A$22:$AG$362,[1]Beta!$B58+1,)</f>
        <v>12.291835000000001</v>
      </c>
      <c r="P93" s="105" t="str">
        <f>HLOOKUP(P$57,[1]Beta!$A$22:$AG$362,[1]Beta!$B58+1,)</f>
        <v/>
      </c>
      <c r="Q93" s="105">
        <f>HLOOKUP(Q$57,[1]Beta!$A$22:$AG$362,[1]Beta!$B58+1,)</f>
        <v>43.047024</v>
      </c>
      <c r="R93" s="105">
        <f>HLOOKUP(R$57,[1]Beta!$A$22:$AG$362,[1]Beta!$B58+1,)</f>
        <v>3970.0200199999999</v>
      </c>
    </row>
    <row r="94" spans="2:18" x14ac:dyDescent="0.2">
      <c r="B94" s="103">
        <v>42667</v>
      </c>
      <c r="C94" s="105">
        <f>HLOOKUP(C$57,[1]Beta!$A$22:$AG$362,[1]Beta!$B59+1,)</f>
        <v>71.980002999999996</v>
      </c>
      <c r="D94" s="105">
        <f>HLOOKUP(D$57,[1]Beta!$A$22:$AG$362,[1]Beta!$B59+1,)</f>
        <v>45.110000999999997</v>
      </c>
      <c r="E94" s="105">
        <f>HLOOKUP(E$57,[1]Beta!$A$22:$AG$362,[1]Beta!$B59+1,)</f>
        <v>49.07</v>
      </c>
      <c r="F94" s="105">
        <f>HLOOKUP(F$57,[1]Beta!$A$22:$AG$362,[1]Beta!$B59+1,)</f>
        <v>52.34</v>
      </c>
      <c r="G94" s="105">
        <f>HLOOKUP(G$57,[1]Beta!$A$22:$AG$362,[1]Beta!$B59+1,)</f>
        <v>61.220001000000003</v>
      </c>
      <c r="H94" s="105">
        <f>HLOOKUP(H$57,[1]Beta!$A$22:$AG$362,[1]Beta!$B59+1,)</f>
        <v>59.84</v>
      </c>
      <c r="I94" s="105">
        <f>HLOOKUP(I$57,[1]Beta!$A$22:$AG$362,[1]Beta!$B59+1,)</f>
        <v>71.410004000000001</v>
      </c>
      <c r="J94" s="105">
        <f>HLOOKUP(J$57,[1]Beta!$A$22:$AG$362,[1]Beta!$B59+1,)</f>
        <v>33.099997999999999</v>
      </c>
      <c r="K94" s="105">
        <f>HLOOKUP(K$57,[1]Beta!$A$22:$AG$362,[1]Beta!$B59+1,)</f>
        <v>60.849997999999999</v>
      </c>
      <c r="L94" s="105">
        <f>HLOOKUP(L$57,[1]Beta!$A$22:$AG$362,[1]Beta!$B59+1,)</f>
        <v>28.83</v>
      </c>
      <c r="M94" s="105">
        <f>HLOOKUP(M$57,[1]Beta!$A$22:$AG$362,[1]Beta!$B59+1,)</f>
        <v>57.200001</v>
      </c>
      <c r="N94" s="105">
        <f>HLOOKUP(N$57,[1]Beta!$A$22:$AG$362,[1]Beta!$B59+1,)</f>
        <v>63.099997999999999</v>
      </c>
      <c r="O94" s="105">
        <f>HLOOKUP(O$57,[1]Beta!$A$22:$AG$362,[1]Beta!$B59+1,)</f>
        <v>12.982388</v>
      </c>
      <c r="P94" s="105" t="str">
        <f>HLOOKUP(P$57,[1]Beta!$A$22:$AG$362,[1]Beta!$B59+1,)</f>
        <v/>
      </c>
      <c r="Q94" s="105">
        <f>HLOOKUP(Q$57,[1]Beta!$A$22:$AG$362,[1]Beta!$B59+1,)</f>
        <v>43.379252999999999</v>
      </c>
      <c r="R94" s="105">
        <f>HLOOKUP(R$57,[1]Beta!$A$22:$AG$362,[1]Beta!$B59+1,)</f>
        <v>4046.360107</v>
      </c>
    </row>
    <row r="95" spans="2:18" x14ac:dyDescent="0.2">
      <c r="B95" s="103">
        <v>42660</v>
      </c>
      <c r="C95" s="105">
        <f>HLOOKUP(C$57,[1]Beta!$A$22:$AG$362,[1]Beta!$B60+1,)</f>
        <v>71.720000999999996</v>
      </c>
      <c r="D95" s="105">
        <f>HLOOKUP(D$57,[1]Beta!$A$22:$AG$362,[1]Beta!$B60+1,)</f>
        <v>44.720001000000003</v>
      </c>
      <c r="E95" s="105">
        <f>HLOOKUP(E$57,[1]Beta!$A$22:$AG$362,[1]Beta!$B60+1,)</f>
        <v>48.419998</v>
      </c>
      <c r="F95" s="105">
        <f>HLOOKUP(F$57,[1]Beta!$A$22:$AG$362,[1]Beta!$B60+1,)</f>
        <v>51.810001</v>
      </c>
      <c r="G95" s="105">
        <f>HLOOKUP(G$57,[1]Beta!$A$22:$AG$362,[1]Beta!$B60+1,)</f>
        <v>60.470001000000003</v>
      </c>
      <c r="H95" s="105">
        <f>HLOOKUP(H$57,[1]Beta!$A$22:$AG$362,[1]Beta!$B60+1,)</f>
        <v>60.52</v>
      </c>
      <c r="I95" s="105">
        <f>HLOOKUP(I$57,[1]Beta!$A$22:$AG$362,[1]Beta!$B60+1,)</f>
        <v>69.510002</v>
      </c>
      <c r="J95" s="105">
        <f>HLOOKUP(J$57,[1]Beta!$A$22:$AG$362,[1]Beta!$B60+1,)</f>
        <v>32.5</v>
      </c>
      <c r="K95" s="105">
        <f>HLOOKUP(K$57,[1]Beta!$A$22:$AG$362,[1]Beta!$B60+1,)</f>
        <v>60.650002000000001</v>
      </c>
      <c r="L95" s="105">
        <f>HLOOKUP(L$57,[1]Beta!$A$22:$AG$362,[1]Beta!$B60+1,)</f>
        <v>28.26</v>
      </c>
      <c r="M95" s="105">
        <f>HLOOKUP(M$57,[1]Beta!$A$22:$AG$362,[1]Beta!$B60+1,)</f>
        <v>57.439999</v>
      </c>
      <c r="N95" s="105">
        <f>HLOOKUP(N$57,[1]Beta!$A$22:$AG$362,[1]Beta!$B60+1,)</f>
        <v>61.700001</v>
      </c>
      <c r="O95" s="105">
        <f>HLOOKUP(O$57,[1]Beta!$A$22:$AG$362,[1]Beta!$B60+1,)</f>
        <v>13.765013</v>
      </c>
      <c r="P95" s="105" t="str">
        <f>HLOOKUP(P$57,[1]Beta!$A$22:$AG$362,[1]Beta!$B60+1,)</f>
        <v/>
      </c>
      <c r="Q95" s="105">
        <f>HLOOKUP(Q$57,[1]Beta!$A$22:$AG$362,[1]Beta!$B60+1,)</f>
        <v>46.122489999999999</v>
      </c>
      <c r="R95" s="105">
        <f>HLOOKUP(R$57,[1]Beta!$A$22:$AG$362,[1]Beta!$B60+1,)</f>
        <v>4073.8500979999999</v>
      </c>
    </row>
    <row r="96" spans="2:18" x14ac:dyDescent="0.2">
      <c r="B96" s="103">
        <v>42653</v>
      </c>
      <c r="C96" s="105">
        <f>HLOOKUP(C$57,[1]Beta!$A$22:$AG$362,[1]Beta!$B61+1,)</f>
        <v>71.080001999999993</v>
      </c>
      <c r="D96" s="105">
        <f>HLOOKUP(D$57,[1]Beta!$A$22:$AG$362,[1]Beta!$B61+1,)</f>
        <v>44.57</v>
      </c>
      <c r="E96" s="105">
        <f>HLOOKUP(E$57,[1]Beta!$A$22:$AG$362,[1]Beta!$B61+1,)</f>
        <v>48.400002000000001</v>
      </c>
      <c r="F96" s="105">
        <f>HLOOKUP(F$57,[1]Beta!$A$22:$AG$362,[1]Beta!$B61+1,)</f>
        <v>54.029998999999997</v>
      </c>
      <c r="G96" s="105">
        <f>HLOOKUP(G$57,[1]Beta!$A$22:$AG$362,[1]Beta!$B61+1,)</f>
        <v>60.25</v>
      </c>
      <c r="H96" s="105">
        <f>HLOOKUP(H$57,[1]Beta!$A$22:$AG$362,[1]Beta!$B61+1,)</f>
        <v>59.459999000000003</v>
      </c>
      <c r="I96" s="105">
        <f>HLOOKUP(I$57,[1]Beta!$A$22:$AG$362,[1]Beta!$B61+1,)</f>
        <v>66.769997000000004</v>
      </c>
      <c r="J96" s="105">
        <f>HLOOKUP(J$57,[1]Beta!$A$22:$AG$362,[1]Beta!$B61+1,)</f>
        <v>32.549999</v>
      </c>
      <c r="K96" s="105">
        <f>HLOOKUP(K$57,[1]Beta!$A$22:$AG$362,[1]Beta!$B61+1,)</f>
        <v>61.330002</v>
      </c>
      <c r="L96" s="105">
        <f>HLOOKUP(L$57,[1]Beta!$A$22:$AG$362,[1]Beta!$B61+1,)</f>
        <v>28.34</v>
      </c>
      <c r="M96" s="105">
        <f>HLOOKUP(M$57,[1]Beta!$A$22:$AG$362,[1]Beta!$B61+1,)</f>
        <v>58.119999</v>
      </c>
      <c r="N96" s="105">
        <f>HLOOKUP(N$57,[1]Beta!$A$22:$AG$362,[1]Beta!$B61+1,)</f>
        <v>61.049999</v>
      </c>
      <c r="O96" s="105">
        <f>HLOOKUP(O$57,[1]Beta!$A$22:$AG$362,[1]Beta!$B61+1,)</f>
        <v>13.11129</v>
      </c>
      <c r="P96" s="105" t="str">
        <f>HLOOKUP(P$57,[1]Beta!$A$22:$AG$362,[1]Beta!$B61+1,)</f>
        <v/>
      </c>
      <c r="Q96" s="105">
        <f>HLOOKUP(Q$57,[1]Beta!$A$22:$AG$362,[1]Beta!$B61+1,)</f>
        <v>45.676357000000003</v>
      </c>
      <c r="R96" s="105">
        <f>HLOOKUP(R$57,[1]Beta!$A$22:$AG$362,[1]Beta!$B61+1,)</f>
        <v>4057.280029</v>
      </c>
    </row>
    <row r="97" spans="2:18" x14ac:dyDescent="0.2">
      <c r="B97" s="103">
        <v>42646</v>
      </c>
      <c r="C97" s="105">
        <f>HLOOKUP(C$57,[1]Beta!$A$22:$AG$362,[1]Beta!$B62+1,)</f>
        <v>70.069999999999993</v>
      </c>
      <c r="D97" s="105">
        <f>HLOOKUP(D$57,[1]Beta!$A$22:$AG$362,[1]Beta!$B62+1,)</f>
        <v>43.68</v>
      </c>
      <c r="E97" s="105">
        <f>HLOOKUP(E$57,[1]Beta!$A$22:$AG$362,[1]Beta!$B62+1,)</f>
        <v>47.34</v>
      </c>
      <c r="F97" s="105">
        <f>HLOOKUP(F$57,[1]Beta!$A$22:$AG$362,[1]Beta!$B62+1,)</f>
        <v>53.400002000000001</v>
      </c>
      <c r="G97" s="105">
        <f>HLOOKUP(G$57,[1]Beta!$A$22:$AG$362,[1]Beta!$B62+1,)</f>
        <v>59.349997999999999</v>
      </c>
      <c r="H97" s="105">
        <f>HLOOKUP(H$57,[1]Beta!$A$22:$AG$362,[1]Beta!$B62+1,)</f>
        <v>56.939999</v>
      </c>
      <c r="I97" s="105">
        <f>HLOOKUP(I$57,[1]Beta!$A$22:$AG$362,[1]Beta!$B62+1,)</f>
        <v>65.129997000000003</v>
      </c>
      <c r="J97" s="105">
        <f>HLOOKUP(J$57,[1]Beta!$A$22:$AG$362,[1]Beta!$B62+1,)</f>
        <v>31.540001</v>
      </c>
      <c r="K97" s="105">
        <f>HLOOKUP(K$57,[1]Beta!$A$22:$AG$362,[1]Beta!$B62+1,)</f>
        <v>60.279998999999997</v>
      </c>
      <c r="L97" s="105">
        <f>HLOOKUP(L$57,[1]Beta!$A$22:$AG$362,[1]Beta!$B62+1,)</f>
        <v>27.74</v>
      </c>
      <c r="M97" s="105">
        <f>HLOOKUP(M$57,[1]Beta!$A$22:$AG$362,[1]Beta!$B62+1,)</f>
        <v>56.41</v>
      </c>
      <c r="N97" s="105">
        <f>HLOOKUP(N$57,[1]Beta!$A$22:$AG$362,[1]Beta!$B62+1,)</f>
        <v>58.889999000000003</v>
      </c>
      <c r="O97" s="105">
        <f>HLOOKUP(O$57,[1]Beta!$A$22:$AG$362,[1]Beta!$B62+1,)</f>
        <v>13.35989</v>
      </c>
      <c r="P97" s="105" t="str">
        <f>HLOOKUP(P$57,[1]Beta!$A$22:$AG$362,[1]Beta!$B62+1,)</f>
        <v/>
      </c>
      <c r="Q97" s="105">
        <f>HLOOKUP(Q$57,[1]Beta!$A$22:$AG$362,[1]Beta!$B62+1,)</f>
        <v>46.331322</v>
      </c>
      <c r="R97" s="105">
        <f>HLOOKUP(R$57,[1]Beta!$A$22:$AG$362,[1]Beta!$B62+1,)</f>
        <v>4096.25</v>
      </c>
    </row>
    <row r="98" spans="2:18" x14ac:dyDescent="0.2">
      <c r="B98" s="103">
        <v>42639</v>
      </c>
      <c r="C98" s="105">
        <f>HLOOKUP(C$57,[1]Beta!$A$22:$AG$362,[1]Beta!$B63+1,)</f>
        <v>74.470000999999996</v>
      </c>
      <c r="D98" s="105">
        <f>HLOOKUP(D$57,[1]Beta!$A$22:$AG$362,[1]Beta!$B63+1,)</f>
        <v>45.240001999999997</v>
      </c>
      <c r="E98" s="105">
        <f>HLOOKUP(E$57,[1]Beta!$A$22:$AG$362,[1]Beta!$B63+1,)</f>
        <v>50.200001</v>
      </c>
      <c r="F98" s="105">
        <f>HLOOKUP(F$57,[1]Beta!$A$22:$AG$362,[1]Beta!$B63+1,)</f>
        <v>54.07</v>
      </c>
      <c r="G98" s="105">
        <f>HLOOKUP(G$57,[1]Beta!$A$22:$AG$362,[1]Beta!$B63+1,)</f>
        <v>62.700001</v>
      </c>
      <c r="H98" s="105">
        <f>HLOOKUP(H$57,[1]Beta!$A$22:$AG$362,[1]Beta!$B63+1,)</f>
        <v>61.84</v>
      </c>
      <c r="I98" s="105">
        <f>HLOOKUP(I$57,[1]Beta!$A$22:$AG$362,[1]Beta!$B63+1,)</f>
        <v>69.860000999999997</v>
      </c>
      <c r="J98" s="105">
        <f>HLOOKUP(J$57,[1]Beta!$A$22:$AG$362,[1]Beta!$B63+1,)</f>
        <v>32.860000999999997</v>
      </c>
      <c r="K98" s="105">
        <f>HLOOKUP(K$57,[1]Beta!$A$22:$AG$362,[1]Beta!$B63+1,)</f>
        <v>63.740001999999997</v>
      </c>
      <c r="L98" s="105">
        <f>HLOOKUP(L$57,[1]Beta!$A$22:$AG$362,[1]Beta!$B63+1,)</f>
        <v>29.549999</v>
      </c>
      <c r="M98" s="105">
        <f>HLOOKUP(M$57,[1]Beta!$A$22:$AG$362,[1]Beta!$B63+1,)</f>
        <v>60.110000999999997</v>
      </c>
      <c r="N98" s="105">
        <f>HLOOKUP(N$57,[1]Beta!$A$22:$AG$362,[1]Beta!$B63+1,)</f>
        <v>61.060001</v>
      </c>
      <c r="O98" s="105">
        <f>HLOOKUP(O$57,[1]Beta!$A$22:$AG$362,[1]Beta!$B63+1,)</f>
        <v>13.599281</v>
      </c>
      <c r="P98" s="105" t="str">
        <f>HLOOKUP(P$57,[1]Beta!$A$22:$AG$362,[1]Beta!$B63+1,)</f>
        <v/>
      </c>
      <c r="Q98" s="105">
        <f>HLOOKUP(Q$57,[1]Beta!$A$22:$AG$362,[1]Beta!$B63+1,)</f>
        <v>46.616084999999998</v>
      </c>
      <c r="R98" s="105">
        <f>HLOOKUP(R$57,[1]Beta!$A$22:$AG$362,[1]Beta!$B63+1,)</f>
        <v>4121.0600590000004</v>
      </c>
    </row>
    <row r="99" spans="2:18" x14ac:dyDescent="0.2">
      <c r="B99" s="103">
        <v>42632</v>
      </c>
      <c r="C99" s="105">
        <f>HLOOKUP(C$57,[1]Beta!$A$22:$AG$362,[1]Beta!$B64+1,)</f>
        <v>76.639999000000003</v>
      </c>
      <c r="D99" s="105">
        <f>HLOOKUP(D$57,[1]Beta!$A$22:$AG$362,[1]Beta!$B64+1,)</f>
        <v>47.380001</v>
      </c>
      <c r="E99" s="105">
        <f>HLOOKUP(E$57,[1]Beta!$A$22:$AG$362,[1]Beta!$B64+1,)</f>
        <v>51.639999000000003</v>
      </c>
      <c r="F99" s="105">
        <f>HLOOKUP(F$57,[1]Beta!$A$22:$AG$362,[1]Beta!$B64+1,)</f>
        <v>56.18</v>
      </c>
      <c r="G99" s="105">
        <f>HLOOKUP(G$57,[1]Beta!$A$22:$AG$362,[1]Beta!$B64+1,)</f>
        <v>65.089995999999999</v>
      </c>
      <c r="H99" s="105">
        <f>HLOOKUP(H$57,[1]Beta!$A$22:$AG$362,[1]Beta!$B64+1,)</f>
        <v>64.089995999999999</v>
      </c>
      <c r="I99" s="105">
        <f>HLOOKUP(I$57,[1]Beta!$A$22:$AG$362,[1]Beta!$B64+1,)</f>
        <v>73.129997000000003</v>
      </c>
      <c r="J99" s="105">
        <f>HLOOKUP(J$57,[1]Beta!$A$22:$AG$362,[1]Beta!$B64+1,)</f>
        <v>34.849997999999999</v>
      </c>
      <c r="K99" s="105">
        <f>HLOOKUP(K$57,[1]Beta!$A$22:$AG$362,[1]Beta!$B64+1,)</f>
        <v>65.660004000000001</v>
      </c>
      <c r="L99" s="105">
        <f>HLOOKUP(L$57,[1]Beta!$A$22:$AG$362,[1]Beta!$B64+1,)</f>
        <v>30.68</v>
      </c>
      <c r="M99" s="105">
        <f>HLOOKUP(M$57,[1]Beta!$A$22:$AG$362,[1]Beta!$B64+1,)</f>
        <v>62.400002000000001</v>
      </c>
      <c r="N99" s="105">
        <f>HLOOKUP(N$57,[1]Beta!$A$22:$AG$362,[1]Beta!$B64+1,)</f>
        <v>62.639999000000003</v>
      </c>
      <c r="O99" s="105">
        <f>HLOOKUP(O$57,[1]Beta!$A$22:$AG$362,[1]Beta!$B64+1,)</f>
        <v>13.350681</v>
      </c>
      <c r="P99" s="105" t="str">
        <f>HLOOKUP(P$57,[1]Beta!$A$22:$AG$362,[1]Beta!$B64+1,)</f>
        <v/>
      </c>
      <c r="Q99" s="105">
        <f>HLOOKUP(Q$57,[1]Beta!$A$22:$AG$362,[1]Beta!$B64+1,)</f>
        <v>44.746124000000002</v>
      </c>
      <c r="R99" s="105">
        <f>HLOOKUP(R$57,[1]Beta!$A$22:$AG$362,[1]Beta!$B64+1,)</f>
        <v>4112.6899409999996</v>
      </c>
    </row>
    <row r="100" spans="2:18" x14ac:dyDescent="0.2">
      <c r="B100" s="103">
        <v>42625</v>
      </c>
      <c r="C100" s="105">
        <f>HLOOKUP(C$57,[1]Beta!$A$22:$AG$362,[1]Beta!$B65+1,)</f>
        <v>74.089995999999999</v>
      </c>
      <c r="D100" s="105">
        <f>HLOOKUP(D$57,[1]Beta!$A$22:$AG$362,[1]Beta!$B65+1,)</f>
        <v>45.52</v>
      </c>
      <c r="E100" s="105">
        <f>HLOOKUP(E$57,[1]Beta!$A$22:$AG$362,[1]Beta!$B65+1,)</f>
        <v>49.189999</v>
      </c>
      <c r="F100" s="105">
        <f>HLOOKUP(F$57,[1]Beta!$A$22:$AG$362,[1]Beta!$B65+1,)</f>
        <v>55.169998</v>
      </c>
      <c r="G100" s="105">
        <f>HLOOKUP(G$57,[1]Beta!$A$22:$AG$362,[1]Beta!$B65+1,)</f>
        <v>62.07</v>
      </c>
      <c r="H100" s="105">
        <f>HLOOKUP(H$57,[1]Beta!$A$22:$AG$362,[1]Beta!$B65+1,)</f>
        <v>60.959999000000003</v>
      </c>
      <c r="I100" s="105">
        <f>HLOOKUP(I$57,[1]Beta!$A$22:$AG$362,[1]Beta!$B65+1,)</f>
        <v>69.019997000000004</v>
      </c>
      <c r="J100" s="105">
        <f>HLOOKUP(J$57,[1]Beta!$A$22:$AG$362,[1]Beta!$B65+1,)</f>
        <v>33.490001999999997</v>
      </c>
      <c r="K100" s="105">
        <f>HLOOKUP(K$57,[1]Beta!$A$22:$AG$362,[1]Beta!$B65+1,)</f>
        <v>63.790000999999997</v>
      </c>
      <c r="L100" s="105">
        <f>HLOOKUP(L$57,[1]Beta!$A$22:$AG$362,[1]Beta!$B65+1,)</f>
        <v>28.92</v>
      </c>
      <c r="M100" s="105">
        <f>HLOOKUP(M$57,[1]Beta!$A$22:$AG$362,[1]Beta!$B65+1,)</f>
        <v>60.130001</v>
      </c>
      <c r="N100" s="105">
        <f>HLOOKUP(N$57,[1]Beta!$A$22:$AG$362,[1]Beta!$B65+1,)</f>
        <v>61.400002000000001</v>
      </c>
      <c r="O100" s="105">
        <f>HLOOKUP(O$57,[1]Beta!$A$22:$AG$362,[1]Beta!$B65+1,)</f>
        <v>12.779825000000001</v>
      </c>
      <c r="P100" s="105" t="str">
        <f>HLOOKUP(P$57,[1]Beta!$A$22:$AG$362,[1]Beta!$B65+1,)</f>
        <v/>
      </c>
      <c r="Q100" s="105">
        <f>HLOOKUP(Q$57,[1]Beta!$A$22:$AG$362,[1]Beta!$B65+1,)</f>
        <v>44.423389</v>
      </c>
      <c r="R100" s="105">
        <f>HLOOKUP(R$57,[1]Beta!$A$22:$AG$362,[1]Beta!$B65+1,)</f>
        <v>4063.969971</v>
      </c>
    </row>
    <row r="101" spans="2:18" x14ac:dyDescent="0.2">
      <c r="B101" s="103">
        <v>42618</v>
      </c>
      <c r="C101" s="105">
        <f>HLOOKUP(C$57,[1]Beta!$A$22:$AG$362,[1]Beta!$B66+1,)</f>
        <v>71.879997000000003</v>
      </c>
      <c r="D101" s="105">
        <f>HLOOKUP(D$57,[1]Beta!$A$22:$AG$362,[1]Beta!$B66+1,)</f>
        <v>45.400002000000001</v>
      </c>
      <c r="E101" s="105">
        <f>HLOOKUP(E$57,[1]Beta!$A$22:$AG$362,[1]Beta!$B66+1,)</f>
        <v>48.299999</v>
      </c>
      <c r="F101" s="105">
        <f>HLOOKUP(F$57,[1]Beta!$A$22:$AG$362,[1]Beta!$B66+1,)</f>
        <v>55.470001000000003</v>
      </c>
      <c r="G101" s="105">
        <f>HLOOKUP(G$57,[1]Beta!$A$22:$AG$362,[1]Beta!$B66+1,)</f>
        <v>61.66</v>
      </c>
      <c r="H101" s="105">
        <f>HLOOKUP(H$57,[1]Beta!$A$22:$AG$362,[1]Beta!$B66+1,)</f>
        <v>60.349997999999999</v>
      </c>
      <c r="I101" s="105">
        <f>HLOOKUP(I$57,[1]Beta!$A$22:$AG$362,[1]Beta!$B66+1,)</f>
        <v>69.059997999999993</v>
      </c>
      <c r="J101" s="105">
        <f>HLOOKUP(J$57,[1]Beta!$A$22:$AG$362,[1]Beta!$B66+1,)</f>
        <v>33.310001</v>
      </c>
      <c r="K101" s="105">
        <f>HLOOKUP(K$57,[1]Beta!$A$22:$AG$362,[1]Beta!$B66+1,)</f>
        <v>63.389999000000003</v>
      </c>
      <c r="L101" s="105">
        <f>HLOOKUP(L$57,[1]Beta!$A$22:$AG$362,[1]Beta!$B66+1,)</f>
        <v>28.719999000000001</v>
      </c>
      <c r="M101" s="105">
        <f>HLOOKUP(M$57,[1]Beta!$A$22:$AG$362,[1]Beta!$B66+1,)</f>
        <v>59.130001</v>
      </c>
      <c r="N101" s="105">
        <f>HLOOKUP(N$57,[1]Beta!$A$22:$AG$362,[1]Beta!$B66+1,)</f>
        <v>61.18</v>
      </c>
      <c r="O101" s="105">
        <f>HLOOKUP(O$57,[1]Beta!$A$22:$AG$362,[1]Beta!$B66+1,)</f>
        <v>13.442755999999999</v>
      </c>
      <c r="P101" s="105" t="str">
        <f>HLOOKUP(P$57,[1]Beta!$A$22:$AG$362,[1]Beta!$B66+1,)</f>
        <v/>
      </c>
      <c r="Q101" s="105">
        <f>HLOOKUP(Q$57,[1]Beta!$A$22:$AG$362,[1]Beta!$B66+1,)</f>
        <v>44.157612</v>
      </c>
      <c r="R101" s="105">
        <f>HLOOKUP(R$57,[1]Beta!$A$22:$AG$362,[1]Beta!$B66+1,)</f>
        <v>4039.9499510000001</v>
      </c>
    </row>
    <row r="102" spans="2:18" x14ac:dyDescent="0.2">
      <c r="B102" s="103">
        <v>42611</v>
      </c>
      <c r="C102" s="105">
        <f>HLOOKUP(C$57,[1]Beta!$A$22:$AG$362,[1]Beta!$B67+1,)</f>
        <v>73.970000999999996</v>
      </c>
      <c r="D102" s="105">
        <f>HLOOKUP(D$57,[1]Beta!$A$22:$AG$362,[1]Beta!$B67+1,)</f>
        <v>46.209999000000003</v>
      </c>
      <c r="E102" s="105">
        <f>HLOOKUP(E$57,[1]Beta!$A$22:$AG$362,[1]Beta!$B67+1,)</f>
        <v>49.43</v>
      </c>
      <c r="F102" s="105">
        <f>HLOOKUP(F$57,[1]Beta!$A$22:$AG$362,[1]Beta!$B67+1,)</f>
        <v>58.09</v>
      </c>
      <c r="G102" s="105">
        <f>HLOOKUP(G$57,[1]Beta!$A$22:$AG$362,[1]Beta!$B67+1,)</f>
        <v>63.790000999999997</v>
      </c>
      <c r="H102" s="105">
        <f>HLOOKUP(H$57,[1]Beta!$A$22:$AG$362,[1]Beta!$B67+1,)</f>
        <v>62.290000999999997</v>
      </c>
      <c r="I102" s="105">
        <f>HLOOKUP(I$57,[1]Beta!$A$22:$AG$362,[1]Beta!$B67+1,)</f>
        <v>70.819999999999993</v>
      </c>
      <c r="J102" s="105">
        <f>HLOOKUP(J$57,[1]Beta!$A$22:$AG$362,[1]Beta!$B67+1,)</f>
        <v>34.130001</v>
      </c>
      <c r="K102" s="105">
        <f>HLOOKUP(K$57,[1]Beta!$A$22:$AG$362,[1]Beta!$B67+1,)</f>
        <v>64.839995999999999</v>
      </c>
      <c r="L102" s="105">
        <f>HLOOKUP(L$57,[1]Beta!$A$22:$AG$362,[1]Beta!$B67+1,)</f>
        <v>29.92</v>
      </c>
      <c r="M102" s="105">
        <f>HLOOKUP(M$57,[1]Beta!$A$22:$AG$362,[1]Beta!$B67+1,)</f>
        <v>60.43</v>
      </c>
      <c r="N102" s="105">
        <f>HLOOKUP(N$57,[1]Beta!$A$22:$AG$362,[1]Beta!$B67+1,)</f>
        <v>63.77</v>
      </c>
      <c r="O102" s="105">
        <f>HLOOKUP(O$57,[1]Beta!$A$22:$AG$362,[1]Beta!$B67+1,)</f>
        <v>13.148118999999999</v>
      </c>
      <c r="P102" s="105" t="str">
        <f>HLOOKUP(P$57,[1]Beta!$A$22:$AG$362,[1]Beta!$B67+1,)</f>
        <v/>
      </c>
      <c r="Q102" s="105">
        <f>HLOOKUP(Q$57,[1]Beta!$A$22:$AG$362,[1]Beta!$B67+1,)</f>
        <v>41.832023999999997</v>
      </c>
      <c r="R102" s="105">
        <f>HLOOKUP(R$57,[1]Beta!$A$22:$AG$362,[1]Beta!$B67+1,)</f>
        <v>4137.7001950000003</v>
      </c>
    </row>
    <row r="103" spans="2:18" x14ac:dyDescent="0.2">
      <c r="B103" s="103">
        <v>42604</v>
      </c>
      <c r="C103" s="105">
        <f>HLOOKUP(C$57,[1]Beta!$A$22:$AG$362,[1]Beta!$B68+1,)</f>
        <v>73.790001000000004</v>
      </c>
      <c r="D103" s="105">
        <f>HLOOKUP(D$57,[1]Beta!$A$22:$AG$362,[1]Beta!$B68+1,)</f>
        <v>44.98</v>
      </c>
      <c r="E103" s="105">
        <f>HLOOKUP(E$57,[1]Beta!$A$22:$AG$362,[1]Beta!$B68+1,)</f>
        <v>48.799999</v>
      </c>
      <c r="F103" s="105">
        <f>HLOOKUP(F$57,[1]Beta!$A$22:$AG$362,[1]Beta!$B68+1,)</f>
        <v>57.290000999999997</v>
      </c>
      <c r="G103" s="105">
        <f>HLOOKUP(G$57,[1]Beta!$A$22:$AG$362,[1]Beta!$B68+1,)</f>
        <v>62.880001</v>
      </c>
      <c r="H103" s="105">
        <f>HLOOKUP(H$57,[1]Beta!$A$22:$AG$362,[1]Beta!$B68+1,)</f>
        <v>61.540000999999997</v>
      </c>
      <c r="I103" s="105">
        <f>HLOOKUP(I$57,[1]Beta!$A$22:$AG$362,[1]Beta!$B68+1,)</f>
        <v>70.379997000000003</v>
      </c>
      <c r="J103" s="105">
        <f>HLOOKUP(J$57,[1]Beta!$A$22:$AG$362,[1]Beta!$B68+1,)</f>
        <v>33.400002000000001</v>
      </c>
      <c r="K103" s="105">
        <f>HLOOKUP(K$57,[1]Beta!$A$22:$AG$362,[1]Beta!$B68+1,)</f>
        <v>65.360000999999997</v>
      </c>
      <c r="L103" s="105">
        <f>HLOOKUP(L$57,[1]Beta!$A$22:$AG$362,[1]Beta!$B68+1,)</f>
        <v>29.77</v>
      </c>
      <c r="M103" s="105">
        <f>HLOOKUP(M$57,[1]Beta!$A$22:$AG$362,[1]Beta!$B68+1,)</f>
        <v>60.23</v>
      </c>
      <c r="N103" s="105">
        <f>HLOOKUP(N$57,[1]Beta!$A$22:$AG$362,[1]Beta!$B68+1,)</f>
        <v>64.589995999999999</v>
      </c>
      <c r="O103" s="105">
        <f>HLOOKUP(O$57,[1]Beta!$A$22:$AG$362,[1]Beta!$B68+1,)</f>
        <v>11.04884</v>
      </c>
      <c r="P103" s="105" t="str">
        <f>HLOOKUP(P$57,[1]Beta!$A$22:$AG$362,[1]Beta!$B68+1,)</f>
        <v/>
      </c>
      <c r="Q103" s="105">
        <f>HLOOKUP(Q$57,[1]Beta!$A$22:$AG$362,[1]Beta!$B68+1,)</f>
        <v>41.328941</v>
      </c>
      <c r="R103" s="105">
        <f>HLOOKUP(R$57,[1]Beta!$A$22:$AG$362,[1]Beta!$B68+1,)</f>
        <v>4114.6801759999998</v>
      </c>
    </row>
    <row r="104" spans="2:18" x14ac:dyDescent="0.2">
      <c r="B104" s="103">
        <v>42597</v>
      </c>
      <c r="C104" s="105">
        <f>HLOOKUP(C$57,[1]Beta!$A$22:$AG$362,[1]Beta!$B69+1,)</f>
        <v>75.089995999999999</v>
      </c>
      <c r="D104" s="105">
        <f>HLOOKUP(D$57,[1]Beta!$A$22:$AG$362,[1]Beta!$B69+1,)</f>
        <v>45.490001999999997</v>
      </c>
      <c r="E104" s="105">
        <f>HLOOKUP(E$57,[1]Beta!$A$22:$AG$362,[1]Beta!$B69+1,)</f>
        <v>50.09</v>
      </c>
      <c r="F104" s="105">
        <f>HLOOKUP(F$57,[1]Beta!$A$22:$AG$362,[1]Beta!$B69+1,)</f>
        <v>58.18</v>
      </c>
      <c r="G104" s="105">
        <f>HLOOKUP(G$57,[1]Beta!$A$22:$AG$362,[1]Beta!$B69+1,)</f>
        <v>64.180000000000007</v>
      </c>
      <c r="H104" s="105">
        <f>HLOOKUP(H$57,[1]Beta!$A$22:$AG$362,[1]Beta!$B69+1,)</f>
        <v>61.990001999999997</v>
      </c>
      <c r="I104" s="105">
        <f>HLOOKUP(I$57,[1]Beta!$A$22:$AG$362,[1]Beta!$B69+1,)</f>
        <v>72.029999000000004</v>
      </c>
      <c r="J104" s="105">
        <f>HLOOKUP(J$57,[1]Beta!$A$22:$AG$362,[1]Beta!$B69+1,)</f>
        <v>34.380001</v>
      </c>
      <c r="K104" s="105">
        <f>HLOOKUP(K$57,[1]Beta!$A$22:$AG$362,[1]Beta!$B69+1,)</f>
        <v>66.400002000000001</v>
      </c>
      <c r="L104" s="105">
        <f>HLOOKUP(L$57,[1]Beta!$A$22:$AG$362,[1]Beta!$B69+1,)</f>
        <v>30.35</v>
      </c>
      <c r="M104" s="105">
        <f>HLOOKUP(M$57,[1]Beta!$A$22:$AG$362,[1]Beta!$B69+1,)</f>
        <v>61.080002</v>
      </c>
      <c r="N104" s="105">
        <f>HLOOKUP(N$57,[1]Beta!$A$22:$AG$362,[1]Beta!$B69+1,)</f>
        <v>64.5</v>
      </c>
      <c r="O104" s="105">
        <f>HLOOKUP(O$57,[1]Beta!$A$22:$AG$362,[1]Beta!$B69+1,)</f>
        <v>11.159328</v>
      </c>
      <c r="P104" s="105" t="str">
        <f>HLOOKUP(P$57,[1]Beta!$A$22:$AG$362,[1]Beta!$B69+1,)</f>
        <v/>
      </c>
      <c r="Q104" s="105">
        <f>HLOOKUP(Q$57,[1]Beta!$A$22:$AG$362,[1]Beta!$B69+1,)</f>
        <v>41.689639999999997</v>
      </c>
      <c r="R104" s="105">
        <f>HLOOKUP(R$57,[1]Beta!$A$22:$AG$362,[1]Beta!$B69+1,)</f>
        <v>4142.2299800000001</v>
      </c>
    </row>
    <row r="105" spans="2:18" x14ac:dyDescent="0.2">
      <c r="B105" s="103">
        <v>42590</v>
      </c>
      <c r="C105" s="105">
        <f>HLOOKUP(C$57,[1]Beta!$A$22:$AG$362,[1]Beta!$B70+1,)</f>
        <v>77.260002</v>
      </c>
      <c r="D105" s="105">
        <f>HLOOKUP(D$57,[1]Beta!$A$22:$AG$362,[1]Beta!$B70+1,)</f>
        <v>45.849997999999999</v>
      </c>
      <c r="E105" s="105">
        <f>HLOOKUP(E$57,[1]Beta!$A$22:$AG$362,[1]Beta!$B70+1,)</f>
        <v>50.560001</v>
      </c>
      <c r="F105" s="105">
        <f>HLOOKUP(F$57,[1]Beta!$A$22:$AG$362,[1]Beta!$B70+1,)</f>
        <v>57.009998000000003</v>
      </c>
      <c r="G105" s="105">
        <f>HLOOKUP(G$57,[1]Beta!$A$22:$AG$362,[1]Beta!$B70+1,)</f>
        <v>66.150002000000001</v>
      </c>
      <c r="H105" s="105">
        <f>HLOOKUP(H$57,[1]Beta!$A$22:$AG$362,[1]Beta!$B70+1,)</f>
        <v>62.599997999999999</v>
      </c>
      <c r="I105" s="105">
        <f>HLOOKUP(I$57,[1]Beta!$A$22:$AG$362,[1]Beta!$B70+1,)</f>
        <v>73.040001000000004</v>
      </c>
      <c r="J105" s="105">
        <f>HLOOKUP(J$57,[1]Beta!$A$22:$AG$362,[1]Beta!$B70+1,)</f>
        <v>35.020000000000003</v>
      </c>
      <c r="K105" s="105">
        <f>HLOOKUP(K$57,[1]Beta!$A$22:$AG$362,[1]Beta!$B70+1,)</f>
        <v>67.550003000000004</v>
      </c>
      <c r="L105" s="105">
        <f>HLOOKUP(L$57,[1]Beta!$A$22:$AG$362,[1]Beta!$B70+1,)</f>
        <v>31.18</v>
      </c>
      <c r="M105" s="105">
        <f>HLOOKUP(M$57,[1]Beta!$A$22:$AG$362,[1]Beta!$B70+1,)</f>
        <v>63.330002</v>
      </c>
      <c r="N105" s="105">
        <f>HLOOKUP(N$57,[1]Beta!$A$22:$AG$362,[1]Beta!$B70+1,)</f>
        <v>66.889999000000003</v>
      </c>
      <c r="O105" s="105">
        <f>HLOOKUP(O$57,[1]Beta!$A$22:$AG$362,[1]Beta!$B70+1,)</f>
        <v>11.067254</v>
      </c>
      <c r="P105" s="105" t="str">
        <f>HLOOKUP(P$57,[1]Beta!$A$22:$AG$362,[1]Beta!$B70+1,)</f>
        <v/>
      </c>
      <c r="Q105" s="105">
        <f>HLOOKUP(Q$57,[1]Beta!$A$22:$AG$362,[1]Beta!$B70+1,)</f>
        <v>40.284801000000002</v>
      </c>
      <c r="R105" s="105">
        <f>HLOOKUP(R$57,[1]Beta!$A$22:$AG$362,[1]Beta!$B70+1,)</f>
        <v>4139.6298829999996</v>
      </c>
    </row>
    <row r="106" spans="2:18" x14ac:dyDescent="0.2">
      <c r="B106" s="103">
        <v>42583</v>
      </c>
      <c r="C106" s="105">
        <f>HLOOKUP(C$57,[1]Beta!$A$22:$AG$362,[1]Beta!$B71+1,)</f>
        <v>78.120002999999997</v>
      </c>
      <c r="D106" s="105">
        <f>HLOOKUP(D$57,[1]Beta!$A$22:$AG$362,[1]Beta!$B71+1,)</f>
        <v>46</v>
      </c>
      <c r="E106" s="105">
        <f>HLOOKUP(E$57,[1]Beta!$A$22:$AG$362,[1]Beta!$B71+1,)</f>
        <v>50.93</v>
      </c>
      <c r="F106" s="105">
        <f>HLOOKUP(F$57,[1]Beta!$A$22:$AG$362,[1]Beta!$B71+1,)</f>
        <v>55.990001999999997</v>
      </c>
      <c r="G106" s="105">
        <f>HLOOKUP(G$57,[1]Beta!$A$22:$AG$362,[1]Beta!$B71+1,)</f>
        <v>68.160004000000001</v>
      </c>
      <c r="H106" s="105">
        <f>HLOOKUP(H$57,[1]Beta!$A$22:$AG$362,[1]Beta!$B71+1,)</f>
        <v>63.52</v>
      </c>
      <c r="I106" s="105">
        <f>HLOOKUP(I$57,[1]Beta!$A$22:$AG$362,[1]Beta!$B71+1,)</f>
        <v>75.900002000000001</v>
      </c>
      <c r="J106" s="105">
        <f>HLOOKUP(J$57,[1]Beta!$A$22:$AG$362,[1]Beta!$B71+1,)</f>
        <v>35.590000000000003</v>
      </c>
      <c r="K106" s="105">
        <f>HLOOKUP(K$57,[1]Beta!$A$22:$AG$362,[1]Beta!$B71+1,)</f>
        <v>68.230002999999996</v>
      </c>
      <c r="L106" s="105">
        <f>HLOOKUP(L$57,[1]Beta!$A$22:$AG$362,[1]Beta!$B71+1,)</f>
        <v>31.110001</v>
      </c>
      <c r="M106" s="105">
        <f>HLOOKUP(M$57,[1]Beta!$A$22:$AG$362,[1]Beta!$B71+1,)</f>
        <v>63.830002</v>
      </c>
      <c r="N106" s="105">
        <f>HLOOKUP(N$57,[1]Beta!$A$22:$AG$362,[1]Beta!$B71+1,)</f>
        <v>64.620002999999997</v>
      </c>
      <c r="O106" s="105">
        <f>HLOOKUP(O$57,[1]Beta!$A$22:$AG$362,[1]Beta!$B71+1,)</f>
        <v>10.606972000000001</v>
      </c>
      <c r="P106" s="105" t="str">
        <f>HLOOKUP(P$57,[1]Beta!$A$22:$AG$362,[1]Beta!$B71+1,)</f>
        <v/>
      </c>
      <c r="Q106" s="105">
        <f>HLOOKUP(Q$57,[1]Beta!$A$22:$AG$362,[1]Beta!$B71+1,)</f>
        <v>39.202697999999998</v>
      </c>
      <c r="R106" s="105">
        <f>HLOOKUP(R$57,[1]Beta!$A$22:$AG$362,[1]Beta!$B71+1,)</f>
        <v>4134.5600590000004</v>
      </c>
    </row>
    <row r="107" spans="2:18" x14ac:dyDescent="0.2">
      <c r="B107" s="103">
        <v>42576</v>
      </c>
      <c r="C107" s="105">
        <f>HLOOKUP(C$57,[1]Beta!$A$22:$AG$362,[1]Beta!$B72+1,)</f>
        <v>79.790001000000004</v>
      </c>
      <c r="D107" s="105">
        <f>HLOOKUP(D$57,[1]Beta!$A$22:$AG$362,[1]Beta!$B72+1,)</f>
        <v>45.259998000000003</v>
      </c>
      <c r="E107" s="105">
        <f>HLOOKUP(E$57,[1]Beta!$A$22:$AG$362,[1]Beta!$B72+1,)</f>
        <v>51.73</v>
      </c>
      <c r="F107" s="105">
        <f>HLOOKUP(F$57,[1]Beta!$A$22:$AG$362,[1]Beta!$B72+1,)</f>
        <v>56.509998000000003</v>
      </c>
      <c r="G107" s="105">
        <f>HLOOKUP(G$57,[1]Beta!$A$22:$AG$362,[1]Beta!$B72+1,)</f>
        <v>70.790001000000004</v>
      </c>
      <c r="H107" s="105">
        <f>HLOOKUP(H$57,[1]Beta!$A$22:$AG$362,[1]Beta!$B72+1,)</f>
        <v>64.959998999999996</v>
      </c>
      <c r="I107" s="105">
        <f>HLOOKUP(I$57,[1]Beta!$A$22:$AG$362,[1]Beta!$B72+1,)</f>
        <v>77.5</v>
      </c>
      <c r="J107" s="105">
        <f>HLOOKUP(J$57,[1]Beta!$A$22:$AG$362,[1]Beta!$B72+1,)</f>
        <v>37.240001999999997</v>
      </c>
      <c r="K107" s="105">
        <f>HLOOKUP(K$57,[1]Beta!$A$22:$AG$362,[1]Beta!$B72+1,)</f>
        <v>69.400002000000001</v>
      </c>
      <c r="L107" s="105">
        <f>HLOOKUP(L$57,[1]Beta!$A$22:$AG$362,[1]Beta!$B72+1,)</f>
        <v>31.879999000000002</v>
      </c>
      <c r="M107" s="105">
        <f>HLOOKUP(M$57,[1]Beta!$A$22:$AG$362,[1]Beta!$B72+1,)</f>
        <v>64.940002000000007</v>
      </c>
      <c r="N107" s="105">
        <f>HLOOKUP(N$57,[1]Beta!$A$22:$AG$362,[1]Beta!$B72+1,)</f>
        <v>64.069999999999993</v>
      </c>
      <c r="O107" s="105">
        <f>HLOOKUP(O$57,[1]Beta!$A$22:$AG$362,[1]Beta!$B72+1,)</f>
        <v>10.68699</v>
      </c>
      <c r="P107" s="105" t="str">
        <f>HLOOKUP(P$57,[1]Beta!$A$22:$AG$362,[1]Beta!$B72+1,)</f>
        <v/>
      </c>
      <c r="Q107" s="105">
        <f>HLOOKUP(Q$57,[1]Beta!$A$22:$AG$362,[1]Beta!$B72+1,)</f>
        <v>34.502204999999996</v>
      </c>
      <c r="R107" s="105">
        <f>HLOOKUP(R$57,[1]Beta!$A$22:$AG$362,[1]Beta!$B72+1,)</f>
        <v>4114.5097660000001</v>
      </c>
    </row>
    <row r="108" spans="2:18" x14ac:dyDescent="0.2">
      <c r="B108" s="103">
        <v>42569</v>
      </c>
      <c r="C108" s="105">
        <f>HLOOKUP(C$57,[1]Beta!$A$22:$AG$362,[1]Beta!$B73+1,)</f>
        <v>80.510002</v>
      </c>
      <c r="D108" s="105">
        <f>HLOOKUP(D$57,[1]Beta!$A$22:$AG$362,[1]Beta!$B73+1,)</f>
        <v>45.419998</v>
      </c>
      <c r="E108" s="105">
        <f>HLOOKUP(E$57,[1]Beta!$A$22:$AG$362,[1]Beta!$B73+1,)</f>
        <v>51.889999000000003</v>
      </c>
      <c r="F108" s="105">
        <f>HLOOKUP(F$57,[1]Beta!$A$22:$AG$362,[1]Beta!$B73+1,)</f>
        <v>56.400002000000001</v>
      </c>
      <c r="G108" s="105">
        <f>HLOOKUP(G$57,[1]Beta!$A$22:$AG$362,[1]Beta!$B73+1,)</f>
        <v>71.790001000000004</v>
      </c>
      <c r="H108" s="105">
        <f>HLOOKUP(H$57,[1]Beta!$A$22:$AG$362,[1]Beta!$B73+1,)</f>
        <v>66.099997999999999</v>
      </c>
      <c r="I108" s="105">
        <f>HLOOKUP(I$57,[1]Beta!$A$22:$AG$362,[1]Beta!$B73+1,)</f>
        <v>78.830001999999993</v>
      </c>
      <c r="J108" s="105">
        <f>HLOOKUP(J$57,[1]Beta!$A$22:$AG$362,[1]Beta!$B73+1,)</f>
        <v>38.07</v>
      </c>
      <c r="K108" s="105">
        <f>HLOOKUP(K$57,[1]Beta!$A$22:$AG$362,[1]Beta!$B73+1,)</f>
        <v>69.620002999999997</v>
      </c>
      <c r="L108" s="105">
        <f>HLOOKUP(L$57,[1]Beta!$A$22:$AG$362,[1]Beta!$B73+1,)</f>
        <v>31.49</v>
      </c>
      <c r="M108" s="105">
        <f>HLOOKUP(M$57,[1]Beta!$A$22:$AG$362,[1]Beta!$B73+1,)</f>
        <v>65.489998</v>
      </c>
      <c r="N108" s="105">
        <f>HLOOKUP(N$57,[1]Beta!$A$22:$AG$362,[1]Beta!$B73+1,)</f>
        <v>65.800003000000004</v>
      </c>
      <c r="O108" s="105">
        <f>HLOOKUP(O$57,[1]Beta!$A$22:$AG$362,[1]Beta!$B73+1,)</f>
        <v>10.713663</v>
      </c>
      <c r="P108" s="105" t="str">
        <f>HLOOKUP(P$57,[1]Beta!$A$22:$AG$362,[1]Beta!$B73+1,)</f>
        <v/>
      </c>
      <c r="Q108" s="105">
        <f>HLOOKUP(Q$57,[1]Beta!$A$22:$AG$362,[1]Beta!$B73+1,)</f>
        <v>37.344985999999999</v>
      </c>
      <c r="R108" s="105">
        <f>HLOOKUP(R$57,[1]Beta!$A$22:$AG$362,[1]Beta!$B73+1,)</f>
        <v>4116.5</v>
      </c>
    </row>
    <row r="109" spans="2:18" x14ac:dyDescent="0.2">
      <c r="B109" s="103">
        <v>42562</v>
      </c>
      <c r="C109" s="105">
        <f>HLOOKUP(C$57,[1]Beta!$A$22:$AG$362,[1]Beta!$B74+1,)</f>
        <v>80.059997999999993</v>
      </c>
      <c r="D109" s="105">
        <f>HLOOKUP(D$57,[1]Beta!$A$22:$AG$362,[1]Beta!$B74+1,)</f>
        <v>45.02</v>
      </c>
      <c r="E109" s="105">
        <f>HLOOKUP(E$57,[1]Beta!$A$22:$AG$362,[1]Beta!$B74+1,)</f>
        <v>51.779998999999997</v>
      </c>
      <c r="F109" s="105">
        <f>HLOOKUP(F$57,[1]Beta!$A$22:$AG$362,[1]Beta!$B74+1,)</f>
        <v>56.439999</v>
      </c>
      <c r="G109" s="105">
        <f>HLOOKUP(G$57,[1]Beta!$A$22:$AG$362,[1]Beta!$B74+1,)</f>
        <v>71.260002</v>
      </c>
      <c r="H109" s="105">
        <f>HLOOKUP(H$57,[1]Beta!$A$22:$AG$362,[1]Beta!$B74+1,)</f>
        <v>66.099997999999999</v>
      </c>
      <c r="I109" s="105">
        <f>HLOOKUP(I$57,[1]Beta!$A$22:$AG$362,[1]Beta!$B74+1,)</f>
        <v>78.080001999999993</v>
      </c>
      <c r="J109" s="105">
        <f>HLOOKUP(J$57,[1]Beta!$A$22:$AG$362,[1]Beta!$B74+1,)</f>
        <v>37.650002000000001</v>
      </c>
      <c r="K109" s="105">
        <f>HLOOKUP(K$57,[1]Beta!$A$22:$AG$362,[1]Beta!$B74+1,)</f>
        <v>67.949996999999996</v>
      </c>
      <c r="L109" s="105">
        <f>HLOOKUP(L$57,[1]Beta!$A$22:$AG$362,[1]Beta!$B74+1,)</f>
        <v>31.35</v>
      </c>
      <c r="M109" s="105">
        <f>HLOOKUP(M$57,[1]Beta!$A$22:$AG$362,[1]Beta!$B74+1,)</f>
        <v>64.940002000000007</v>
      </c>
      <c r="N109" s="105">
        <f>HLOOKUP(N$57,[1]Beta!$A$22:$AG$362,[1]Beta!$B74+1,)</f>
        <v>66.669998000000007</v>
      </c>
      <c r="O109" s="105">
        <f>HLOOKUP(O$57,[1]Beta!$A$22:$AG$362,[1]Beta!$B74+1,)</f>
        <v>10.615861000000001</v>
      </c>
      <c r="P109" s="105" t="str">
        <f>HLOOKUP(P$57,[1]Beta!$A$22:$AG$362,[1]Beta!$B74+1,)</f>
        <v/>
      </c>
      <c r="Q109" s="105">
        <f>HLOOKUP(Q$57,[1]Beta!$A$22:$AG$362,[1]Beta!$B74+1,)</f>
        <v>39.067309999999999</v>
      </c>
      <c r="R109" s="105">
        <f>HLOOKUP(R$57,[1]Beta!$A$22:$AG$362,[1]Beta!$B74+1,)</f>
        <v>4090.48999</v>
      </c>
    </row>
    <row r="110" spans="2:18" x14ac:dyDescent="0.2">
      <c r="B110" s="103">
        <v>42555</v>
      </c>
      <c r="C110" s="105">
        <f>HLOOKUP(C$57,[1]Beta!$A$22:$AG$362,[1]Beta!$B75+1,)</f>
        <v>80</v>
      </c>
      <c r="D110" s="105">
        <f>HLOOKUP(D$57,[1]Beta!$A$22:$AG$362,[1]Beta!$B75+1,)</f>
        <v>44.740001999999997</v>
      </c>
      <c r="E110" s="105">
        <f>HLOOKUP(E$57,[1]Beta!$A$22:$AG$362,[1]Beta!$B75+1,)</f>
        <v>51.91</v>
      </c>
      <c r="F110" s="105">
        <f>HLOOKUP(F$57,[1]Beta!$A$22:$AG$362,[1]Beta!$B75+1,)</f>
        <v>55.93</v>
      </c>
      <c r="G110" s="105">
        <f>HLOOKUP(G$57,[1]Beta!$A$22:$AG$362,[1]Beta!$B75+1,)</f>
        <v>70.809997999999993</v>
      </c>
      <c r="H110" s="105">
        <f>HLOOKUP(H$57,[1]Beta!$A$22:$AG$362,[1]Beta!$B75+1,)</f>
        <v>65.980002999999996</v>
      </c>
      <c r="I110" s="105">
        <f>HLOOKUP(I$57,[1]Beta!$A$22:$AG$362,[1]Beta!$B75+1,)</f>
        <v>76.849997999999999</v>
      </c>
      <c r="J110" s="105">
        <f>HLOOKUP(J$57,[1]Beta!$A$22:$AG$362,[1]Beta!$B75+1,)</f>
        <v>38.040000999999997</v>
      </c>
      <c r="K110" s="105">
        <f>HLOOKUP(K$57,[1]Beta!$A$22:$AG$362,[1]Beta!$B75+1,)</f>
        <v>69.419998000000007</v>
      </c>
      <c r="L110" s="105">
        <f>HLOOKUP(L$57,[1]Beta!$A$22:$AG$362,[1]Beta!$B75+1,)</f>
        <v>31.620000999999998</v>
      </c>
      <c r="M110" s="105">
        <f>HLOOKUP(M$57,[1]Beta!$A$22:$AG$362,[1]Beta!$B75+1,)</f>
        <v>64.830001999999993</v>
      </c>
      <c r="N110" s="105">
        <f>HLOOKUP(N$57,[1]Beta!$A$22:$AG$362,[1]Beta!$B75+1,)</f>
        <v>65.239998</v>
      </c>
      <c r="O110" s="105">
        <f>HLOOKUP(O$57,[1]Beta!$A$22:$AG$362,[1]Beta!$B75+1,)</f>
        <v>10.580298000000001</v>
      </c>
      <c r="P110" s="105" t="str">
        <f>HLOOKUP(P$57,[1]Beta!$A$22:$AG$362,[1]Beta!$B75+1,)</f>
        <v/>
      </c>
      <c r="Q110" s="105">
        <f>HLOOKUP(Q$57,[1]Beta!$A$22:$AG$362,[1]Beta!$B75+1,)</f>
        <v>39.196953000000001</v>
      </c>
      <c r="R110" s="105">
        <f>HLOOKUP(R$57,[1]Beta!$A$22:$AG$362,[1]Beta!$B75+1,)</f>
        <v>4029.75</v>
      </c>
    </row>
    <row r="111" spans="2:18" x14ac:dyDescent="0.2">
      <c r="B111" s="103">
        <v>42548</v>
      </c>
      <c r="C111" s="105">
        <f>HLOOKUP(C$57,[1]Beta!$A$22:$AG$362,[1]Beta!$B76+1,)</f>
        <v>80.470000999999996</v>
      </c>
      <c r="D111" s="105">
        <f>HLOOKUP(D$57,[1]Beta!$A$22:$AG$362,[1]Beta!$B76+1,)</f>
        <v>45.220001000000003</v>
      </c>
      <c r="E111" s="105">
        <f>HLOOKUP(E$57,[1]Beta!$A$22:$AG$362,[1]Beta!$B76+1,)</f>
        <v>52.419998</v>
      </c>
      <c r="F111" s="105">
        <f>HLOOKUP(F$57,[1]Beta!$A$22:$AG$362,[1]Beta!$B76+1,)</f>
        <v>56.470001000000003</v>
      </c>
      <c r="G111" s="105">
        <f>HLOOKUP(G$57,[1]Beta!$A$22:$AG$362,[1]Beta!$B76+1,)</f>
        <v>70.629997000000003</v>
      </c>
      <c r="H111" s="105">
        <f>HLOOKUP(H$57,[1]Beta!$A$22:$AG$362,[1]Beta!$B76+1,)</f>
        <v>65.629997000000003</v>
      </c>
      <c r="I111" s="105">
        <f>HLOOKUP(I$57,[1]Beta!$A$22:$AG$362,[1]Beta!$B76+1,)</f>
        <v>78.129997000000003</v>
      </c>
      <c r="J111" s="105">
        <f>HLOOKUP(J$57,[1]Beta!$A$22:$AG$362,[1]Beta!$B76+1,)</f>
        <v>38.25</v>
      </c>
      <c r="K111" s="105">
        <f>HLOOKUP(K$57,[1]Beta!$A$22:$AG$362,[1]Beta!$B76+1,)</f>
        <v>70.069999999999993</v>
      </c>
      <c r="L111" s="105">
        <f>HLOOKUP(L$57,[1]Beta!$A$22:$AG$362,[1]Beta!$B76+1,)</f>
        <v>31.74</v>
      </c>
      <c r="M111" s="105">
        <f>HLOOKUP(M$57,[1]Beta!$A$22:$AG$362,[1]Beta!$B76+1,)</f>
        <v>64.580001999999993</v>
      </c>
      <c r="N111" s="105">
        <f>HLOOKUP(N$57,[1]Beta!$A$22:$AG$362,[1]Beta!$B76+1,)</f>
        <v>66.059997999999993</v>
      </c>
      <c r="O111" s="105">
        <f>HLOOKUP(O$57,[1]Beta!$A$22:$AG$362,[1]Beta!$B76+1,)</f>
        <v>10.731445000000001</v>
      </c>
      <c r="P111" s="105" t="str">
        <f>HLOOKUP(P$57,[1]Beta!$A$22:$AG$362,[1]Beta!$B76+1,)</f>
        <v/>
      </c>
      <c r="Q111" s="105">
        <f>HLOOKUP(Q$57,[1]Beta!$A$22:$AG$362,[1]Beta!$B76+1,)</f>
        <v>39.502529000000003</v>
      </c>
      <c r="R111" s="105">
        <f>HLOOKUP(R$57,[1]Beta!$A$22:$AG$362,[1]Beta!$B76+1,)</f>
        <v>3976.679932</v>
      </c>
    </row>
    <row r="112" spans="2:18" x14ac:dyDescent="0.2">
      <c r="B112" s="103">
        <v>42541</v>
      </c>
      <c r="C112" s="105">
        <f>HLOOKUP(C$57,[1]Beta!$A$22:$AG$362,[1]Beta!$B77+1,)</f>
        <v>77.050003000000004</v>
      </c>
      <c r="D112" s="105">
        <f>HLOOKUP(D$57,[1]Beta!$A$22:$AG$362,[1]Beta!$B77+1,)</f>
        <v>44.029998999999997</v>
      </c>
      <c r="E112" s="105">
        <f>HLOOKUP(E$57,[1]Beta!$A$22:$AG$362,[1]Beta!$B77+1,)</f>
        <v>51.73</v>
      </c>
      <c r="F112" s="105">
        <f>HLOOKUP(F$57,[1]Beta!$A$22:$AG$362,[1]Beta!$B77+1,)</f>
        <v>55.580002</v>
      </c>
      <c r="G112" s="105">
        <f>HLOOKUP(G$57,[1]Beta!$A$22:$AG$362,[1]Beta!$B77+1,)</f>
        <v>68.069999999999993</v>
      </c>
      <c r="H112" s="105">
        <f>HLOOKUP(H$57,[1]Beta!$A$22:$AG$362,[1]Beta!$B77+1,)</f>
        <v>62.84</v>
      </c>
      <c r="I112" s="105">
        <f>HLOOKUP(I$57,[1]Beta!$A$22:$AG$362,[1]Beta!$B77+1,)</f>
        <v>74.720000999999996</v>
      </c>
      <c r="J112" s="105">
        <f>HLOOKUP(J$57,[1]Beta!$A$22:$AG$362,[1]Beta!$B77+1,)</f>
        <v>36.849997999999999</v>
      </c>
      <c r="K112" s="105">
        <f>HLOOKUP(K$57,[1]Beta!$A$22:$AG$362,[1]Beta!$B77+1,)</f>
        <v>68.419998000000007</v>
      </c>
      <c r="L112" s="105">
        <f>HLOOKUP(L$57,[1]Beta!$A$22:$AG$362,[1]Beta!$B77+1,)</f>
        <v>30.65</v>
      </c>
      <c r="M112" s="105">
        <f>HLOOKUP(M$57,[1]Beta!$A$22:$AG$362,[1]Beta!$B77+1,)</f>
        <v>61.830002</v>
      </c>
      <c r="N112" s="105">
        <f>HLOOKUP(N$57,[1]Beta!$A$22:$AG$362,[1]Beta!$B77+1,)</f>
        <v>62.860000999999997</v>
      </c>
      <c r="O112" s="105">
        <f>HLOOKUP(O$57,[1]Beta!$A$22:$AG$362,[1]Beta!$B77+1,)</f>
        <v>10.847028999999999</v>
      </c>
      <c r="P112" s="105" t="str">
        <f>HLOOKUP(P$57,[1]Beta!$A$22:$AG$362,[1]Beta!$B77+1,)</f>
        <v/>
      </c>
      <c r="Q112" s="105">
        <f>HLOOKUP(Q$57,[1]Beta!$A$22:$AG$362,[1]Beta!$B77+1,)</f>
        <v>38.048729000000002</v>
      </c>
      <c r="R112" s="105">
        <f>HLOOKUP(R$57,[1]Beta!$A$22:$AG$362,[1]Beta!$B77+1,)</f>
        <v>3850.6999510000001</v>
      </c>
    </row>
    <row r="113" spans="2:18" x14ac:dyDescent="0.2">
      <c r="B113" s="103">
        <v>42534</v>
      </c>
      <c r="C113" s="105">
        <f>HLOOKUP(C$57,[1]Beta!$A$22:$AG$362,[1]Beta!$B78+1,)</f>
        <v>75.980002999999996</v>
      </c>
      <c r="D113" s="105">
        <f>HLOOKUP(D$57,[1]Beta!$A$22:$AG$362,[1]Beta!$B78+1,)</f>
        <v>44.27</v>
      </c>
      <c r="E113" s="105">
        <f>HLOOKUP(E$57,[1]Beta!$A$22:$AG$362,[1]Beta!$B78+1,)</f>
        <v>51.349997999999999</v>
      </c>
      <c r="F113" s="105">
        <f>HLOOKUP(F$57,[1]Beta!$A$22:$AG$362,[1]Beta!$B78+1,)</f>
        <v>55.23</v>
      </c>
      <c r="G113" s="105">
        <f>HLOOKUP(G$57,[1]Beta!$A$22:$AG$362,[1]Beta!$B78+1,)</f>
        <v>67.720000999999996</v>
      </c>
      <c r="H113" s="105">
        <f>HLOOKUP(H$57,[1]Beta!$A$22:$AG$362,[1]Beta!$B78+1,)</f>
        <v>62.23</v>
      </c>
      <c r="I113" s="105">
        <f>HLOOKUP(I$57,[1]Beta!$A$22:$AG$362,[1]Beta!$B78+1,)</f>
        <v>74.730002999999996</v>
      </c>
      <c r="J113" s="105">
        <f>HLOOKUP(J$57,[1]Beta!$A$22:$AG$362,[1]Beta!$B78+1,)</f>
        <v>36.689999</v>
      </c>
      <c r="K113" s="105">
        <f>HLOOKUP(K$57,[1]Beta!$A$22:$AG$362,[1]Beta!$B78+1,)</f>
        <v>67.730002999999996</v>
      </c>
      <c r="L113" s="105">
        <f>HLOOKUP(L$57,[1]Beta!$A$22:$AG$362,[1]Beta!$B78+1,)</f>
        <v>30.17</v>
      </c>
      <c r="M113" s="105">
        <f>HLOOKUP(M$57,[1]Beta!$A$22:$AG$362,[1]Beta!$B78+1,)</f>
        <v>60.639999000000003</v>
      </c>
      <c r="N113" s="105">
        <f>HLOOKUP(N$57,[1]Beta!$A$22:$AG$362,[1]Beta!$B78+1,)</f>
        <v>59.41</v>
      </c>
      <c r="O113" s="105">
        <f>HLOOKUP(O$57,[1]Beta!$A$22:$AG$362,[1]Beta!$B78+1,)</f>
        <v>10.678100000000001</v>
      </c>
      <c r="P113" s="105" t="str">
        <f>HLOOKUP(P$57,[1]Beta!$A$22:$AG$362,[1]Beta!$B78+1,)</f>
        <v/>
      </c>
      <c r="Q113" s="105">
        <f>HLOOKUP(Q$57,[1]Beta!$A$22:$AG$362,[1]Beta!$B78+1,)</f>
        <v>38.409866000000001</v>
      </c>
      <c r="R113" s="105">
        <f>HLOOKUP(R$57,[1]Beta!$A$22:$AG$362,[1]Beta!$B78+1,)</f>
        <v>3914.1499020000001</v>
      </c>
    </row>
    <row r="114" spans="2:18" x14ac:dyDescent="0.2">
      <c r="B114" s="103">
        <v>42527</v>
      </c>
      <c r="C114" s="105">
        <f>HLOOKUP(C$57,[1]Beta!$A$22:$AG$362,[1]Beta!$B79+1,)</f>
        <v>75.949996999999996</v>
      </c>
      <c r="D114" s="105">
        <f>HLOOKUP(D$57,[1]Beta!$A$22:$AG$362,[1]Beta!$B79+1,)</f>
        <v>43.459999000000003</v>
      </c>
      <c r="E114" s="105">
        <f>HLOOKUP(E$57,[1]Beta!$A$22:$AG$362,[1]Beta!$B79+1,)</f>
        <v>51.540000999999997</v>
      </c>
      <c r="F114" s="105">
        <f>HLOOKUP(F$57,[1]Beta!$A$22:$AG$362,[1]Beta!$B79+1,)</f>
        <v>56.040000999999997</v>
      </c>
      <c r="G114" s="105">
        <f>HLOOKUP(G$57,[1]Beta!$A$22:$AG$362,[1]Beta!$B79+1,)</f>
        <v>68.309997999999993</v>
      </c>
      <c r="H114" s="105">
        <f>HLOOKUP(H$57,[1]Beta!$A$22:$AG$362,[1]Beta!$B79+1,)</f>
        <v>62.68</v>
      </c>
      <c r="I114" s="105">
        <f>HLOOKUP(I$57,[1]Beta!$A$22:$AG$362,[1]Beta!$B79+1,)</f>
        <v>74.160004000000001</v>
      </c>
      <c r="J114" s="105">
        <f>HLOOKUP(J$57,[1]Beta!$A$22:$AG$362,[1]Beta!$B79+1,)</f>
        <v>37.099997999999999</v>
      </c>
      <c r="K114" s="105">
        <f>HLOOKUP(K$57,[1]Beta!$A$22:$AG$362,[1]Beta!$B79+1,)</f>
        <v>66.489998</v>
      </c>
      <c r="L114" s="105">
        <f>HLOOKUP(L$57,[1]Beta!$A$22:$AG$362,[1]Beta!$B79+1,)</f>
        <v>30.08</v>
      </c>
      <c r="M114" s="105">
        <f>HLOOKUP(M$57,[1]Beta!$A$22:$AG$362,[1]Beta!$B79+1,)</f>
        <v>59.34</v>
      </c>
      <c r="N114" s="105">
        <f>HLOOKUP(N$57,[1]Beta!$A$22:$AG$362,[1]Beta!$B79+1,)</f>
        <v>60.439999</v>
      </c>
      <c r="O114" s="105">
        <f>HLOOKUP(O$57,[1]Beta!$A$22:$AG$362,[1]Beta!$B79+1,)</f>
        <v>10.704772</v>
      </c>
      <c r="P114" s="105" t="str">
        <f>HLOOKUP(P$57,[1]Beta!$A$22:$AG$362,[1]Beta!$B79+1,)</f>
        <v/>
      </c>
      <c r="Q114" s="105">
        <f>HLOOKUP(Q$57,[1]Beta!$A$22:$AG$362,[1]Beta!$B79+1,)</f>
        <v>37.687592000000002</v>
      </c>
      <c r="R114" s="105">
        <f>HLOOKUP(R$57,[1]Beta!$A$22:$AG$362,[1]Beta!$B79+1,)</f>
        <v>3958.679932</v>
      </c>
    </row>
    <row r="115" spans="2:18" x14ac:dyDescent="0.2">
      <c r="B115" s="103">
        <v>42520</v>
      </c>
      <c r="C115" s="105">
        <f>HLOOKUP(C$57,[1]Beta!$A$22:$AG$362,[1]Beta!$B80+1,)</f>
        <v>74.730002999999996</v>
      </c>
      <c r="D115" s="105">
        <f>HLOOKUP(D$57,[1]Beta!$A$22:$AG$362,[1]Beta!$B80+1,)</f>
        <v>43.860000999999997</v>
      </c>
      <c r="E115" s="105">
        <f>HLOOKUP(E$57,[1]Beta!$A$22:$AG$362,[1]Beta!$B80+1,)</f>
        <v>50.669998</v>
      </c>
      <c r="F115" s="105">
        <f>HLOOKUP(F$57,[1]Beta!$A$22:$AG$362,[1]Beta!$B80+1,)</f>
        <v>55.549999</v>
      </c>
      <c r="G115" s="105">
        <f>HLOOKUP(G$57,[1]Beta!$A$22:$AG$362,[1]Beta!$B80+1,)</f>
        <v>66.629997000000003</v>
      </c>
      <c r="H115" s="105">
        <f>HLOOKUP(H$57,[1]Beta!$A$22:$AG$362,[1]Beta!$B80+1,)</f>
        <v>60.27</v>
      </c>
      <c r="I115" s="105">
        <f>HLOOKUP(I$57,[1]Beta!$A$22:$AG$362,[1]Beta!$B80+1,)</f>
        <v>71.720000999999996</v>
      </c>
      <c r="J115" s="105">
        <f>HLOOKUP(J$57,[1]Beta!$A$22:$AG$362,[1]Beta!$B80+1,)</f>
        <v>35.979999999999997</v>
      </c>
      <c r="K115" s="105">
        <f>HLOOKUP(K$57,[1]Beta!$A$22:$AG$362,[1]Beta!$B80+1,)</f>
        <v>65.080001999999993</v>
      </c>
      <c r="L115" s="105">
        <f>HLOOKUP(L$57,[1]Beta!$A$22:$AG$362,[1]Beta!$B80+1,)</f>
        <v>29.190000999999999</v>
      </c>
      <c r="M115" s="105">
        <f>HLOOKUP(M$57,[1]Beta!$A$22:$AG$362,[1]Beta!$B80+1,)</f>
        <v>56.790000999999997</v>
      </c>
      <c r="N115" s="105">
        <f>HLOOKUP(N$57,[1]Beta!$A$22:$AG$362,[1]Beta!$B80+1,)</f>
        <v>59.080002</v>
      </c>
      <c r="O115" s="105">
        <f>HLOOKUP(O$57,[1]Beta!$A$22:$AG$362,[1]Beta!$B80+1,)</f>
        <v>12.073987000000001</v>
      </c>
      <c r="P115" s="105" t="str">
        <f>HLOOKUP(P$57,[1]Beta!$A$22:$AG$362,[1]Beta!$B80+1,)</f>
        <v/>
      </c>
      <c r="Q115" s="105">
        <f>HLOOKUP(Q$57,[1]Beta!$A$22:$AG$362,[1]Beta!$B80+1,)</f>
        <v>40.484074</v>
      </c>
      <c r="R115" s="105">
        <f>HLOOKUP(R$57,[1]Beta!$A$22:$AG$362,[1]Beta!$B80+1,)</f>
        <v>3963.2299800000001</v>
      </c>
    </row>
    <row r="116" spans="2:18" x14ac:dyDescent="0.2">
      <c r="B116" s="103">
        <v>42513</v>
      </c>
      <c r="C116" s="105">
        <f>HLOOKUP(C$57,[1]Beta!$A$22:$AG$362,[1]Beta!$B81+1,)</f>
        <v>72.690002000000007</v>
      </c>
      <c r="D116" s="105">
        <f>HLOOKUP(D$57,[1]Beta!$A$22:$AG$362,[1]Beta!$B81+1,)</f>
        <v>43.43</v>
      </c>
      <c r="E116" s="105">
        <f>HLOOKUP(E$57,[1]Beta!$A$22:$AG$362,[1]Beta!$B81+1,)</f>
        <v>49.439999</v>
      </c>
      <c r="F116" s="105">
        <f>HLOOKUP(F$57,[1]Beta!$A$22:$AG$362,[1]Beta!$B81+1,)</f>
        <v>55.5</v>
      </c>
      <c r="G116" s="105">
        <f>HLOOKUP(G$57,[1]Beta!$A$22:$AG$362,[1]Beta!$B81+1,)</f>
        <v>65.279999000000004</v>
      </c>
      <c r="H116" s="105">
        <f>HLOOKUP(H$57,[1]Beta!$A$22:$AG$362,[1]Beta!$B81+1,)</f>
        <v>59.150002000000001</v>
      </c>
      <c r="I116" s="105">
        <f>HLOOKUP(I$57,[1]Beta!$A$22:$AG$362,[1]Beta!$B81+1,)</f>
        <v>69.989998</v>
      </c>
      <c r="J116" s="105">
        <f>HLOOKUP(J$57,[1]Beta!$A$22:$AG$362,[1]Beta!$B81+1,)</f>
        <v>35.229999999999997</v>
      </c>
      <c r="K116" s="105">
        <f>HLOOKUP(K$57,[1]Beta!$A$22:$AG$362,[1]Beta!$B81+1,)</f>
        <v>64.019997000000004</v>
      </c>
      <c r="L116" s="105">
        <f>HLOOKUP(L$57,[1]Beta!$A$22:$AG$362,[1]Beta!$B81+1,)</f>
        <v>28.780000999999999</v>
      </c>
      <c r="M116" s="105">
        <f>HLOOKUP(M$57,[1]Beta!$A$22:$AG$362,[1]Beta!$B81+1,)</f>
        <v>55.060001</v>
      </c>
      <c r="N116" s="105">
        <f>HLOOKUP(N$57,[1]Beta!$A$22:$AG$362,[1]Beta!$B81+1,)</f>
        <v>58.139999000000003</v>
      </c>
      <c r="O116" s="105">
        <f>HLOOKUP(O$57,[1]Beta!$A$22:$AG$362,[1]Beta!$B81+1,)</f>
        <v>10.918158</v>
      </c>
      <c r="P116" s="105" t="str">
        <f>HLOOKUP(P$57,[1]Beta!$A$22:$AG$362,[1]Beta!$B81+1,)</f>
        <v/>
      </c>
      <c r="Q116" s="105">
        <f>HLOOKUP(Q$57,[1]Beta!$A$22:$AG$362,[1]Beta!$B81+1,)</f>
        <v>39.558086000000003</v>
      </c>
      <c r="R116" s="105">
        <f>HLOOKUP(R$57,[1]Beta!$A$22:$AG$362,[1]Beta!$B81+1,)</f>
        <v>3961.669922</v>
      </c>
    </row>
    <row r="117" spans="2:18" x14ac:dyDescent="0.2">
      <c r="B117" s="103">
        <v>42506</v>
      </c>
      <c r="C117" s="105">
        <f>HLOOKUP(C$57,[1]Beta!$A$22:$AG$362,[1]Beta!$B82+1,)</f>
        <v>72.099997999999999</v>
      </c>
      <c r="D117" s="105">
        <f>HLOOKUP(D$57,[1]Beta!$A$22:$AG$362,[1]Beta!$B82+1,)</f>
        <v>43.119999</v>
      </c>
      <c r="E117" s="105">
        <f>HLOOKUP(E$57,[1]Beta!$A$22:$AG$362,[1]Beta!$B82+1,)</f>
        <v>48.290000999999997</v>
      </c>
      <c r="F117" s="105">
        <f>HLOOKUP(F$57,[1]Beta!$A$22:$AG$362,[1]Beta!$B82+1,)</f>
        <v>53.959999000000003</v>
      </c>
      <c r="G117" s="105">
        <f>HLOOKUP(G$57,[1]Beta!$A$22:$AG$362,[1]Beta!$B82+1,)</f>
        <v>64.5</v>
      </c>
      <c r="H117" s="105">
        <f>HLOOKUP(H$57,[1]Beta!$A$22:$AG$362,[1]Beta!$B82+1,)</f>
        <v>57.73</v>
      </c>
      <c r="I117" s="105">
        <f>HLOOKUP(I$57,[1]Beta!$A$22:$AG$362,[1]Beta!$B82+1,)</f>
        <v>68.040001000000004</v>
      </c>
      <c r="J117" s="105">
        <f>HLOOKUP(J$57,[1]Beta!$A$22:$AG$362,[1]Beta!$B82+1,)</f>
        <v>34.75</v>
      </c>
      <c r="K117" s="105">
        <f>HLOOKUP(K$57,[1]Beta!$A$22:$AG$362,[1]Beta!$B82+1,)</f>
        <v>62.360000999999997</v>
      </c>
      <c r="L117" s="105">
        <f>HLOOKUP(L$57,[1]Beta!$A$22:$AG$362,[1]Beta!$B82+1,)</f>
        <v>28.190000999999999</v>
      </c>
      <c r="M117" s="105">
        <f>HLOOKUP(M$57,[1]Beta!$A$22:$AG$362,[1]Beta!$B82+1,)</f>
        <v>55.25</v>
      </c>
      <c r="N117" s="105">
        <f>HLOOKUP(N$57,[1]Beta!$A$22:$AG$362,[1]Beta!$B82+1,)</f>
        <v>57.630001</v>
      </c>
      <c r="O117" s="105">
        <f>HLOOKUP(O$57,[1]Beta!$A$22:$AG$362,[1]Beta!$B82+1,)</f>
        <v>10.455825000000001</v>
      </c>
      <c r="P117" s="105" t="str">
        <f>HLOOKUP(P$57,[1]Beta!$A$22:$AG$362,[1]Beta!$B82+1,)</f>
        <v/>
      </c>
      <c r="Q117" s="105">
        <f>HLOOKUP(Q$57,[1]Beta!$A$22:$AG$362,[1]Beta!$B82+1,)</f>
        <v>40.835945000000002</v>
      </c>
      <c r="R117" s="105">
        <f>HLOOKUP(R$57,[1]Beta!$A$22:$AG$362,[1]Beta!$B82+1,)</f>
        <v>3871.75</v>
      </c>
    </row>
    <row r="118" spans="2:18" x14ac:dyDescent="0.2">
      <c r="B118" s="103">
        <v>42499</v>
      </c>
      <c r="C118" s="105">
        <f>HLOOKUP(C$57,[1]Beta!$A$22:$AG$362,[1]Beta!$B83+1,)</f>
        <v>74.260002</v>
      </c>
      <c r="D118" s="105">
        <f>HLOOKUP(D$57,[1]Beta!$A$22:$AG$362,[1]Beta!$B83+1,)</f>
        <v>42.110000999999997</v>
      </c>
      <c r="E118" s="105">
        <f>HLOOKUP(E$57,[1]Beta!$A$22:$AG$362,[1]Beta!$B83+1,)</f>
        <v>49.970001000000003</v>
      </c>
      <c r="F118" s="105">
        <f>HLOOKUP(F$57,[1]Beta!$A$22:$AG$362,[1]Beta!$B83+1,)</f>
        <v>54.16</v>
      </c>
      <c r="G118" s="105">
        <f>HLOOKUP(G$57,[1]Beta!$A$22:$AG$362,[1]Beta!$B83+1,)</f>
        <v>68.529999000000004</v>
      </c>
      <c r="H118" s="105">
        <f>HLOOKUP(H$57,[1]Beta!$A$22:$AG$362,[1]Beta!$B83+1,)</f>
        <v>60.32</v>
      </c>
      <c r="I118" s="105">
        <f>HLOOKUP(I$57,[1]Beta!$A$22:$AG$362,[1]Beta!$B83+1,)</f>
        <v>69.889999000000003</v>
      </c>
      <c r="J118" s="105">
        <f>HLOOKUP(J$57,[1]Beta!$A$22:$AG$362,[1]Beta!$B83+1,)</f>
        <v>36.580002</v>
      </c>
      <c r="K118" s="105">
        <f>HLOOKUP(K$57,[1]Beta!$A$22:$AG$362,[1]Beta!$B83+1,)</f>
        <v>64.900002000000001</v>
      </c>
      <c r="L118" s="105">
        <f>HLOOKUP(L$57,[1]Beta!$A$22:$AG$362,[1]Beta!$B83+1,)</f>
        <v>28.67</v>
      </c>
      <c r="M118" s="105">
        <f>HLOOKUP(M$57,[1]Beta!$A$22:$AG$362,[1]Beta!$B83+1,)</f>
        <v>57.48</v>
      </c>
      <c r="N118" s="105">
        <f>HLOOKUP(N$57,[1]Beta!$A$22:$AG$362,[1]Beta!$B83+1,)</f>
        <v>60.77</v>
      </c>
      <c r="O118" s="105">
        <f>HLOOKUP(O$57,[1]Beta!$A$22:$AG$362,[1]Beta!$B83+1,)</f>
        <v>10.50028</v>
      </c>
      <c r="P118" s="105" t="str">
        <f>HLOOKUP(P$57,[1]Beta!$A$22:$AG$362,[1]Beta!$B83+1,)</f>
        <v/>
      </c>
      <c r="Q118" s="105">
        <f>HLOOKUP(Q$57,[1]Beta!$A$22:$AG$362,[1]Beta!$B83+1,)</f>
        <v>37.946877000000001</v>
      </c>
      <c r="R118" s="105">
        <f>HLOOKUP(R$57,[1]Beta!$A$22:$AG$362,[1]Beta!$B83+1,)</f>
        <v>3858.169922</v>
      </c>
    </row>
    <row r="119" spans="2:18" x14ac:dyDescent="0.2">
      <c r="B119" s="103">
        <v>42492</v>
      </c>
      <c r="C119" s="105">
        <f>HLOOKUP(C$57,[1]Beta!$A$22:$AG$362,[1]Beta!$B84+1,)</f>
        <v>73.589995999999999</v>
      </c>
      <c r="D119" s="105">
        <f>HLOOKUP(D$57,[1]Beta!$A$22:$AG$362,[1]Beta!$B84+1,)</f>
        <v>40.900002000000001</v>
      </c>
      <c r="E119" s="105">
        <f>HLOOKUP(E$57,[1]Beta!$A$22:$AG$362,[1]Beta!$B84+1,)</f>
        <v>49.880001</v>
      </c>
      <c r="F119" s="105">
        <f>HLOOKUP(F$57,[1]Beta!$A$22:$AG$362,[1]Beta!$B84+1,)</f>
        <v>54.200001</v>
      </c>
      <c r="G119" s="105">
        <f>HLOOKUP(G$57,[1]Beta!$A$22:$AG$362,[1]Beta!$B84+1,)</f>
        <v>67.870002999999997</v>
      </c>
      <c r="H119" s="105">
        <f>HLOOKUP(H$57,[1]Beta!$A$22:$AG$362,[1]Beta!$B84+1,)</f>
        <v>60.150002000000001</v>
      </c>
      <c r="I119" s="105">
        <f>HLOOKUP(I$57,[1]Beta!$A$22:$AG$362,[1]Beta!$B84+1,)</f>
        <v>66.989998</v>
      </c>
      <c r="J119" s="105">
        <f>HLOOKUP(J$57,[1]Beta!$A$22:$AG$362,[1]Beta!$B84+1,)</f>
        <v>36.270000000000003</v>
      </c>
      <c r="K119" s="105">
        <f>HLOOKUP(K$57,[1]Beta!$A$22:$AG$362,[1]Beta!$B84+1,)</f>
        <v>64.699996999999996</v>
      </c>
      <c r="L119" s="105">
        <f>HLOOKUP(L$57,[1]Beta!$A$22:$AG$362,[1]Beta!$B84+1,)</f>
        <v>27.4</v>
      </c>
      <c r="M119" s="105">
        <f>HLOOKUP(M$57,[1]Beta!$A$22:$AG$362,[1]Beta!$B84+1,)</f>
        <v>55.98</v>
      </c>
      <c r="N119" s="105">
        <f>HLOOKUP(N$57,[1]Beta!$A$22:$AG$362,[1]Beta!$B84+1,)</f>
        <v>62.23</v>
      </c>
      <c r="O119" s="105">
        <f>HLOOKUP(O$57,[1]Beta!$A$22:$AG$362,[1]Beta!$B84+1,)</f>
        <v>10.137677999999999</v>
      </c>
      <c r="P119" s="105" t="str">
        <f>HLOOKUP(P$57,[1]Beta!$A$22:$AG$362,[1]Beta!$B84+1,)</f>
        <v/>
      </c>
      <c r="Q119" s="105">
        <f>HLOOKUP(Q$57,[1]Beta!$A$22:$AG$362,[1]Beta!$B84+1,)</f>
        <v>37.039409999999997</v>
      </c>
      <c r="R119" s="105">
        <f>HLOOKUP(R$57,[1]Beta!$A$22:$AG$362,[1]Beta!$B84+1,)</f>
        <v>3875.179932</v>
      </c>
    </row>
    <row r="120" spans="2:18" x14ac:dyDescent="0.2">
      <c r="B120" s="103">
        <v>42485</v>
      </c>
      <c r="C120" s="105">
        <f>HLOOKUP(C$57,[1]Beta!$A$22:$AG$362,[1]Beta!$B85+1,)</f>
        <v>72.550003000000004</v>
      </c>
      <c r="D120" s="105">
        <f>HLOOKUP(D$57,[1]Beta!$A$22:$AG$362,[1]Beta!$B85+1,)</f>
        <v>40.240001999999997</v>
      </c>
      <c r="E120" s="105">
        <f>HLOOKUP(E$57,[1]Beta!$A$22:$AG$362,[1]Beta!$B85+1,)</f>
        <v>48.849997999999999</v>
      </c>
      <c r="F120" s="105">
        <f>HLOOKUP(F$57,[1]Beta!$A$22:$AG$362,[1]Beta!$B85+1,)</f>
        <v>55.5</v>
      </c>
      <c r="G120" s="105">
        <f>HLOOKUP(G$57,[1]Beta!$A$22:$AG$362,[1]Beta!$B85+1,)</f>
        <v>67.889999000000003</v>
      </c>
      <c r="H120" s="105">
        <f>HLOOKUP(H$57,[1]Beta!$A$22:$AG$362,[1]Beta!$B85+1,)</f>
        <v>58.470001000000003</v>
      </c>
      <c r="I120" s="105">
        <f>HLOOKUP(I$57,[1]Beta!$A$22:$AG$362,[1]Beta!$B85+1,)</f>
        <v>64.910004000000001</v>
      </c>
      <c r="J120" s="105">
        <f>HLOOKUP(J$57,[1]Beta!$A$22:$AG$362,[1]Beta!$B85+1,)</f>
        <v>35.68</v>
      </c>
      <c r="K120" s="105">
        <f>HLOOKUP(K$57,[1]Beta!$A$22:$AG$362,[1]Beta!$B85+1,)</f>
        <v>63.66</v>
      </c>
      <c r="L120" s="105">
        <f>HLOOKUP(L$57,[1]Beta!$A$22:$AG$362,[1]Beta!$B85+1,)</f>
        <v>27.91</v>
      </c>
      <c r="M120" s="105">
        <f>HLOOKUP(M$57,[1]Beta!$A$22:$AG$362,[1]Beta!$B85+1,)</f>
        <v>51.540000999999997</v>
      </c>
      <c r="N120" s="105">
        <f>HLOOKUP(N$57,[1]Beta!$A$22:$AG$362,[1]Beta!$B85+1,)</f>
        <v>59.52</v>
      </c>
      <c r="O120" s="105">
        <f>HLOOKUP(O$57,[1]Beta!$A$22:$AG$362,[1]Beta!$B85+1,)</f>
        <v>10.524284</v>
      </c>
      <c r="P120" s="105" t="str">
        <f>HLOOKUP(P$57,[1]Beta!$A$22:$AG$362,[1]Beta!$B85+1,)</f>
        <v/>
      </c>
      <c r="Q120" s="105">
        <f>HLOOKUP(Q$57,[1]Beta!$A$22:$AG$362,[1]Beta!$B85+1,)</f>
        <v>36.584620999999999</v>
      </c>
      <c r="R120" s="105">
        <f>HLOOKUP(R$57,[1]Beta!$A$22:$AG$362,[1]Beta!$B85+1,)</f>
        <v>3888.1298830000001</v>
      </c>
    </row>
    <row r="121" spans="2:18" x14ac:dyDescent="0.2">
      <c r="B121" s="103">
        <v>42478</v>
      </c>
      <c r="C121" s="105">
        <f>HLOOKUP(C$57,[1]Beta!$A$22:$AG$362,[1]Beta!$B86+1,)</f>
        <v>71.309997999999993</v>
      </c>
      <c r="D121" s="105">
        <f>HLOOKUP(D$57,[1]Beta!$A$22:$AG$362,[1]Beta!$B86+1,)</f>
        <v>39.869999</v>
      </c>
      <c r="E121" s="105">
        <f>HLOOKUP(E$57,[1]Beta!$A$22:$AG$362,[1]Beta!$B86+1,)</f>
        <v>47.630001</v>
      </c>
      <c r="F121" s="105">
        <f>HLOOKUP(F$57,[1]Beta!$A$22:$AG$362,[1]Beta!$B86+1,)</f>
        <v>52.810001</v>
      </c>
      <c r="G121" s="105">
        <f>HLOOKUP(G$57,[1]Beta!$A$22:$AG$362,[1]Beta!$B86+1,)</f>
        <v>66.480002999999996</v>
      </c>
      <c r="H121" s="105">
        <f>HLOOKUP(H$57,[1]Beta!$A$22:$AG$362,[1]Beta!$B86+1,)</f>
        <v>57.25</v>
      </c>
      <c r="I121" s="105">
        <f>HLOOKUP(I$57,[1]Beta!$A$22:$AG$362,[1]Beta!$B86+1,)</f>
        <v>63.939999</v>
      </c>
      <c r="J121" s="105">
        <f>HLOOKUP(J$57,[1]Beta!$A$22:$AG$362,[1]Beta!$B86+1,)</f>
        <v>35.169998</v>
      </c>
      <c r="K121" s="105">
        <f>HLOOKUP(K$57,[1]Beta!$A$22:$AG$362,[1]Beta!$B86+1,)</f>
        <v>64.540001000000004</v>
      </c>
      <c r="L121" s="105">
        <f>HLOOKUP(L$57,[1]Beta!$A$22:$AG$362,[1]Beta!$B86+1,)</f>
        <v>27.51</v>
      </c>
      <c r="M121" s="105">
        <f>HLOOKUP(M$57,[1]Beta!$A$22:$AG$362,[1]Beta!$B86+1,)</f>
        <v>50.52</v>
      </c>
      <c r="N121" s="105">
        <f>HLOOKUP(N$57,[1]Beta!$A$22:$AG$362,[1]Beta!$B86+1,)</f>
        <v>59.639999000000003</v>
      </c>
      <c r="O121" s="105">
        <f>HLOOKUP(O$57,[1]Beta!$A$22:$AG$362,[1]Beta!$B86+1,)</f>
        <v>8.3163330000000002</v>
      </c>
      <c r="P121" s="105" t="str">
        <f>HLOOKUP(P$57,[1]Beta!$A$22:$AG$362,[1]Beta!$B86+1,)</f>
        <v/>
      </c>
      <c r="Q121" s="105">
        <f>HLOOKUP(Q$57,[1]Beta!$A$22:$AG$362,[1]Beta!$B86+1,)</f>
        <v>35.870280999999999</v>
      </c>
      <c r="R121" s="105">
        <f>HLOOKUP(R$57,[1]Beta!$A$22:$AG$362,[1]Beta!$B86+1,)</f>
        <v>3937</v>
      </c>
    </row>
    <row r="122" spans="2:18" x14ac:dyDescent="0.2">
      <c r="B122" s="103">
        <v>42471</v>
      </c>
      <c r="C122" s="105">
        <f>HLOOKUP(C$57,[1]Beta!$A$22:$AG$362,[1]Beta!$B87+1,)</f>
        <v>73.629997000000003</v>
      </c>
      <c r="D122" s="105">
        <f>HLOOKUP(D$57,[1]Beta!$A$22:$AG$362,[1]Beta!$B87+1,)</f>
        <v>41.029998999999997</v>
      </c>
      <c r="E122" s="105">
        <f>HLOOKUP(E$57,[1]Beta!$A$22:$AG$362,[1]Beta!$B87+1,)</f>
        <v>50.209999000000003</v>
      </c>
      <c r="F122" s="105">
        <f>HLOOKUP(F$57,[1]Beta!$A$22:$AG$362,[1]Beta!$B87+1,)</f>
        <v>51.630001</v>
      </c>
      <c r="G122" s="105">
        <f>HLOOKUP(G$57,[1]Beta!$A$22:$AG$362,[1]Beta!$B87+1,)</f>
        <v>69.199996999999996</v>
      </c>
      <c r="H122" s="105">
        <f>HLOOKUP(H$57,[1]Beta!$A$22:$AG$362,[1]Beta!$B87+1,)</f>
        <v>59.77</v>
      </c>
      <c r="I122" s="105">
        <f>HLOOKUP(I$57,[1]Beta!$A$22:$AG$362,[1]Beta!$B87+1,)</f>
        <v>64.440002000000007</v>
      </c>
      <c r="J122" s="105">
        <f>HLOOKUP(J$57,[1]Beta!$A$22:$AG$362,[1]Beta!$B87+1,)</f>
        <v>36.270000000000003</v>
      </c>
      <c r="K122" s="105">
        <f>HLOOKUP(K$57,[1]Beta!$A$22:$AG$362,[1]Beta!$B87+1,)</f>
        <v>67.139999000000003</v>
      </c>
      <c r="L122" s="105">
        <f>HLOOKUP(L$57,[1]Beta!$A$22:$AG$362,[1]Beta!$B87+1,)</f>
        <v>27.870000999999998</v>
      </c>
      <c r="M122" s="105">
        <f>HLOOKUP(M$57,[1]Beta!$A$22:$AG$362,[1]Beta!$B87+1,)</f>
        <v>51.799999</v>
      </c>
      <c r="N122" s="105">
        <f>HLOOKUP(N$57,[1]Beta!$A$22:$AG$362,[1]Beta!$B87+1,)</f>
        <v>60.490001999999997</v>
      </c>
      <c r="O122" s="105">
        <f>HLOOKUP(O$57,[1]Beta!$A$22:$AG$362,[1]Beta!$B87+1,)</f>
        <v>6.2973879999999998</v>
      </c>
      <c r="P122" s="105" t="str">
        <f>HLOOKUP(P$57,[1]Beta!$A$22:$AG$362,[1]Beta!$B87+1,)</f>
        <v/>
      </c>
      <c r="Q122" s="105">
        <f>HLOOKUP(Q$57,[1]Beta!$A$22:$AG$362,[1]Beta!$B87+1,)</f>
        <v>29.423221999999999</v>
      </c>
      <c r="R122" s="105">
        <f>HLOOKUP(R$57,[1]Beta!$A$22:$AG$362,[1]Beta!$B87+1,)</f>
        <v>3916.169922</v>
      </c>
    </row>
    <row r="123" spans="2:18" x14ac:dyDescent="0.2">
      <c r="B123" s="103">
        <v>42464</v>
      </c>
      <c r="C123" s="105">
        <f>HLOOKUP(C$57,[1]Beta!$A$22:$AG$362,[1]Beta!$B88+1,)</f>
        <v>74.190002000000007</v>
      </c>
      <c r="D123" s="105">
        <f>HLOOKUP(D$57,[1]Beta!$A$22:$AG$362,[1]Beta!$B88+1,)</f>
        <v>40.419998</v>
      </c>
      <c r="E123" s="105">
        <f>HLOOKUP(E$57,[1]Beta!$A$22:$AG$362,[1]Beta!$B88+1,)</f>
        <v>50.130001</v>
      </c>
      <c r="F123" s="105">
        <f>HLOOKUP(F$57,[1]Beta!$A$22:$AG$362,[1]Beta!$B88+1,)</f>
        <v>50.330002</v>
      </c>
      <c r="G123" s="105">
        <f>HLOOKUP(G$57,[1]Beta!$A$22:$AG$362,[1]Beta!$B88+1,)</f>
        <v>69.25</v>
      </c>
      <c r="H123" s="105">
        <f>HLOOKUP(H$57,[1]Beta!$A$22:$AG$362,[1]Beta!$B88+1,)</f>
        <v>60.119999</v>
      </c>
      <c r="I123" s="105">
        <f>HLOOKUP(I$57,[1]Beta!$A$22:$AG$362,[1]Beta!$B88+1,)</f>
        <v>64.900002000000001</v>
      </c>
      <c r="J123" s="105">
        <f>HLOOKUP(J$57,[1]Beta!$A$22:$AG$362,[1]Beta!$B88+1,)</f>
        <v>35.740001999999997</v>
      </c>
      <c r="K123" s="105">
        <f>HLOOKUP(K$57,[1]Beta!$A$22:$AG$362,[1]Beta!$B88+1,)</f>
        <v>66.5</v>
      </c>
      <c r="L123" s="105">
        <f>HLOOKUP(L$57,[1]Beta!$A$22:$AG$362,[1]Beta!$B88+1,)</f>
        <v>27.67</v>
      </c>
      <c r="M123" s="105">
        <f>HLOOKUP(M$57,[1]Beta!$A$22:$AG$362,[1]Beta!$B88+1,)</f>
        <v>51.799999</v>
      </c>
      <c r="N123" s="105">
        <f>HLOOKUP(N$57,[1]Beta!$A$22:$AG$362,[1]Beta!$B88+1,)</f>
        <v>60.549999</v>
      </c>
      <c r="O123" s="105">
        <f>HLOOKUP(O$57,[1]Beta!$A$22:$AG$362,[1]Beta!$B88+1,)</f>
        <v>5.6100890000000003</v>
      </c>
      <c r="P123" s="105" t="str">
        <f>HLOOKUP(P$57,[1]Beta!$A$22:$AG$362,[1]Beta!$B88+1,)</f>
        <v/>
      </c>
      <c r="Q123" s="105">
        <f>HLOOKUP(Q$57,[1]Beta!$A$22:$AG$362,[1]Beta!$B88+1,)</f>
        <v>26.737696</v>
      </c>
      <c r="R123" s="105">
        <f>HLOOKUP(R$57,[1]Beta!$A$22:$AG$362,[1]Beta!$B88+1,)</f>
        <v>3852.719971</v>
      </c>
    </row>
    <row r="124" spans="2:18" x14ac:dyDescent="0.2">
      <c r="B124" s="103">
        <v>42457</v>
      </c>
      <c r="C124" s="105">
        <f>HLOOKUP(C$57,[1]Beta!$A$22:$AG$362,[1]Beta!$B89+1,)</f>
        <v>74.559997999999993</v>
      </c>
      <c r="D124" s="105">
        <f>HLOOKUP(D$57,[1]Beta!$A$22:$AG$362,[1]Beta!$B89+1,)</f>
        <v>41</v>
      </c>
      <c r="E124" s="105">
        <f>HLOOKUP(E$57,[1]Beta!$A$22:$AG$362,[1]Beta!$B89+1,)</f>
        <v>50.869999</v>
      </c>
      <c r="F124" s="105">
        <f>HLOOKUP(F$57,[1]Beta!$A$22:$AG$362,[1]Beta!$B89+1,)</f>
        <v>50.200001</v>
      </c>
      <c r="G124" s="105">
        <f>HLOOKUP(G$57,[1]Beta!$A$22:$AG$362,[1]Beta!$B89+1,)</f>
        <v>72.110000999999997</v>
      </c>
      <c r="H124" s="105">
        <f>HLOOKUP(H$57,[1]Beta!$A$22:$AG$362,[1]Beta!$B89+1,)</f>
        <v>61.16</v>
      </c>
      <c r="I124" s="105">
        <f>HLOOKUP(I$57,[1]Beta!$A$22:$AG$362,[1]Beta!$B89+1,)</f>
        <v>66.370002999999997</v>
      </c>
      <c r="J124" s="105">
        <f>HLOOKUP(J$57,[1]Beta!$A$22:$AG$362,[1]Beta!$B89+1,)</f>
        <v>36.630001</v>
      </c>
      <c r="K124" s="105">
        <f>HLOOKUP(K$57,[1]Beta!$A$22:$AG$362,[1]Beta!$B89+1,)</f>
        <v>68.099997999999999</v>
      </c>
      <c r="L124" s="105">
        <f>HLOOKUP(L$57,[1]Beta!$A$22:$AG$362,[1]Beta!$B89+1,)</f>
        <v>28.440000999999999</v>
      </c>
      <c r="M124" s="105">
        <f>HLOOKUP(M$57,[1]Beta!$A$22:$AG$362,[1]Beta!$B89+1,)</f>
        <v>53.869999</v>
      </c>
      <c r="N124" s="105">
        <f>HLOOKUP(N$57,[1]Beta!$A$22:$AG$362,[1]Beta!$B89+1,)</f>
        <v>62.209999000000003</v>
      </c>
      <c r="O124" s="105">
        <f>HLOOKUP(O$57,[1]Beta!$A$22:$AG$362,[1]Beta!$B89+1,)</f>
        <v>5.6530449999999997</v>
      </c>
      <c r="P124" s="105" t="str">
        <f>HLOOKUP(P$57,[1]Beta!$A$22:$AG$362,[1]Beta!$B89+1,)</f>
        <v/>
      </c>
      <c r="Q124" s="105">
        <f>HLOOKUP(Q$57,[1]Beta!$A$22:$AG$362,[1]Beta!$B89+1,)</f>
        <v>25.553170999999999</v>
      </c>
      <c r="R124" s="105">
        <f>HLOOKUP(R$57,[1]Beta!$A$22:$AG$362,[1]Beta!$B89+1,)</f>
        <v>3897.6599120000001</v>
      </c>
    </row>
    <row r="125" spans="2:18" x14ac:dyDescent="0.2">
      <c r="B125" s="103">
        <v>42450</v>
      </c>
      <c r="C125" s="105">
        <f>HLOOKUP(C$57,[1]Beta!$A$22:$AG$362,[1]Beta!$B90+1,)</f>
        <v>72.379997000000003</v>
      </c>
      <c r="D125" s="105">
        <f>HLOOKUP(D$57,[1]Beta!$A$22:$AG$362,[1]Beta!$B90+1,)</f>
        <v>39.720001000000003</v>
      </c>
      <c r="E125" s="105">
        <f>HLOOKUP(E$57,[1]Beta!$A$22:$AG$362,[1]Beta!$B90+1,)</f>
        <v>50.119999</v>
      </c>
      <c r="F125" s="105">
        <f>HLOOKUP(F$57,[1]Beta!$A$22:$AG$362,[1]Beta!$B90+1,)</f>
        <v>51.060001</v>
      </c>
      <c r="G125" s="105">
        <f>HLOOKUP(G$57,[1]Beta!$A$22:$AG$362,[1]Beta!$B90+1,)</f>
        <v>70.540001000000004</v>
      </c>
      <c r="H125" s="105">
        <f>HLOOKUP(H$57,[1]Beta!$A$22:$AG$362,[1]Beta!$B90+1,)</f>
        <v>59.98</v>
      </c>
      <c r="I125" s="105">
        <f>HLOOKUP(I$57,[1]Beta!$A$22:$AG$362,[1]Beta!$B90+1,)</f>
        <v>65.580001999999993</v>
      </c>
      <c r="J125" s="105">
        <f>HLOOKUP(J$57,[1]Beta!$A$22:$AG$362,[1]Beta!$B90+1,)</f>
        <v>35.849997999999999</v>
      </c>
      <c r="K125" s="105">
        <f>HLOOKUP(K$57,[1]Beta!$A$22:$AG$362,[1]Beta!$B90+1,)</f>
        <v>66.690002000000007</v>
      </c>
      <c r="L125" s="105">
        <f>HLOOKUP(L$57,[1]Beta!$A$22:$AG$362,[1]Beta!$B90+1,)</f>
        <v>27.74</v>
      </c>
      <c r="M125" s="105">
        <f>HLOOKUP(M$57,[1]Beta!$A$22:$AG$362,[1]Beta!$B90+1,)</f>
        <v>52.27</v>
      </c>
      <c r="N125" s="105">
        <f>HLOOKUP(N$57,[1]Beta!$A$22:$AG$362,[1]Beta!$B90+1,)</f>
        <v>60.919998</v>
      </c>
      <c r="O125" s="105">
        <f>HLOOKUP(O$57,[1]Beta!$A$22:$AG$362,[1]Beta!$B90+1,)</f>
        <v>5.859235</v>
      </c>
      <c r="P125" s="105" t="str">
        <f>HLOOKUP(P$57,[1]Beta!$A$22:$AG$362,[1]Beta!$B90+1,)</f>
        <v/>
      </c>
      <c r="Q125" s="105">
        <f>HLOOKUP(Q$57,[1]Beta!$A$22:$AG$362,[1]Beta!$B90+1,)</f>
        <v>25.381371000000001</v>
      </c>
      <c r="R125" s="105">
        <f>HLOOKUP(R$57,[1]Beta!$A$22:$AG$362,[1]Beta!$B90+1,)</f>
        <v>3827.139893</v>
      </c>
    </row>
    <row r="126" spans="2:18" x14ac:dyDescent="0.2">
      <c r="B126" s="103">
        <v>42443</v>
      </c>
      <c r="C126" s="105">
        <f>HLOOKUP(C$57,[1]Beta!$A$22:$AG$362,[1]Beta!$B91+1,)</f>
        <v>72.080001999999993</v>
      </c>
      <c r="D126" s="105">
        <f>HLOOKUP(D$57,[1]Beta!$A$22:$AG$362,[1]Beta!$B91+1,)</f>
        <v>39.830002</v>
      </c>
      <c r="E126" s="105">
        <f>HLOOKUP(E$57,[1]Beta!$A$22:$AG$362,[1]Beta!$B91+1,)</f>
        <v>49.68</v>
      </c>
      <c r="F126" s="105">
        <f>HLOOKUP(F$57,[1]Beta!$A$22:$AG$362,[1]Beta!$B91+1,)</f>
        <v>51.049999</v>
      </c>
      <c r="G126" s="105">
        <f>HLOOKUP(G$57,[1]Beta!$A$22:$AG$362,[1]Beta!$B91+1,)</f>
        <v>70.080001999999993</v>
      </c>
      <c r="H126" s="105">
        <f>HLOOKUP(H$57,[1]Beta!$A$22:$AG$362,[1]Beta!$B91+1,)</f>
        <v>58.23</v>
      </c>
      <c r="I126" s="105">
        <f>HLOOKUP(I$57,[1]Beta!$A$22:$AG$362,[1]Beta!$B91+1,)</f>
        <v>64.290001000000004</v>
      </c>
      <c r="J126" s="105">
        <f>HLOOKUP(J$57,[1]Beta!$A$22:$AG$362,[1]Beta!$B91+1,)</f>
        <v>34.869999</v>
      </c>
      <c r="K126" s="105">
        <f>HLOOKUP(K$57,[1]Beta!$A$22:$AG$362,[1]Beta!$B91+1,)</f>
        <v>65.949996999999996</v>
      </c>
      <c r="L126" s="105">
        <f>HLOOKUP(L$57,[1]Beta!$A$22:$AG$362,[1]Beta!$B91+1,)</f>
        <v>27.34</v>
      </c>
      <c r="M126" s="105">
        <f>HLOOKUP(M$57,[1]Beta!$A$22:$AG$362,[1]Beta!$B91+1,)</f>
        <v>52.009998000000003</v>
      </c>
      <c r="N126" s="105">
        <f>HLOOKUP(N$57,[1]Beta!$A$22:$AG$362,[1]Beta!$B91+1,)</f>
        <v>59.84</v>
      </c>
      <c r="O126" s="105">
        <f>HLOOKUP(O$57,[1]Beta!$A$22:$AG$362,[1]Beta!$B91+1,)</f>
        <v>5.9279640000000002</v>
      </c>
      <c r="P126" s="105" t="str">
        <f>HLOOKUP(P$57,[1]Beta!$A$22:$AG$362,[1]Beta!$B91+1,)</f>
        <v/>
      </c>
      <c r="Q126" s="105">
        <f>HLOOKUP(Q$57,[1]Beta!$A$22:$AG$362,[1]Beta!$B91+1,)</f>
        <v>26.900455000000001</v>
      </c>
      <c r="R126" s="105">
        <f>HLOOKUP(R$57,[1]Beta!$A$22:$AG$362,[1]Beta!$B91+1,)</f>
        <v>3852.1499020000001</v>
      </c>
    </row>
    <row r="127" spans="2:18" x14ac:dyDescent="0.2">
      <c r="B127" s="103">
        <v>42436</v>
      </c>
      <c r="C127" s="105">
        <f>HLOOKUP(C$57,[1]Beta!$A$22:$AG$362,[1]Beta!$B92+1,)</f>
        <v>70.949996999999996</v>
      </c>
      <c r="D127" s="105">
        <f>HLOOKUP(D$57,[1]Beta!$A$22:$AG$362,[1]Beta!$B92+1,)</f>
        <v>38.740001999999997</v>
      </c>
      <c r="E127" s="105">
        <f>HLOOKUP(E$57,[1]Beta!$A$22:$AG$362,[1]Beta!$B92+1,)</f>
        <v>48.950001</v>
      </c>
      <c r="F127" s="105">
        <f>HLOOKUP(F$57,[1]Beta!$A$22:$AG$362,[1]Beta!$B92+1,)</f>
        <v>49.240001999999997</v>
      </c>
      <c r="G127" s="105">
        <f>HLOOKUP(G$57,[1]Beta!$A$22:$AG$362,[1]Beta!$B92+1,)</f>
        <v>69.889999000000003</v>
      </c>
      <c r="H127" s="105">
        <f>HLOOKUP(H$57,[1]Beta!$A$22:$AG$362,[1]Beta!$B92+1,)</f>
        <v>59.580002</v>
      </c>
      <c r="I127" s="105">
        <f>HLOOKUP(I$57,[1]Beta!$A$22:$AG$362,[1]Beta!$B92+1,)</f>
        <v>63.540000999999997</v>
      </c>
      <c r="J127" s="105">
        <f>HLOOKUP(J$57,[1]Beta!$A$22:$AG$362,[1]Beta!$B92+1,)</f>
        <v>34.709999000000003</v>
      </c>
      <c r="K127" s="105">
        <f>HLOOKUP(K$57,[1]Beta!$A$22:$AG$362,[1]Beta!$B92+1,)</f>
        <v>66.419998000000007</v>
      </c>
      <c r="L127" s="105">
        <f>HLOOKUP(L$57,[1]Beta!$A$22:$AG$362,[1]Beta!$B92+1,)</f>
        <v>26.870000999999998</v>
      </c>
      <c r="M127" s="105">
        <f>HLOOKUP(M$57,[1]Beta!$A$22:$AG$362,[1]Beta!$B92+1,)</f>
        <v>51.32</v>
      </c>
      <c r="N127" s="105">
        <f>HLOOKUP(N$57,[1]Beta!$A$22:$AG$362,[1]Beta!$B92+1,)</f>
        <v>59.889999000000003</v>
      </c>
      <c r="O127" s="105">
        <f>HLOOKUP(O$57,[1]Beta!$A$22:$AG$362,[1]Beta!$B92+1,)</f>
        <v>5.7217750000000001</v>
      </c>
      <c r="P127" s="105" t="str">
        <f>HLOOKUP(P$57,[1]Beta!$A$22:$AG$362,[1]Beta!$B92+1,)</f>
        <v/>
      </c>
      <c r="Q127" s="105">
        <f>HLOOKUP(Q$57,[1]Beta!$A$22:$AG$362,[1]Beta!$B92+1,)</f>
        <v>25.625509000000001</v>
      </c>
      <c r="R127" s="105">
        <f>HLOOKUP(R$57,[1]Beta!$A$22:$AG$362,[1]Beta!$B92+1,)</f>
        <v>3800.070068</v>
      </c>
    </row>
    <row r="128" spans="2:18" x14ac:dyDescent="0.2">
      <c r="B128" s="103">
        <v>42429</v>
      </c>
      <c r="C128" s="105">
        <f>HLOOKUP(C$57,[1]Beta!$A$22:$AG$362,[1]Beta!$B93+1,)</f>
        <v>70.699996999999996</v>
      </c>
      <c r="D128" s="105">
        <f>HLOOKUP(D$57,[1]Beta!$A$22:$AG$362,[1]Beta!$B93+1,)</f>
        <v>38.639999000000003</v>
      </c>
      <c r="E128" s="105">
        <f>HLOOKUP(E$57,[1]Beta!$A$22:$AG$362,[1]Beta!$B93+1,)</f>
        <v>46.990001999999997</v>
      </c>
      <c r="F128" s="105">
        <f>HLOOKUP(F$57,[1]Beta!$A$22:$AG$362,[1]Beta!$B93+1,)</f>
        <v>49.23</v>
      </c>
      <c r="G128" s="105">
        <f>HLOOKUP(G$57,[1]Beta!$A$22:$AG$362,[1]Beta!$B93+1,)</f>
        <v>68.949996999999996</v>
      </c>
      <c r="H128" s="105">
        <f>HLOOKUP(H$57,[1]Beta!$A$22:$AG$362,[1]Beta!$B93+1,)</f>
        <v>59.139999000000003</v>
      </c>
      <c r="I128" s="105">
        <f>HLOOKUP(I$57,[1]Beta!$A$22:$AG$362,[1]Beta!$B93+1,)</f>
        <v>62.98</v>
      </c>
      <c r="J128" s="105">
        <f>HLOOKUP(J$57,[1]Beta!$A$22:$AG$362,[1]Beta!$B93+1,)</f>
        <v>34.790000999999997</v>
      </c>
      <c r="K128" s="105">
        <f>HLOOKUP(K$57,[1]Beta!$A$22:$AG$362,[1]Beta!$B93+1,)</f>
        <v>66.080001999999993</v>
      </c>
      <c r="L128" s="105">
        <f>HLOOKUP(L$57,[1]Beta!$A$22:$AG$362,[1]Beta!$B93+1,)</f>
        <v>26.440000999999999</v>
      </c>
      <c r="M128" s="105">
        <f>HLOOKUP(M$57,[1]Beta!$A$22:$AG$362,[1]Beta!$B93+1,)</f>
        <v>50.009998000000003</v>
      </c>
      <c r="N128" s="105">
        <f>HLOOKUP(N$57,[1]Beta!$A$22:$AG$362,[1]Beta!$B93+1,)</f>
        <v>59.740001999999997</v>
      </c>
      <c r="O128" s="105">
        <f>HLOOKUP(O$57,[1]Beta!$A$22:$AG$362,[1]Beta!$B93+1,)</f>
        <v>4.7681449999999996</v>
      </c>
      <c r="P128" s="105" t="str">
        <f>HLOOKUP(P$57,[1]Beta!$A$22:$AG$362,[1]Beta!$B93+1,)</f>
        <v/>
      </c>
      <c r="Q128" s="105">
        <f>HLOOKUP(Q$57,[1]Beta!$A$22:$AG$362,[1]Beta!$B93+1,)</f>
        <v>26.674399999999999</v>
      </c>
      <c r="R128" s="105">
        <f>HLOOKUP(R$57,[1]Beta!$A$22:$AG$362,[1]Beta!$B93+1,)</f>
        <v>3755.469971</v>
      </c>
    </row>
    <row r="129" spans="2:18" x14ac:dyDescent="0.2">
      <c r="B129" s="103">
        <v>42422</v>
      </c>
      <c r="C129" s="105">
        <f>HLOOKUP(C$57,[1]Beta!$A$22:$AG$362,[1]Beta!$B94+1,)</f>
        <v>70.150002000000001</v>
      </c>
      <c r="D129" s="105">
        <f>HLOOKUP(D$57,[1]Beta!$A$22:$AG$362,[1]Beta!$B94+1,)</f>
        <v>36.840000000000003</v>
      </c>
      <c r="E129" s="105">
        <f>HLOOKUP(E$57,[1]Beta!$A$22:$AG$362,[1]Beta!$B94+1,)</f>
        <v>45.119999</v>
      </c>
      <c r="F129" s="105">
        <f>HLOOKUP(F$57,[1]Beta!$A$22:$AG$362,[1]Beta!$B94+1,)</f>
        <v>45.139999000000003</v>
      </c>
      <c r="G129" s="105">
        <f>HLOOKUP(G$57,[1]Beta!$A$22:$AG$362,[1]Beta!$B94+1,)</f>
        <v>67.919998000000007</v>
      </c>
      <c r="H129" s="105">
        <f>HLOOKUP(H$57,[1]Beta!$A$22:$AG$362,[1]Beta!$B94+1,)</f>
        <v>57.59</v>
      </c>
      <c r="I129" s="105">
        <f>HLOOKUP(I$57,[1]Beta!$A$22:$AG$362,[1]Beta!$B94+1,)</f>
        <v>59.57</v>
      </c>
      <c r="J129" s="105">
        <f>HLOOKUP(J$57,[1]Beta!$A$22:$AG$362,[1]Beta!$B94+1,)</f>
        <v>33.599997999999999</v>
      </c>
      <c r="K129" s="105">
        <f>HLOOKUP(K$57,[1]Beta!$A$22:$AG$362,[1]Beta!$B94+1,)</f>
        <v>64.919998000000007</v>
      </c>
      <c r="L129" s="105">
        <f>HLOOKUP(L$57,[1]Beta!$A$22:$AG$362,[1]Beta!$B94+1,)</f>
        <v>26.219999000000001</v>
      </c>
      <c r="M129" s="105">
        <f>HLOOKUP(M$57,[1]Beta!$A$22:$AG$362,[1]Beta!$B94+1,)</f>
        <v>50.150002000000001</v>
      </c>
      <c r="N129" s="105">
        <f>HLOOKUP(N$57,[1]Beta!$A$22:$AG$362,[1]Beta!$B94+1,)</f>
        <v>62.07</v>
      </c>
      <c r="O129" s="105">
        <f>HLOOKUP(O$57,[1]Beta!$A$22:$AG$362,[1]Beta!$B94+1,)</f>
        <v>4.3729480000000001</v>
      </c>
      <c r="P129" s="105" t="str">
        <f>HLOOKUP(P$57,[1]Beta!$A$22:$AG$362,[1]Beta!$B94+1,)</f>
        <v/>
      </c>
      <c r="Q129" s="105">
        <f>HLOOKUP(Q$57,[1]Beta!$A$22:$AG$362,[1]Beta!$B94+1,)</f>
        <v>23.102741000000002</v>
      </c>
      <c r="R129" s="105">
        <f>HLOOKUP(R$57,[1]Beta!$A$22:$AG$362,[1]Beta!$B94+1,)</f>
        <v>3656.419922</v>
      </c>
    </row>
    <row r="130" spans="2:18" x14ac:dyDescent="0.2">
      <c r="B130" s="103">
        <v>42415</v>
      </c>
      <c r="C130" s="105">
        <f>HLOOKUP(C$57,[1]Beta!$A$22:$AG$362,[1]Beta!$B95+1,)</f>
        <v>70.099997999999999</v>
      </c>
      <c r="D130" s="105">
        <f>HLOOKUP(D$57,[1]Beta!$A$22:$AG$362,[1]Beta!$B95+1,)</f>
        <v>36.220001000000003</v>
      </c>
      <c r="E130" s="105">
        <f>HLOOKUP(E$57,[1]Beta!$A$22:$AG$362,[1]Beta!$B95+1,)</f>
        <v>45.540000999999997</v>
      </c>
      <c r="F130" s="105">
        <f>HLOOKUP(F$57,[1]Beta!$A$22:$AG$362,[1]Beta!$B95+1,)</f>
        <v>46.209999000000003</v>
      </c>
      <c r="G130" s="105">
        <f>HLOOKUP(G$57,[1]Beta!$A$22:$AG$362,[1]Beta!$B95+1,)</f>
        <v>67.370002999999997</v>
      </c>
      <c r="H130" s="105">
        <f>HLOOKUP(H$57,[1]Beta!$A$22:$AG$362,[1]Beta!$B95+1,)</f>
        <v>58.029998999999997</v>
      </c>
      <c r="I130" s="105">
        <f>HLOOKUP(I$57,[1]Beta!$A$22:$AG$362,[1]Beta!$B95+1,)</f>
        <v>59.049999</v>
      </c>
      <c r="J130" s="105">
        <f>HLOOKUP(J$57,[1]Beta!$A$22:$AG$362,[1]Beta!$B95+1,)</f>
        <v>34.520000000000003</v>
      </c>
      <c r="K130" s="105">
        <f>HLOOKUP(K$57,[1]Beta!$A$22:$AG$362,[1]Beta!$B95+1,)</f>
        <v>65.139999000000003</v>
      </c>
      <c r="L130" s="105">
        <f>HLOOKUP(L$57,[1]Beta!$A$22:$AG$362,[1]Beta!$B95+1,)</f>
        <v>26.35</v>
      </c>
      <c r="M130" s="105">
        <f>HLOOKUP(M$57,[1]Beta!$A$22:$AG$362,[1]Beta!$B95+1,)</f>
        <v>52.32</v>
      </c>
      <c r="N130" s="105">
        <f>HLOOKUP(N$57,[1]Beta!$A$22:$AG$362,[1]Beta!$B95+1,)</f>
        <v>63.990001999999997</v>
      </c>
      <c r="O130" s="105">
        <f>HLOOKUP(O$57,[1]Beta!$A$22:$AG$362,[1]Beta!$B95+1,)</f>
        <v>5.2234819999999997</v>
      </c>
      <c r="P130" s="105" t="str">
        <f>HLOOKUP(P$57,[1]Beta!$A$22:$AG$362,[1]Beta!$B95+1,)</f>
        <v/>
      </c>
      <c r="Q130" s="105">
        <f>HLOOKUP(Q$57,[1]Beta!$A$22:$AG$362,[1]Beta!$B95+1,)</f>
        <v>19.332156999999999</v>
      </c>
      <c r="R130" s="105">
        <f>HLOOKUP(R$57,[1]Beta!$A$22:$AG$362,[1]Beta!$B95+1,)</f>
        <v>3597.919922</v>
      </c>
    </row>
    <row r="131" spans="2:18" x14ac:dyDescent="0.2">
      <c r="B131" s="103">
        <v>42408</v>
      </c>
      <c r="C131" s="105">
        <f>HLOOKUP(C$57,[1]Beta!$A$22:$AG$362,[1]Beta!$B96+1,)</f>
        <v>69.830001999999993</v>
      </c>
      <c r="D131" s="105">
        <f>HLOOKUP(D$57,[1]Beta!$A$22:$AG$362,[1]Beta!$B96+1,)</f>
        <v>35.520000000000003</v>
      </c>
      <c r="E131" s="105">
        <f>HLOOKUP(E$57,[1]Beta!$A$22:$AG$362,[1]Beta!$B96+1,)</f>
        <v>44.029998999999997</v>
      </c>
      <c r="F131" s="105">
        <f>HLOOKUP(F$57,[1]Beta!$A$22:$AG$362,[1]Beta!$B96+1,)</f>
        <v>44.560001</v>
      </c>
      <c r="G131" s="105">
        <f>HLOOKUP(G$57,[1]Beta!$A$22:$AG$362,[1]Beta!$B96+1,)</f>
        <v>66.870002999999997</v>
      </c>
      <c r="H131" s="105">
        <f>HLOOKUP(H$57,[1]Beta!$A$22:$AG$362,[1]Beta!$B96+1,)</f>
        <v>58.139999000000003</v>
      </c>
      <c r="I131" s="105">
        <f>HLOOKUP(I$57,[1]Beta!$A$22:$AG$362,[1]Beta!$B96+1,)</f>
        <v>59.470001000000003</v>
      </c>
      <c r="J131" s="105">
        <f>HLOOKUP(J$57,[1]Beta!$A$22:$AG$362,[1]Beta!$B96+1,)</f>
        <v>34.240001999999997</v>
      </c>
      <c r="K131" s="105">
        <f>HLOOKUP(K$57,[1]Beta!$A$22:$AG$362,[1]Beta!$B96+1,)</f>
        <v>64.610000999999997</v>
      </c>
      <c r="L131" s="105">
        <f>HLOOKUP(L$57,[1]Beta!$A$22:$AG$362,[1]Beta!$B96+1,)</f>
        <v>26.450001</v>
      </c>
      <c r="M131" s="105">
        <f>HLOOKUP(M$57,[1]Beta!$A$22:$AG$362,[1]Beta!$B96+1,)</f>
        <v>52.560001</v>
      </c>
      <c r="N131" s="105">
        <f>HLOOKUP(N$57,[1]Beta!$A$22:$AG$362,[1]Beta!$B96+1,)</f>
        <v>63.84</v>
      </c>
      <c r="O131" s="105">
        <f>HLOOKUP(O$57,[1]Beta!$A$22:$AG$362,[1]Beta!$B96+1,)</f>
        <v>5.6616359999999997</v>
      </c>
      <c r="P131" s="105" t="str">
        <f>HLOOKUP(P$57,[1]Beta!$A$22:$AG$362,[1]Beta!$B96+1,)</f>
        <v/>
      </c>
      <c r="Q131" s="105">
        <f>HLOOKUP(Q$57,[1]Beta!$A$22:$AG$362,[1]Beta!$B96+1,)</f>
        <v>14.720654</v>
      </c>
      <c r="R131" s="105">
        <f>HLOOKUP(R$57,[1]Beta!$A$22:$AG$362,[1]Beta!$B96+1,)</f>
        <v>3496.280029</v>
      </c>
    </row>
    <row r="132" spans="2:18" x14ac:dyDescent="0.2">
      <c r="B132" s="103">
        <v>42401</v>
      </c>
      <c r="C132" s="105">
        <f>HLOOKUP(C$57,[1]Beta!$A$22:$AG$362,[1]Beta!$B97+1,)</f>
        <v>69.529999000000004</v>
      </c>
      <c r="D132" s="105">
        <f>HLOOKUP(D$57,[1]Beta!$A$22:$AG$362,[1]Beta!$B97+1,)</f>
        <v>35.919998</v>
      </c>
      <c r="E132" s="105">
        <f>HLOOKUP(E$57,[1]Beta!$A$22:$AG$362,[1]Beta!$B97+1,)</f>
        <v>44.029998999999997</v>
      </c>
      <c r="F132" s="105">
        <f>HLOOKUP(F$57,[1]Beta!$A$22:$AG$362,[1]Beta!$B97+1,)</f>
        <v>45.290000999999997</v>
      </c>
      <c r="G132" s="105">
        <f>HLOOKUP(G$57,[1]Beta!$A$22:$AG$362,[1]Beta!$B97+1,)</f>
        <v>65.720000999999996</v>
      </c>
      <c r="H132" s="105">
        <f>HLOOKUP(H$57,[1]Beta!$A$22:$AG$362,[1]Beta!$B97+1,)</f>
        <v>56.900002000000001</v>
      </c>
      <c r="I132" s="105">
        <f>HLOOKUP(I$57,[1]Beta!$A$22:$AG$362,[1]Beta!$B97+1,)</f>
        <v>59.139999000000003</v>
      </c>
      <c r="J132" s="105">
        <f>HLOOKUP(J$57,[1]Beta!$A$22:$AG$362,[1]Beta!$B97+1,)</f>
        <v>34.57</v>
      </c>
      <c r="K132" s="105">
        <f>HLOOKUP(K$57,[1]Beta!$A$22:$AG$362,[1]Beta!$B97+1,)</f>
        <v>64.040001000000004</v>
      </c>
      <c r="L132" s="105">
        <f>HLOOKUP(L$57,[1]Beta!$A$22:$AG$362,[1]Beta!$B97+1,)</f>
        <v>25.27</v>
      </c>
      <c r="M132" s="105">
        <f>HLOOKUP(M$57,[1]Beta!$A$22:$AG$362,[1]Beta!$B97+1,)</f>
        <v>51.830002</v>
      </c>
      <c r="N132" s="105">
        <f>HLOOKUP(N$57,[1]Beta!$A$22:$AG$362,[1]Beta!$B97+1,)</f>
        <v>62.810001</v>
      </c>
      <c r="O132" s="105">
        <f>HLOOKUP(O$57,[1]Beta!$A$22:$AG$362,[1]Beta!$B97+1,)</f>
        <v>6.1023139999999998</v>
      </c>
      <c r="P132" s="105" t="str">
        <f>HLOOKUP(P$57,[1]Beta!$A$22:$AG$362,[1]Beta!$B97+1,)</f>
        <v/>
      </c>
      <c r="Q132" s="105">
        <f>HLOOKUP(Q$57,[1]Beta!$A$22:$AG$362,[1]Beta!$B97+1,)</f>
        <v>20.625188999999999</v>
      </c>
      <c r="R132" s="105">
        <f>HLOOKUP(R$57,[1]Beta!$A$22:$AG$362,[1]Beta!$B97+1,)</f>
        <v>3521.6000979999999</v>
      </c>
    </row>
    <row r="133" spans="2:18" x14ac:dyDescent="0.2">
      <c r="B133" s="103">
        <v>42394</v>
      </c>
      <c r="C133" s="105">
        <f>HLOOKUP(C$57,[1]Beta!$A$22:$AG$362,[1]Beta!$B98+1,)</f>
        <v>69.220000999999996</v>
      </c>
      <c r="D133" s="105">
        <f>HLOOKUP(D$57,[1]Beta!$A$22:$AG$362,[1]Beta!$B98+1,)</f>
        <v>34</v>
      </c>
      <c r="E133" s="105">
        <f>HLOOKUP(E$57,[1]Beta!$A$22:$AG$362,[1]Beta!$B98+1,)</f>
        <v>41.84</v>
      </c>
      <c r="F133" s="105">
        <f>HLOOKUP(F$57,[1]Beta!$A$22:$AG$362,[1]Beta!$B98+1,)</f>
        <v>45.330002</v>
      </c>
      <c r="G133" s="105">
        <f>HLOOKUP(G$57,[1]Beta!$A$22:$AG$362,[1]Beta!$B98+1,)</f>
        <v>66.790001000000004</v>
      </c>
      <c r="H133" s="105">
        <f>HLOOKUP(H$57,[1]Beta!$A$22:$AG$362,[1]Beta!$B98+1,)</f>
        <v>56.560001</v>
      </c>
      <c r="I133" s="105">
        <f>HLOOKUP(I$57,[1]Beta!$A$22:$AG$362,[1]Beta!$B98+1,)</f>
        <v>58.830002</v>
      </c>
      <c r="J133" s="105">
        <f>HLOOKUP(J$57,[1]Beta!$A$22:$AG$362,[1]Beta!$B98+1,)</f>
        <v>35.220001000000003</v>
      </c>
      <c r="K133" s="105">
        <f>HLOOKUP(K$57,[1]Beta!$A$22:$AG$362,[1]Beta!$B98+1,)</f>
        <v>63.939999</v>
      </c>
      <c r="L133" s="105">
        <f>HLOOKUP(L$57,[1]Beta!$A$22:$AG$362,[1]Beta!$B98+1,)</f>
        <v>24.860001</v>
      </c>
      <c r="M133" s="105">
        <f>HLOOKUP(M$57,[1]Beta!$A$22:$AG$362,[1]Beta!$B98+1,)</f>
        <v>51.950001</v>
      </c>
      <c r="N133" s="105">
        <f>HLOOKUP(N$57,[1]Beta!$A$22:$AG$362,[1]Beta!$B98+1,)</f>
        <v>62.970001000000003</v>
      </c>
      <c r="O133" s="105">
        <f>HLOOKUP(O$57,[1]Beta!$A$22:$AG$362,[1]Beta!$B98+1,)</f>
        <v>6.604095</v>
      </c>
      <c r="P133" s="105" t="str">
        <f>HLOOKUP(P$57,[1]Beta!$A$22:$AG$362,[1]Beta!$B98+1,)</f>
        <v/>
      </c>
      <c r="Q133" s="105">
        <f>HLOOKUP(Q$57,[1]Beta!$A$22:$AG$362,[1]Beta!$B98+1,)</f>
        <v>19.536303</v>
      </c>
      <c r="R133" s="105">
        <f>HLOOKUP(R$57,[1]Beta!$A$22:$AG$362,[1]Beta!$B98+1,)</f>
        <v>3631.959961</v>
      </c>
    </row>
    <row r="134" spans="2:18" x14ac:dyDescent="0.2">
      <c r="B134" s="103">
        <v>42387</v>
      </c>
      <c r="C134" s="105">
        <f>HLOOKUP(C$57,[1]Beta!$A$22:$AG$362,[1]Beta!$B99+1,)</f>
        <v>64.019997000000004</v>
      </c>
      <c r="D134" s="105">
        <f>HLOOKUP(D$57,[1]Beta!$A$22:$AG$362,[1]Beta!$B99+1,)</f>
        <v>33.090000000000003</v>
      </c>
      <c r="E134" s="105">
        <f>HLOOKUP(E$57,[1]Beta!$A$22:$AG$362,[1]Beta!$B99+1,)</f>
        <v>40.729999999999997</v>
      </c>
      <c r="F134" s="105">
        <f>HLOOKUP(F$57,[1]Beta!$A$22:$AG$362,[1]Beta!$B99+1,)</f>
        <v>44.009998000000003</v>
      </c>
      <c r="G134" s="105">
        <f>HLOOKUP(G$57,[1]Beta!$A$22:$AG$362,[1]Beta!$B99+1,)</f>
        <v>64.129997000000003</v>
      </c>
      <c r="H134" s="105">
        <f>HLOOKUP(H$57,[1]Beta!$A$22:$AG$362,[1]Beta!$B99+1,)</f>
        <v>52.669998</v>
      </c>
      <c r="I134" s="105">
        <f>HLOOKUP(I$57,[1]Beta!$A$22:$AG$362,[1]Beta!$B99+1,)</f>
        <v>56.799999</v>
      </c>
      <c r="J134" s="105">
        <f>HLOOKUP(J$57,[1]Beta!$A$22:$AG$362,[1]Beta!$B99+1,)</f>
        <v>34.610000999999997</v>
      </c>
      <c r="K134" s="105">
        <f>HLOOKUP(K$57,[1]Beta!$A$22:$AG$362,[1]Beta!$B99+1,)</f>
        <v>59.290000999999997</v>
      </c>
      <c r="L134" s="105">
        <f>HLOOKUP(L$57,[1]Beta!$A$22:$AG$362,[1]Beta!$B99+1,)</f>
        <v>23.790001</v>
      </c>
      <c r="M134" s="105">
        <f>HLOOKUP(M$57,[1]Beta!$A$22:$AG$362,[1]Beta!$B99+1,)</f>
        <v>50.59</v>
      </c>
      <c r="N134" s="105">
        <f>HLOOKUP(N$57,[1]Beta!$A$22:$AG$362,[1]Beta!$B99+1,)</f>
        <v>58.880001</v>
      </c>
      <c r="O134" s="105">
        <f>HLOOKUP(O$57,[1]Beta!$A$22:$AG$362,[1]Beta!$B99+1,)</f>
        <v>4.507943</v>
      </c>
      <c r="P134" s="105" t="str">
        <f>HLOOKUP(P$57,[1]Beta!$A$22:$AG$362,[1]Beta!$B99+1,)</f>
        <v/>
      </c>
      <c r="Q134" s="105">
        <f>HLOOKUP(Q$57,[1]Beta!$A$22:$AG$362,[1]Beta!$B99+1,)</f>
        <v>17.780035000000002</v>
      </c>
      <c r="R134" s="105">
        <f>HLOOKUP(R$57,[1]Beta!$A$22:$AG$362,[1]Beta!$B99+1,)</f>
        <v>3568.8999020000001</v>
      </c>
    </row>
    <row r="135" spans="2:18" x14ac:dyDescent="0.2">
      <c r="B135" s="103">
        <v>42380</v>
      </c>
      <c r="C135" s="105">
        <f>HLOOKUP(C$57,[1]Beta!$A$22:$AG$362,[1]Beta!$B100+1,)</f>
        <v>62.970001000000003</v>
      </c>
      <c r="D135" s="105">
        <f>HLOOKUP(D$57,[1]Beta!$A$22:$AG$362,[1]Beta!$B100+1,)</f>
        <v>33.279998999999997</v>
      </c>
      <c r="E135" s="105">
        <f>HLOOKUP(E$57,[1]Beta!$A$22:$AG$362,[1]Beta!$B100+1,)</f>
        <v>41.279998999999997</v>
      </c>
      <c r="F135" s="105">
        <f>HLOOKUP(F$57,[1]Beta!$A$22:$AG$362,[1]Beta!$B100+1,)</f>
        <v>41.400002000000001</v>
      </c>
      <c r="G135" s="105">
        <f>HLOOKUP(G$57,[1]Beta!$A$22:$AG$362,[1]Beta!$B100+1,)</f>
        <v>61.959999000000003</v>
      </c>
      <c r="H135" s="105">
        <f>HLOOKUP(H$57,[1]Beta!$A$22:$AG$362,[1]Beta!$B100+1,)</f>
        <v>51.299999</v>
      </c>
      <c r="I135" s="105">
        <f>HLOOKUP(I$57,[1]Beta!$A$22:$AG$362,[1]Beta!$B100+1,)</f>
        <v>57.200001</v>
      </c>
      <c r="J135" s="105">
        <f>HLOOKUP(J$57,[1]Beta!$A$22:$AG$362,[1]Beta!$B100+1,)</f>
        <v>33.659999999999997</v>
      </c>
      <c r="K135" s="105">
        <f>HLOOKUP(K$57,[1]Beta!$A$22:$AG$362,[1]Beta!$B100+1,)</f>
        <v>58.470001000000003</v>
      </c>
      <c r="L135" s="105">
        <f>HLOOKUP(L$57,[1]Beta!$A$22:$AG$362,[1]Beta!$B100+1,)</f>
        <v>22.690000999999999</v>
      </c>
      <c r="M135" s="105">
        <f>HLOOKUP(M$57,[1]Beta!$A$22:$AG$362,[1]Beta!$B100+1,)</f>
        <v>50.110000999999997</v>
      </c>
      <c r="N135" s="105">
        <f>HLOOKUP(N$57,[1]Beta!$A$22:$AG$362,[1]Beta!$B100+1,)</f>
        <v>56.630001</v>
      </c>
      <c r="O135" s="105">
        <f>HLOOKUP(O$57,[1]Beta!$A$22:$AG$362,[1]Beta!$B100+1,)</f>
        <v>4.2894259999999997</v>
      </c>
      <c r="P135" s="105" t="str">
        <f>HLOOKUP(P$57,[1]Beta!$A$22:$AG$362,[1]Beta!$B100+1,)</f>
        <v/>
      </c>
      <c r="Q135" s="105">
        <f>HLOOKUP(Q$57,[1]Beta!$A$22:$AG$362,[1]Beta!$B100+1,)</f>
        <v>14.815246999999999</v>
      </c>
      <c r="R135" s="105">
        <f>HLOOKUP(R$57,[1]Beta!$A$22:$AG$362,[1]Beta!$B100+1,)</f>
        <v>3518.51001</v>
      </c>
    </row>
    <row r="136" spans="2:18" x14ac:dyDescent="0.2">
      <c r="B136" s="103">
        <v>42373</v>
      </c>
      <c r="C136" s="105">
        <f>HLOOKUP(C$57,[1]Beta!$A$22:$AG$362,[1]Beta!$B101+1,)</f>
        <v>62.259998000000003</v>
      </c>
      <c r="D136" s="105">
        <f>HLOOKUP(D$57,[1]Beta!$A$22:$AG$362,[1]Beta!$B101+1,)</f>
        <v>33.43</v>
      </c>
      <c r="E136" s="105">
        <f>HLOOKUP(E$57,[1]Beta!$A$22:$AG$362,[1]Beta!$B101+1,)</f>
        <v>41.880001</v>
      </c>
      <c r="F136" s="105">
        <f>HLOOKUP(F$57,[1]Beta!$A$22:$AG$362,[1]Beta!$B101+1,)</f>
        <v>42.209999000000003</v>
      </c>
      <c r="G136" s="105">
        <f>HLOOKUP(G$57,[1]Beta!$A$22:$AG$362,[1]Beta!$B101+1,)</f>
        <v>61.130001</v>
      </c>
      <c r="H136" s="105">
        <f>HLOOKUP(H$57,[1]Beta!$A$22:$AG$362,[1]Beta!$B101+1,)</f>
        <v>48.43</v>
      </c>
      <c r="I136" s="105">
        <f>HLOOKUP(I$57,[1]Beta!$A$22:$AG$362,[1]Beta!$B101+1,)</f>
        <v>56.360000999999997</v>
      </c>
      <c r="J136" s="105">
        <f>HLOOKUP(J$57,[1]Beta!$A$22:$AG$362,[1]Beta!$B101+1,)</f>
        <v>33.639999000000003</v>
      </c>
      <c r="K136" s="105">
        <f>HLOOKUP(K$57,[1]Beta!$A$22:$AG$362,[1]Beta!$B101+1,)</f>
        <v>58.52</v>
      </c>
      <c r="L136" s="105">
        <f>HLOOKUP(L$57,[1]Beta!$A$22:$AG$362,[1]Beta!$B101+1,)</f>
        <v>23.540001</v>
      </c>
      <c r="M136" s="105">
        <f>HLOOKUP(M$57,[1]Beta!$A$22:$AG$362,[1]Beta!$B101+1,)</f>
        <v>51</v>
      </c>
      <c r="N136" s="105">
        <f>HLOOKUP(N$57,[1]Beta!$A$22:$AG$362,[1]Beta!$B101+1,)</f>
        <v>54.950001</v>
      </c>
      <c r="O136" s="105">
        <f>HLOOKUP(O$57,[1]Beta!$A$22:$AG$362,[1]Beta!$B101+1,)</f>
        <v>6.7012150000000004</v>
      </c>
      <c r="P136" s="105" t="str">
        <f>HLOOKUP(P$57,[1]Beta!$A$22:$AG$362,[1]Beta!$B101+1,)</f>
        <v/>
      </c>
      <c r="Q136" s="105">
        <f>HLOOKUP(Q$57,[1]Beta!$A$22:$AG$362,[1]Beta!$B101+1,)</f>
        <v>19.640635</v>
      </c>
      <c r="R136" s="105">
        <f>HLOOKUP(R$57,[1]Beta!$A$22:$AG$362,[1]Beta!$B101+1,)</f>
        <v>3595.9099120000001</v>
      </c>
    </row>
    <row r="137" spans="2:18" x14ac:dyDescent="0.2">
      <c r="B137" s="103">
        <v>42366</v>
      </c>
      <c r="C137" s="105">
        <f>HLOOKUP(C$57,[1]Beta!$A$22:$AG$362,[1]Beta!$B102+1,)</f>
        <v>63.040000999999997</v>
      </c>
      <c r="D137" s="105">
        <f>HLOOKUP(D$57,[1]Beta!$A$22:$AG$362,[1]Beta!$B102+1,)</f>
        <v>33.759998000000003</v>
      </c>
      <c r="E137" s="105">
        <f>HLOOKUP(E$57,[1]Beta!$A$22:$AG$362,[1]Beta!$B102+1,)</f>
        <v>42.419998</v>
      </c>
      <c r="F137" s="105">
        <f>HLOOKUP(F$57,[1]Beta!$A$22:$AG$362,[1]Beta!$B102+1,)</f>
        <v>42.75</v>
      </c>
      <c r="G137" s="105">
        <f>HLOOKUP(G$57,[1]Beta!$A$22:$AG$362,[1]Beta!$B102+1,)</f>
        <v>62.990001999999997</v>
      </c>
      <c r="H137" s="105">
        <f>HLOOKUP(H$57,[1]Beta!$A$22:$AG$362,[1]Beta!$B102+1,)</f>
        <v>50.169998</v>
      </c>
      <c r="I137" s="105">
        <f>HLOOKUP(I$57,[1]Beta!$A$22:$AG$362,[1]Beta!$B102+1,)</f>
        <v>55.16</v>
      </c>
      <c r="J137" s="105">
        <f>HLOOKUP(J$57,[1]Beta!$A$22:$AG$362,[1]Beta!$B102+1,)</f>
        <v>32.959999000000003</v>
      </c>
      <c r="K137" s="105">
        <f>HLOOKUP(K$57,[1]Beta!$A$22:$AG$362,[1]Beta!$B102+1,)</f>
        <v>59.41</v>
      </c>
      <c r="L137" s="105">
        <f>HLOOKUP(L$57,[1]Beta!$A$22:$AG$362,[1]Beta!$B102+1,)</f>
        <v>23.52</v>
      </c>
      <c r="M137" s="105">
        <f>HLOOKUP(M$57,[1]Beta!$A$22:$AG$362,[1]Beta!$B102+1,)</f>
        <v>50.610000999999997</v>
      </c>
      <c r="N137" s="105">
        <f>HLOOKUP(N$57,[1]Beta!$A$22:$AG$362,[1]Beta!$B102+1,)</f>
        <v>56.75</v>
      </c>
      <c r="O137" s="105">
        <f>HLOOKUP(O$57,[1]Beta!$A$22:$AG$362,[1]Beta!$B102+1,)</f>
        <v>8.09</v>
      </c>
      <c r="P137" s="105">
        <f>HLOOKUP(P$57,[1]Beta!$A$22:$AG$362,[1]Beta!$B102+1,)</f>
        <v>16.579999999999998</v>
      </c>
      <c r="Q137" s="105">
        <f>HLOOKUP(Q$57,[1]Beta!$A$22:$AG$362,[1]Beta!$B102+1,)</f>
        <v>27.059999000000001</v>
      </c>
      <c r="R137" s="105">
        <f>HLOOKUP(R$57,[1]Beta!$A$22:$AG$362,[1]Beta!$B102+1,)</f>
        <v>3821.6000979999999</v>
      </c>
    </row>
    <row r="138" spans="2:18" x14ac:dyDescent="0.2">
      <c r="B138" s="103">
        <v>42359</v>
      </c>
      <c r="C138" s="105">
        <f>HLOOKUP(C$57,[1]Beta!$A$22:$AG$362,[1]Beta!$B103+1,)</f>
        <v>63.169998</v>
      </c>
      <c r="D138" s="105">
        <f>HLOOKUP(D$57,[1]Beta!$A$22:$AG$362,[1]Beta!$B103+1,)</f>
        <v>34.110000999999997</v>
      </c>
      <c r="E138" s="105">
        <f>HLOOKUP(E$57,[1]Beta!$A$22:$AG$362,[1]Beta!$B103+1,)</f>
        <v>42.689999</v>
      </c>
      <c r="F138" s="105">
        <f>HLOOKUP(F$57,[1]Beta!$A$22:$AG$362,[1]Beta!$B103+1,)</f>
        <v>42.540000999999997</v>
      </c>
      <c r="G138" s="105">
        <f>HLOOKUP(G$57,[1]Beta!$A$22:$AG$362,[1]Beta!$B103+1,)</f>
        <v>64.069999999999993</v>
      </c>
      <c r="H138" s="105">
        <f>HLOOKUP(H$57,[1]Beta!$A$22:$AG$362,[1]Beta!$B103+1,)</f>
        <v>50.349997999999999</v>
      </c>
      <c r="I138" s="105">
        <f>HLOOKUP(I$57,[1]Beta!$A$22:$AG$362,[1]Beta!$B103+1,)</f>
        <v>54.290000999999997</v>
      </c>
      <c r="J138" s="105">
        <f>HLOOKUP(J$57,[1]Beta!$A$22:$AG$362,[1]Beta!$B103+1,)</f>
        <v>32.529998999999997</v>
      </c>
      <c r="K138" s="105">
        <f>HLOOKUP(K$57,[1]Beta!$A$22:$AG$362,[1]Beta!$B103+1,)</f>
        <v>59.630001</v>
      </c>
      <c r="L138" s="105">
        <f>HLOOKUP(L$57,[1]Beta!$A$22:$AG$362,[1]Beta!$B103+1,)</f>
        <v>23.83</v>
      </c>
      <c r="M138" s="105">
        <f>HLOOKUP(M$57,[1]Beta!$A$22:$AG$362,[1]Beta!$B103+1,)</f>
        <v>50.860000999999997</v>
      </c>
      <c r="N138" s="105">
        <f>HLOOKUP(N$57,[1]Beta!$A$22:$AG$362,[1]Beta!$B103+1,)</f>
        <v>57.860000999999997</v>
      </c>
      <c r="O138" s="105">
        <f>HLOOKUP(O$57,[1]Beta!$A$22:$AG$362,[1]Beta!$B103+1,)</f>
        <v>7.3</v>
      </c>
      <c r="P138" s="105">
        <f>HLOOKUP(P$57,[1]Beta!$A$22:$AG$362,[1]Beta!$B103+1,)</f>
        <v>16.610001</v>
      </c>
      <c r="Q138" s="105">
        <f>HLOOKUP(Q$57,[1]Beta!$A$22:$AG$362,[1]Beta!$B103+1,)</f>
        <v>27.219999000000001</v>
      </c>
      <c r="R138" s="105">
        <f>HLOOKUP(R$57,[1]Beta!$A$22:$AG$362,[1]Beta!$B103+1,)</f>
        <v>3852.3100589999999</v>
      </c>
    </row>
    <row r="139" spans="2:18" x14ac:dyDescent="0.2">
      <c r="B139" s="103">
        <v>42352</v>
      </c>
      <c r="C139" s="105">
        <f>HLOOKUP(C$57,[1]Beta!$A$22:$AG$362,[1]Beta!$B104+1,)</f>
        <v>62.810001</v>
      </c>
      <c r="D139" s="105">
        <f>HLOOKUP(D$57,[1]Beta!$A$22:$AG$362,[1]Beta!$B104+1,)</f>
        <v>32.470001000000003</v>
      </c>
      <c r="E139" s="105">
        <f>HLOOKUP(E$57,[1]Beta!$A$22:$AG$362,[1]Beta!$B104+1,)</f>
        <v>41.5</v>
      </c>
      <c r="F139" s="105">
        <f>HLOOKUP(F$57,[1]Beta!$A$22:$AG$362,[1]Beta!$B104+1,)</f>
        <v>40.110000999999997</v>
      </c>
      <c r="G139" s="105">
        <f>HLOOKUP(G$57,[1]Beta!$A$22:$AG$362,[1]Beta!$B104+1,)</f>
        <v>63.25</v>
      </c>
      <c r="H139" s="105">
        <f>HLOOKUP(H$57,[1]Beta!$A$22:$AG$362,[1]Beta!$B104+1,)</f>
        <v>48.689999</v>
      </c>
      <c r="I139" s="105">
        <f>HLOOKUP(I$57,[1]Beta!$A$22:$AG$362,[1]Beta!$B104+1,)</f>
        <v>52.66</v>
      </c>
      <c r="J139" s="105">
        <f>HLOOKUP(J$57,[1]Beta!$A$22:$AG$362,[1]Beta!$B104+1,)</f>
        <v>30.6</v>
      </c>
      <c r="K139" s="105">
        <f>HLOOKUP(K$57,[1]Beta!$A$22:$AG$362,[1]Beta!$B104+1,)</f>
        <v>57.869999</v>
      </c>
      <c r="L139" s="105">
        <f>HLOOKUP(L$57,[1]Beta!$A$22:$AG$362,[1]Beta!$B104+1,)</f>
        <v>23.61</v>
      </c>
      <c r="M139" s="105">
        <f>HLOOKUP(M$57,[1]Beta!$A$22:$AG$362,[1]Beta!$B104+1,)</f>
        <v>49.619999</v>
      </c>
      <c r="N139" s="105">
        <f>HLOOKUP(N$57,[1]Beta!$A$22:$AG$362,[1]Beta!$B104+1,)</f>
        <v>54.720001000000003</v>
      </c>
      <c r="O139" s="105">
        <f>HLOOKUP(O$57,[1]Beta!$A$22:$AG$362,[1]Beta!$B104+1,)</f>
        <v>4.0999999999999996</v>
      </c>
      <c r="P139" s="105">
        <f>HLOOKUP(P$57,[1]Beta!$A$22:$AG$362,[1]Beta!$B104+1,)</f>
        <v>14.17</v>
      </c>
      <c r="Q139" s="105">
        <f>HLOOKUP(Q$57,[1]Beta!$A$22:$AG$362,[1]Beta!$B104+1,)</f>
        <v>25.74</v>
      </c>
      <c r="R139" s="105">
        <f>HLOOKUP(R$57,[1]Beta!$A$22:$AG$362,[1]Beta!$B104+1,)</f>
        <v>3747.5600589999999</v>
      </c>
    </row>
    <row r="140" spans="2:18" x14ac:dyDescent="0.2">
      <c r="B140" s="103">
        <v>42345</v>
      </c>
      <c r="C140" s="105">
        <f>HLOOKUP(C$57,[1]Beta!$A$22:$AG$362,[1]Beta!$B105+1,)</f>
        <v>60.810001</v>
      </c>
      <c r="D140" s="105">
        <f>HLOOKUP(D$57,[1]Beta!$A$22:$AG$362,[1]Beta!$B105+1,)</f>
        <v>31.98</v>
      </c>
      <c r="E140" s="105">
        <f>HLOOKUP(E$57,[1]Beta!$A$22:$AG$362,[1]Beta!$B105+1,)</f>
        <v>40.419998</v>
      </c>
      <c r="F140" s="105">
        <f>HLOOKUP(F$57,[1]Beta!$A$22:$AG$362,[1]Beta!$B105+1,)</f>
        <v>37.900002000000001</v>
      </c>
      <c r="G140" s="105">
        <f>HLOOKUP(G$57,[1]Beta!$A$22:$AG$362,[1]Beta!$B105+1,)</f>
        <v>59.029998999999997</v>
      </c>
      <c r="H140" s="105">
        <f>HLOOKUP(H$57,[1]Beta!$A$22:$AG$362,[1]Beta!$B105+1,)</f>
        <v>46.849997999999999</v>
      </c>
      <c r="I140" s="105">
        <f>HLOOKUP(I$57,[1]Beta!$A$22:$AG$362,[1]Beta!$B105+1,)</f>
        <v>51.09</v>
      </c>
      <c r="J140" s="105">
        <f>HLOOKUP(J$57,[1]Beta!$A$22:$AG$362,[1]Beta!$B105+1,)</f>
        <v>28.139999</v>
      </c>
      <c r="K140" s="105">
        <f>HLOOKUP(K$57,[1]Beta!$A$22:$AG$362,[1]Beta!$B105+1,)</f>
        <v>55.77</v>
      </c>
      <c r="L140" s="105">
        <f>HLOOKUP(L$57,[1]Beta!$A$22:$AG$362,[1]Beta!$B105+1,)</f>
        <v>21.370000999999998</v>
      </c>
      <c r="M140" s="105">
        <f>HLOOKUP(M$57,[1]Beta!$A$22:$AG$362,[1]Beta!$B105+1,)</f>
        <v>47.939999</v>
      </c>
      <c r="N140" s="105">
        <f>HLOOKUP(N$57,[1]Beta!$A$22:$AG$362,[1]Beta!$B105+1,)</f>
        <v>51.880001</v>
      </c>
      <c r="O140" s="105">
        <f>HLOOKUP(O$57,[1]Beta!$A$22:$AG$362,[1]Beta!$B105+1,)</f>
        <v>6.92</v>
      </c>
      <c r="P140" s="105">
        <f>HLOOKUP(P$57,[1]Beta!$A$22:$AG$362,[1]Beta!$B105+1,)</f>
        <v>13.47</v>
      </c>
      <c r="Q140" s="105">
        <f>HLOOKUP(Q$57,[1]Beta!$A$22:$AG$362,[1]Beta!$B105+1,)</f>
        <v>28.42</v>
      </c>
      <c r="R140" s="105">
        <f>HLOOKUP(R$57,[1]Beta!$A$22:$AG$362,[1]Beta!$B105+1,)</f>
        <v>3759.0900879999999</v>
      </c>
    </row>
    <row r="141" spans="2:18" x14ac:dyDescent="0.2">
      <c r="B141" s="103">
        <v>42338</v>
      </c>
      <c r="C141" s="105">
        <f>HLOOKUP(C$57,[1]Beta!$A$22:$AG$362,[1]Beta!$B106+1,)</f>
        <v>62.25</v>
      </c>
      <c r="D141" s="105">
        <f>HLOOKUP(D$57,[1]Beta!$A$22:$AG$362,[1]Beta!$B106+1,)</f>
        <v>33.5</v>
      </c>
      <c r="E141" s="105">
        <f>HLOOKUP(E$57,[1]Beta!$A$22:$AG$362,[1]Beta!$B106+1,)</f>
        <v>41.77</v>
      </c>
      <c r="F141" s="105">
        <f>HLOOKUP(F$57,[1]Beta!$A$22:$AG$362,[1]Beta!$B106+1,)</f>
        <v>41.57</v>
      </c>
      <c r="G141" s="105">
        <f>HLOOKUP(G$57,[1]Beta!$A$22:$AG$362,[1]Beta!$B106+1,)</f>
        <v>60.709999000000003</v>
      </c>
      <c r="H141" s="105">
        <f>HLOOKUP(H$57,[1]Beta!$A$22:$AG$362,[1]Beta!$B106+1,)</f>
        <v>48.439999</v>
      </c>
      <c r="I141" s="105">
        <f>HLOOKUP(I$57,[1]Beta!$A$22:$AG$362,[1]Beta!$B106+1,)</f>
        <v>52.200001</v>
      </c>
      <c r="J141" s="105">
        <f>HLOOKUP(J$57,[1]Beta!$A$22:$AG$362,[1]Beta!$B106+1,)</f>
        <v>29.67</v>
      </c>
      <c r="K141" s="105">
        <f>HLOOKUP(K$57,[1]Beta!$A$22:$AG$362,[1]Beta!$B106+1,)</f>
        <v>57.709999000000003</v>
      </c>
      <c r="L141" s="105">
        <f>HLOOKUP(L$57,[1]Beta!$A$22:$AG$362,[1]Beta!$B106+1,)</f>
        <v>22.49</v>
      </c>
      <c r="M141" s="105">
        <f>HLOOKUP(M$57,[1]Beta!$A$22:$AG$362,[1]Beta!$B106+1,)</f>
        <v>48.700001</v>
      </c>
      <c r="N141" s="105">
        <f>HLOOKUP(N$57,[1]Beta!$A$22:$AG$362,[1]Beta!$B106+1,)</f>
        <v>53.669998</v>
      </c>
      <c r="O141" s="105">
        <f>HLOOKUP(O$57,[1]Beta!$A$22:$AG$362,[1]Beta!$B106+1,)</f>
        <v>8.52</v>
      </c>
      <c r="P141" s="105">
        <f>HLOOKUP(P$57,[1]Beta!$A$22:$AG$362,[1]Beta!$B106+1,)</f>
        <v>13.99</v>
      </c>
      <c r="Q141" s="105">
        <f>HLOOKUP(Q$57,[1]Beta!$A$22:$AG$362,[1]Beta!$B106+1,)</f>
        <v>30.23</v>
      </c>
      <c r="R141" s="105">
        <f>HLOOKUP(R$57,[1]Beta!$A$22:$AG$362,[1]Beta!$B106+1,)</f>
        <v>3905.3100589999999</v>
      </c>
    </row>
    <row r="142" spans="2:18" x14ac:dyDescent="0.2">
      <c r="B142" s="103">
        <v>42331</v>
      </c>
      <c r="C142" s="105">
        <f>HLOOKUP(C$57,[1]Beta!$A$22:$AG$362,[1]Beta!$B107+1,)</f>
        <v>62.84</v>
      </c>
      <c r="D142" s="105">
        <f>HLOOKUP(D$57,[1]Beta!$A$22:$AG$362,[1]Beta!$B107+1,)</f>
        <v>34.770000000000003</v>
      </c>
      <c r="E142" s="105">
        <f>HLOOKUP(E$57,[1]Beta!$A$22:$AG$362,[1]Beta!$B107+1,)</f>
        <v>42.240001999999997</v>
      </c>
      <c r="F142" s="105">
        <f>HLOOKUP(F$57,[1]Beta!$A$22:$AG$362,[1]Beta!$B107+1,)</f>
        <v>45.869999</v>
      </c>
      <c r="G142" s="105">
        <f>HLOOKUP(G$57,[1]Beta!$A$22:$AG$362,[1]Beta!$B107+1,)</f>
        <v>61.290000999999997</v>
      </c>
      <c r="H142" s="105">
        <f>HLOOKUP(H$57,[1]Beta!$A$22:$AG$362,[1]Beta!$B107+1,)</f>
        <v>48.919998</v>
      </c>
      <c r="I142" s="105">
        <f>HLOOKUP(I$57,[1]Beta!$A$22:$AG$362,[1]Beta!$B107+1,)</f>
        <v>56.52</v>
      </c>
      <c r="J142" s="105">
        <f>HLOOKUP(J$57,[1]Beta!$A$22:$AG$362,[1]Beta!$B107+1,)</f>
        <v>30.24</v>
      </c>
      <c r="K142" s="105">
        <f>HLOOKUP(K$57,[1]Beta!$A$22:$AG$362,[1]Beta!$B107+1,)</f>
        <v>58.66</v>
      </c>
      <c r="L142" s="105">
        <f>HLOOKUP(L$57,[1]Beta!$A$22:$AG$362,[1]Beta!$B107+1,)</f>
        <v>23.129999000000002</v>
      </c>
      <c r="M142" s="105">
        <f>HLOOKUP(M$57,[1]Beta!$A$22:$AG$362,[1]Beta!$B107+1,)</f>
        <v>48.290000999999997</v>
      </c>
      <c r="N142" s="105">
        <f>HLOOKUP(N$57,[1]Beta!$A$22:$AG$362,[1]Beta!$B107+1,)</f>
        <v>54.209999000000003</v>
      </c>
      <c r="O142" s="105">
        <f>HLOOKUP(O$57,[1]Beta!$A$22:$AG$362,[1]Beta!$B107+1,)</f>
        <v>10.029999999999999</v>
      </c>
      <c r="P142" s="105">
        <f>HLOOKUP(P$57,[1]Beta!$A$22:$AG$362,[1]Beta!$B107+1,)</f>
        <v>14.88</v>
      </c>
      <c r="Q142" s="105">
        <f>HLOOKUP(Q$57,[1]Beta!$A$22:$AG$362,[1]Beta!$B107+1,)</f>
        <v>39.939999</v>
      </c>
      <c r="R142" s="105">
        <f>HLOOKUP(R$57,[1]Beta!$A$22:$AG$362,[1]Beta!$B107+1,)</f>
        <v>3900.73999</v>
      </c>
    </row>
    <row r="143" spans="2:18" x14ac:dyDescent="0.2">
      <c r="B143" s="103">
        <v>42324</v>
      </c>
      <c r="C143" s="105">
        <f>HLOOKUP(C$57,[1]Beta!$A$22:$AG$362,[1]Beta!$B108+1,)</f>
        <v>62.509998000000003</v>
      </c>
      <c r="D143" s="105">
        <f>HLOOKUP(D$57,[1]Beta!$A$22:$AG$362,[1]Beta!$B108+1,)</f>
        <v>34.979999999999997</v>
      </c>
      <c r="E143" s="105">
        <f>HLOOKUP(E$57,[1]Beta!$A$22:$AG$362,[1]Beta!$B108+1,)</f>
        <v>42.009998000000003</v>
      </c>
      <c r="F143" s="105">
        <f>HLOOKUP(F$57,[1]Beta!$A$22:$AG$362,[1]Beta!$B108+1,)</f>
        <v>46.02</v>
      </c>
      <c r="G143" s="105">
        <f>HLOOKUP(G$57,[1]Beta!$A$22:$AG$362,[1]Beta!$B108+1,)</f>
        <v>59.880001</v>
      </c>
      <c r="H143" s="105">
        <f>HLOOKUP(H$57,[1]Beta!$A$22:$AG$362,[1]Beta!$B108+1,)</f>
        <v>47.84</v>
      </c>
      <c r="I143" s="105">
        <f>HLOOKUP(I$57,[1]Beta!$A$22:$AG$362,[1]Beta!$B108+1,)</f>
        <v>56.52</v>
      </c>
      <c r="J143" s="105">
        <f>HLOOKUP(J$57,[1]Beta!$A$22:$AG$362,[1]Beta!$B108+1,)</f>
        <v>31.09</v>
      </c>
      <c r="K143" s="105">
        <f>HLOOKUP(K$57,[1]Beta!$A$22:$AG$362,[1]Beta!$B108+1,)</f>
        <v>57.889999000000003</v>
      </c>
      <c r="L143" s="105">
        <f>HLOOKUP(L$57,[1]Beta!$A$22:$AG$362,[1]Beta!$B108+1,)</f>
        <v>23.51</v>
      </c>
      <c r="M143" s="105">
        <f>HLOOKUP(M$57,[1]Beta!$A$22:$AG$362,[1]Beta!$B108+1,)</f>
        <v>47.959999000000003</v>
      </c>
      <c r="N143" s="105">
        <f>HLOOKUP(N$57,[1]Beta!$A$22:$AG$362,[1]Beta!$B108+1,)</f>
        <v>53.650002000000001</v>
      </c>
      <c r="O143" s="105">
        <f>HLOOKUP(O$57,[1]Beta!$A$22:$AG$362,[1]Beta!$B108+1,)</f>
        <v>8.32</v>
      </c>
      <c r="P143" s="105">
        <f>HLOOKUP(P$57,[1]Beta!$A$22:$AG$362,[1]Beta!$B108+1,)</f>
        <v>15.01</v>
      </c>
      <c r="Q143" s="105">
        <f>HLOOKUP(Q$57,[1]Beta!$A$22:$AG$362,[1]Beta!$B108+1,)</f>
        <v>40.169998</v>
      </c>
      <c r="R143" s="105">
        <f>HLOOKUP(R$57,[1]Beta!$A$22:$AG$362,[1]Beta!$B108+1,)</f>
        <v>3897.4499510000001</v>
      </c>
    </row>
    <row r="144" spans="2:18" x14ac:dyDescent="0.2">
      <c r="B144" s="103">
        <v>42317</v>
      </c>
      <c r="C144" s="105">
        <f>HLOOKUP(C$57,[1]Beta!$A$22:$AG$362,[1]Beta!$B109+1,)</f>
        <v>60.25</v>
      </c>
      <c r="D144" s="105">
        <f>HLOOKUP(D$57,[1]Beta!$A$22:$AG$362,[1]Beta!$B109+1,)</f>
        <v>34.090000000000003</v>
      </c>
      <c r="E144" s="105">
        <f>HLOOKUP(E$57,[1]Beta!$A$22:$AG$362,[1]Beta!$B109+1,)</f>
        <v>40.810001</v>
      </c>
      <c r="F144" s="105">
        <f>HLOOKUP(F$57,[1]Beta!$A$22:$AG$362,[1]Beta!$B109+1,)</f>
        <v>45.889999000000003</v>
      </c>
      <c r="G144" s="105">
        <f>HLOOKUP(G$57,[1]Beta!$A$22:$AG$362,[1]Beta!$B109+1,)</f>
        <v>58.32</v>
      </c>
      <c r="H144" s="105">
        <f>HLOOKUP(H$57,[1]Beta!$A$22:$AG$362,[1]Beta!$B109+1,)</f>
        <v>46.32</v>
      </c>
      <c r="I144" s="105">
        <f>HLOOKUP(I$57,[1]Beta!$A$22:$AG$362,[1]Beta!$B109+1,)</f>
        <v>54.560001</v>
      </c>
      <c r="J144" s="105">
        <f>HLOOKUP(J$57,[1]Beta!$A$22:$AG$362,[1]Beta!$B109+1,)</f>
        <v>29.59</v>
      </c>
      <c r="K144" s="105">
        <f>HLOOKUP(K$57,[1]Beta!$A$22:$AG$362,[1]Beta!$B109+1,)</f>
        <v>55.650002000000001</v>
      </c>
      <c r="L144" s="105">
        <f>HLOOKUP(L$57,[1]Beta!$A$22:$AG$362,[1]Beta!$B109+1,)</f>
        <v>23.610001</v>
      </c>
      <c r="M144" s="105">
        <f>HLOOKUP(M$57,[1]Beta!$A$22:$AG$362,[1]Beta!$B109+1,)</f>
        <v>46.130001</v>
      </c>
      <c r="N144" s="105">
        <f>HLOOKUP(N$57,[1]Beta!$A$22:$AG$362,[1]Beta!$B109+1,)</f>
        <v>51.970001000000003</v>
      </c>
      <c r="O144" s="105">
        <f>HLOOKUP(O$57,[1]Beta!$A$22:$AG$362,[1]Beta!$B109+1,)</f>
        <v>9.25</v>
      </c>
      <c r="P144" s="105">
        <f>HLOOKUP(P$57,[1]Beta!$A$22:$AG$362,[1]Beta!$B109+1,)</f>
        <v>16.110001</v>
      </c>
      <c r="Q144" s="105">
        <f>HLOOKUP(Q$57,[1]Beta!$A$22:$AG$362,[1]Beta!$B109+1,)</f>
        <v>41.450001</v>
      </c>
      <c r="R144" s="105">
        <f>HLOOKUP(R$57,[1]Beta!$A$22:$AG$362,[1]Beta!$B109+1,)</f>
        <v>3771.5900879999999</v>
      </c>
    </row>
    <row r="145" spans="2:18" x14ac:dyDescent="0.2">
      <c r="B145" s="103">
        <v>42310</v>
      </c>
      <c r="C145" s="105">
        <f>HLOOKUP(C$57,[1]Beta!$A$22:$AG$362,[1]Beta!$B110+1,)</f>
        <v>59.810001</v>
      </c>
      <c r="D145" s="105">
        <f>HLOOKUP(D$57,[1]Beta!$A$22:$AG$362,[1]Beta!$B110+1,)</f>
        <v>34.889999000000003</v>
      </c>
      <c r="E145" s="105">
        <f>HLOOKUP(E$57,[1]Beta!$A$22:$AG$362,[1]Beta!$B110+1,)</f>
        <v>42.119999</v>
      </c>
      <c r="F145" s="105">
        <f>HLOOKUP(F$57,[1]Beta!$A$22:$AG$362,[1]Beta!$B110+1,)</f>
        <v>49.91</v>
      </c>
      <c r="G145" s="105">
        <f>HLOOKUP(G$57,[1]Beta!$A$22:$AG$362,[1]Beta!$B110+1,)</f>
        <v>58.799999</v>
      </c>
      <c r="H145" s="105">
        <f>HLOOKUP(H$57,[1]Beta!$A$22:$AG$362,[1]Beta!$B110+1,)</f>
        <v>46.77</v>
      </c>
      <c r="I145" s="105">
        <f>HLOOKUP(I$57,[1]Beta!$A$22:$AG$362,[1]Beta!$B110+1,)</f>
        <v>56.779998999999997</v>
      </c>
      <c r="J145" s="105">
        <f>HLOOKUP(J$57,[1]Beta!$A$22:$AG$362,[1]Beta!$B110+1,)</f>
        <v>29.93</v>
      </c>
      <c r="K145" s="105">
        <f>HLOOKUP(K$57,[1]Beta!$A$22:$AG$362,[1]Beta!$B110+1,)</f>
        <v>55.34</v>
      </c>
      <c r="L145" s="105">
        <f>HLOOKUP(L$57,[1]Beta!$A$22:$AG$362,[1]Beta!$B110+1,)</f>
        <v>24.440000999999999</v>
      </c>
      <c r="M145" s="105">
        <f>HLOOKUP(M$57,[1]Beta!$A$22:$AG$362,[1]Beta!$B110+1,)</f>
        <v>45.950001</v>
      </c>
      <c r="N145" s="105">
        <f>HLOOKUP(N$57,[1]Beta!$A$22:$AG$362,[1]Beta!$B110+1,)</f>
        <v>50.029998999999997</v>
      </c>
      <c r="O145" s="105">
        <f>HLOOKUP(O$57,[1]Beta!$A$22:$AG$362,[1]Beta!$B110+1,)</f>
        <v>10.98</v>
      </c>
      <c r="P145" s="105">
        <f>HLOOKUP(P$57,[1]Beta!$A$22:$AG$362,[1]Beta!$B110+1,)</f>
        <v>17.82</v>
      </c>
      <c r="Q145" s="105">
        <f>HLOOKUP(Q$57,[1]Beta!$A$22:$AG$362,[1]Beta!$B110+1,)</f>
        <v>48.369999</v>
      </c>
      <c r="R145" s="105">
        <f>HLOOKUP(R$57,[1]Beta!$A$22:$AG$362,[1]Beta!$B110+1,)</f>
        <v>3910.9799800000001</v>
      </c>
    </row>
    <row r="146" spans="2:18" x14ac:dyDescent="0.2">
      <c r="B146" s="103">
        <v>42303</v>
      </c>
      <c r="C146" s="105">
        <f>HLOOKUP(C$57,[1]Beta!$A$22:$AG$362,[1]Beta!$B111+1,)</f>
        <v>63</v>
      </c>
      <c r="D146" s="105">
        <f>HLOOKUP(D$57,[1]Beta!$A$22:$AG$362,[1]Beta!$B111+1,)</f>
        <v>36.669998</v>
      </c>
      <c r="E146" s="105">
        <f>HLOOKUP(E$57,[1]Beta!$A$22:$AG$362,[1]Beta!$B111+1,)</f>
        <v>45.470001000000003</v>
      </c>
      <c r="F146" s="105">
        <f>HLOOKUP(F$57,[1]Beta!$A$22:$AG$362,[1]Beta!$B111+1,)</f>
        <v>52.529998999999997</v>
      </c>
      <c r="G146" s="105">
        <f>HLOOKUP(G$57,[1]Beta!$A$22:$AG$362,[1]Beta!$B111+1,)</f>
        <v>62.23</v>
      </c>
      <c r="H146" s="105">
        <f>HLOOKUP(H$57,[1]Beta!$A$22:$AG$362,[1]Beta!$B111+1,)</f>
        <v>48.84</v>
      </c>
      <c r="I146" s="105">
        <f>HLOOKUP(I$57,[1]Beta!$A$22:$AG$362,[1]Beta!$B111+1,)</f>
        <v>61.459999000000003</v>
      </c>
      <c r="J146" s="105">
        <f>HLOOKUP(J$57,[1]Beta!$A$22:$AG$362,[1]Beta!$B111+1,)</f>
        <v>31.68</v>
      </c>
      <c r="K146" s="105">
        <f>HLOOKUP(K$57,[1]Beta!$A$22:$AG$362,[1]Beta!$B111+1,)</f>
        <v>58.57</v>
      </c>
      <c r="L146" s="105">
        <f>HLOOKUP(L$57,[1]Beta!$A$22:$AG$362,[1]Beta!$B111+1,)</f>
        <v>26.51</v>
      </c>
      <c r="M146" s="105">
        <f>HLOOKUP(M$57,[1]Beta!$A$22:$AG$362,[1]Beta!$B111+1,)</f>
        <v>47.77</v>
      </c>
      <c r="N146" s="105">
        <f>HLOOKUP(N$57,[1]Beta!$A$22:$AG$362,[1]Beta!$B111+1,)</f>
        <v>52.209999000000003</v>
      </c>
      <c r="O146" s="105">
        <f>HLOOKUP(O$57,[1]Beta!$A$22:$AG$362,[1]Beta!$B111+1,)</f>
        <v>11.36</v>
      </c>
      <c r="P146" s="105">
        <f>HLOOKUP(P$57,[1]Beta!$A$22:$AG$362,[1]Beta!$B111+1,)</f>
        <v>17.25</v>
      </c>
      <c r="Q146" s="105">
        <f>HLOOKUP(Q$57,[1]Beta!$A$22:$AG$362,[1]Beta!$B111+1,)</f>
        <v>57.150002000000001</v>
      </c>
      <c r="R146" s="105">
        <f>HLOOKUP(R$57,[1]Beta!$A$22:$AG$362,[1]Beta!$B111+1,)</f>
        <v>3871.330078</v>
      </c>
    </row>
    <row r="147" spans="2:18" x14ac:dyDescent="0.2">
      <c r="B147" s="103">
        <v>42296</v>
      </c>
      <c r="C147" s="105">
        <f>HLOOKUP(C$57,[1]Beta!$A$22:$AG$362,[1]Beta!$B112+1,)</f>
        <v>59.93</v>
      </c>
      <c r="D147" s="105">
        <f>HLOOKUP(D$57,[1]Beta!$A$22:$AG$362,[1]Beta!$B112+1,)</f>
        <v>35.900002000000001</v>
      </c>
      <c r="E147" s="105">
        <f>HLOOKUP(E$57,[1]Beta!$A$22:$AG$362,[1]Beta!$B112+1,)</f>
        <v>45.990001999999997</v>
      </c>
      <c r="F147" s="105">
        <f>HLOOKUP(F$57,[1]Beta!$A$22:$AG$362,[1]Beta!$B112+1,)</f>
        <v>52.860000999999997</v>
      </c>
      <c r="G147" s="105">
        <f>HLOOKUP(G$57,[1]Beta!$A$22:$AG$362,[1]Beta!$B112+1,)</f>
        <v>61.66</v>
      </c>
      <c r="H147" s="105">
        <f>HLOOKUP(H$57,[1]Beta!$A$22:$AG$362,[1]Beta!$B112+1,)</f>
        <v>48.32</v>
      </c>
      <c r="I147" s="105">
        <f>HLOOKUP(I$57,[1]Beta!$A$22:$AG$362,[1]Beta!$B112+1,)</f>
        <v>61.23</v>
      </c>
      <c r="J147" s="105">
        <f>HLOOKUP(J$57,[1]Beta!$A$22:$AG$362,[1]Beta!$B112+1,)</f>
        <v>30.540001</v>
      </c>
      <c r="K147" s="105">
        <f>HLOOKUP(K$57,[1]Beta!$A$22:$AG$362,[1]Beta!$B112+1,)</f>
        <v>57.099997999999999</v>
      </c>
      <c r="L147" s="105">
        <f>HLOOKUP(L$57,[1]Beta!$A$22:$AG$362,[1]Beta!$B112+1,)</f>
        <v>26.450001</v>
      </c>
      <c r="M147" s="105">
        <f>HLOOKUP(M$57,[1]Beta!$A$22:$AG$362,[1]Beta!$B112+1,)</f>
        <v>47.650002000000001</v>
      </c>
      <c r="N147" s="105">
        <f>HLOOKUP(N$57,[1]Beta!$A$22:$AG$362,[1]Beta!$B112+1,)</f>
        <v>52.779998999999997</v>
      </c>
      <c r="O147" s="105">
        <f>HLOOKUP(O$57,[1]Beta!$A$22:$AG$362,[1]Beta!$B112+1,)</f>
        <v>10.67</v>
      </c>
      <c r="P147" s="105">
        <f>HLOOKUP(P$57,[1]Beta!$A$22:$AG$362,[1]Beta!$B112+1,)</f>
        <v>17.280000999999999</v>
      </c>
      <c r="Q147" s="105">
        <f>HLOOKUP(Q$57,[1]Beta!$A$22:$AG$362,[1]Beta!$B112+1,)</f>
        <v>58.66</v>
      </c>
      <c r="R147" s="105">
        <f>HLOOKUP(R$57,[1]Beta!$A$22:$AG$362,[1]Beta!$B112+1,)</f>
        <v>3862.6499020000001</v>
      </c>
    </row>
    <row r="148" spans="2:18" x14ac:dyDescent="0.2">
      <c r="B148" s="103">
        <v>42289</v>
      </c>
      <c r="C148" s="105">
        <f>HLOOKUP(C$57,[1]Beta!$A$22:$AG$362,[1]Beta!$B113+1,)</f>
        <v>60.75</v>
      </c>
      <c r="D148" s="105">
        <f>HLOOKUP(D$57,[1]Beta!$A$22:$AG$362,[1]Beta!$B113+1,)</f>
        <v>35.840000000000003</v>
      </c>
      <c r="E148" s="105">
        <f>HLOOKUP(E$57,[1]Beta!$A$22:$AG$362,[1]Beta!$B113+1,)</f>
        <v>44.849997999999999</v>
      </c>
      <c r="F148" s="105">
        <f>HLOOKUP(F$57,[1]Beta!$A$22:$AG$362,[1]Beta!$B113+1,)</f>
        <v>55.369999</v>
      </c>
      <c r="G148" s="105">
        <f>HLOOKUP(G$57,[1]Beta!$A$22:$AG$362,[1]Beta!$B113+1,)</f>
        <v>60.639999000000003</v>
      </c>
      <c r="H148" s="105">
        <f>HLOOKUP(H$57,[1]Beta!$A$22:$AG$362,[1]Beta!$B113+1,)</f>
        <v>48.259998000000003</v>
      </c>
      <c r="I148" s="105">
        <f>HLOOKUP(I$57,[1]Beta!$A$22:$AG$362,[1]Beta!$B113+1,)</f>
        <v>61.869999</v>
      </c>
      <c r="J148" s="105">
        <f>HLOOKUP(J$57,[1]Beta!$A$22:$AG$362,[1]Beta!$B113+1,)</f>
        <v>31.209999</v>
      </c>
      <c r="K148" s="105">
        <f>HLOOKUP(K$57,[1]Beta!$A$22:$AG$362,[1]Beta!$B113+1,)</f>
        <v>58.860000999999997</v>
      </c>
      <c r="L148" s="105">
        <f>HLOOKUP(L$57,[1]Beta!$A$22:$AG$362,[1]Beta!$B113+1,)</f>
        <v>26.530000999999999</v>
      </c>
      <c r="M148" s="105">
        <f>HLOOKUP(M$57,[1]Beta!$A$22:$AG$362,[1]Beta!$B113+1,)</f>
        <v>47.990001999999997</v>
      </c>
      <c r="N148" s="105">
        <f>HLOOKUP(N$57,[1]Beta!$A$22:$AG$362,[1]Beta!$B113+1,)</f>
        <v>53.459999000000003</v>
      </c>
      <c r="O148" s="105">
        <f>HLOOKUP(O$57,[1]Beta!$A$22:$AG$362,[1]Beta!$B113+1,)</f>
        <v>11.7</v>
      </c>
      <c r="P148" s="105">
        <f>HLOOKUP(P$57,[1]Beta!$A$22:$AG$362,[1]Beta!$B113+1,)</f>
        <v>18.510000000000002</v>
      </c>
      <c r="Q148" s="105">
        <f>HLOOKUP(Q$57,[1]Beta!$A$22:$AG$362,[1]Beta!$B113+1,)</f>
        <v>61.91</v>
      </c>
      <c r="R148" s="105">
        <f>HLOOKUP(R$57,[1]Beta!$A$22:$AG$362,[1]Beta!$B113+1,)</f>
        <v>3783.639893</v>
      </c>
    </row>
    <row r="149" spans="2:18" x14ac:dyDescent="0.2">
      <c r="B149" s="103">
        <v>42282</v>
      </c>
      <c r="C149" s="105">
        <f>HLOOKUP(C$57,[1]Beta!$A$22:$AG$362,[1]Beta!$B114+1,)</f>
        <v>59</v>
      </c>
      <c r="D149" s="105">
        <f>HLOOKUP(D$57,[1]Beta!$A$22:$AG$362,[1]Beta!$B114+1,)</f>
        <v>35.419998</v>
      </c>
      <c r="E149" s="105">
        <f>HLOOKUP(E$57,[1]Beta!$A$22:$AG$362,[1]Beta!$B114+1,)</f>
        <v>43.18</v>
      </c>
      <c r="F149" s="105">
        <f>HLOOKUP(F$57,[1]Beta!$A$22:$AG$362,[1]Beta!$B114+1,)</f>
        <v>53.040000999999997</v>
      </c>
      <c r="G149" s="105">
        <f>HLOOKUP(G$57,[1]Beta!$A$22:$AG$362,[1]Beta!$B114+1,)</f>
        <v>59.43</v>
      </c>
      <c r="H149" s="105">
        <f>HLOOKUP(H$57,[1]Beta!$A$22:$AG$362,[1]Beta!$B114+1,)</f>
        <v>47.470001000000003</v>
      </c>
      <c r="I149" s="105">
        <f>HLOOKUP(I$57,[1]Beta!$A$22:$AG$362,[1]Beta!$B114+1,)</f>
        <v>59.470001000000003</v>
      </c>
      <c r="J149" s="105">
        <f>HLOOKUP(J$57,[1]Beta!$A$22:$AG$362,[1]Beta!$B114+1,)</f>
        <v>30.42</v>
      </c>
      <c r="K149" s="105">
        <f>HLOOKUP(K$57,[1]Beta!$A$22:$AG$362,[1]Beta!$B114+1,)</f>
        <v>56.799999</v>
      </c>
      <c r="L149" s="105">
        <f>HLOOKUP(L$57,[1]Beta!$A$22:$AG$362,[1]Beta!$B114+1,)</f>
        <v>25.690000999999999</v>
      </c>
      <c r="M149" s="105">
        <f>HLOOKUP(M$57,[1]Beta!$A$22:$AG$362,[1]Beta!$B114+1,)</f>
        <v>46.93</v>
      </c>
      <c r="N149" s="105">
        <f>HLOOKUP(N$57,[1]Beta!$A$22:$AG$362,[1]Beta!$B114+1,)</f>
        <v>52.830002</v>
      </c>
      <c r="O149" s="105">
        <f>HLOOKUP(O$57,[1]Beta!$A$22:$AG$362,[1]Beta!$B114+1,)</f>
        <v>11.78</v>
      </c>
      <c r="P149" s="105">
        <f>HLOOKUP(P$57,[1]Beta!$A$22:$AG$362,[1]Beta!$B114+1,)</f>
        <v>18</v>
      </c>
      <c r="Q149" s="105">
        <f>HLOOKUP(Q$57,[1]Beta!$A$22:$AG$362,[1]Beta!$B114+1,)</f>
        <v>64.180000000000007</v>
      </c>
      <c r="R149" s="105">
        <f>HLOOKUP(R$57,[1]Beta!$A$22:$AG$362,[1]Beta!$B114+1,)</f>
        <v>3748.959961</v>
      </c>
    </row>
    <row r="150" spans="2:18" x14ac:dyDescent="0.2">
      <c r="B150" s="103">
        <v>42275</v>
      </c>
      <c r="C150" s="105">
        <f>HLOOKUP(C$57,[1]Beta!$A$22:$AG$362,[1]Beta!$B115+1,)</f>
        <v>58.93</v>
      </c>
      <c r="D150" s="105">
        <f>HLOOKUP(D$57,[1]Beta!$A$22:$AG$362,[1]Beta!$B115+1,)</f>
        <v>35.169998</v>
      </c>
      <c r="E150" s="105">
        <f>HLOOKUP(E$57,[1]Beta!$A$22:$AG$362,[1]Beta!$B115+1,)</f>
        <v>42.349997999999999</v>
      </c>
      <c r="F150" s="105">
        <f>HLOOKUP(F$57,[1]Beta!$A$22:$AG$362,[1]Beta!$B115+1,)</f>
        <v>51.060001</v>
      </c>
      <c r="G150" s="105">
        <f>HLOOKUP(G$57,[1]Beta!$A$22:$AG$362,[1]Beta!$B115+1,)</f>
        <v>59.529998999999997</v>
      </c>
      <c r="H150" s="105">
        <f>HLOOKUP(H$57,[1]Beta!$A$22:$AG$362,[1]Beta!$B115+1,)</f>
        <v>46.150002000000001</v>
      </c>
      <c r="I150" s="105">
        <f>HLOOKUP(I$57,[1]Beta!$A$22:$AG$362,[1]Beta!$B115+1,)</f>
        <v>60.119999</v>
      </c>
      <c r="J150" s="105">
        <f>HLOOKUP(J$57,[1]Beta!$A$22:$AG$362,[1]Beta!$B115+1,)</f>
        <v>30.290001</v>
      </c>
      <c r="K150" s="105">
        <f>HLOOKUP(K$57,[1]Beta!$A$22:$AG$362,[1]Beta!$B115+1,)</f>
        <v>55.860000999999997</v>
      </c>
      <c r="L150" s="105">
        <f>HLOOKUP(L$57,[1]Beta!$A$22:$AG$362,[1]Beta!$B115+1,)</f>
        <v>25.41</v>
      </c>
      <c r="M150" s="105">
        <f>HLOOKUP(M$57,[1]Beta!$A$22:$AG$362,[1]Beta!$B115+1,)</f>
        <v>46.099997999999999</v>
      </c>
      <c r="N150" s="105">
        <f>HLOOKUP(N$57,[1]Beta!$A$22:$AG$362,[1]Beta!$B115+1,)</f>
        <v>52.419998</v>
      </c>
      <c r="O150" s="105">
        <f>HLOOKUP(O$57,[1]Beta!$A$22:$AG$362,[1]Beta!$B115+1,)</f>
        <v>11.18</v>
      </c>
      <c r="P150" s="105">
        <f>HLOOKUP(P$57,[1]Beta!$A$22:$AG$362,[1]Beta!$B115+1,)</f>
        <v>16.59</v>
      </c>
      <c r="Q150" s="105">
        <f>HLOOKUP(Q$57,[1]Beta!$A$22:$AG$362,[1]Beta!$B115+1,)</f>
        <v>55.290000999999997</v>
      </c>
      <c r="R150" s="105">
        <f>HLOOKUP(R$57,[1]Beta!$A$22:$AG$362,[1]Beta!$B115+1,)</f>
        <v>3629.040039</v>
      </c>
    </row>
    <row r="151" spans="2:18" x14ac:dyDescent="0.2">
      <c r="B151" s="103">
        <v>42268</v>
      </c>
      <c r="C151" s="105">
        <f>HLOOKUP(C$57,[1]Beta!$A$22:$AG$362,[1]Beta!$B116+1,)</f>
        <v>57.66</v>
      </c>
      <c r="D151" s="105">
        <f>HLOOKUP(D$57,[1]Beta!$A$22:$AG$362,[1]Beta!$B116+1,)</f>
        <v>34.330002</v>
      </c>
      <c r="E151" s="105">
        <f>HLOOKUP(E$57,[1]Beta!$A$22:$AG$362,[1]Beta!$B116+1,)</f>
        <v>40.880001</v>
      </c>
      <c r="F151" s="105">
        <f>HLOOKUP(F$57,[1]Beta!$A$22:$AG$362,[1]Beta!$B116+1,)</f>
        <v>49.790000999999997</v>
      </c>
      <c r="G151" s="105">
        <f>HLOOKUP(G$57,[1]Beta!$A$22:$AG$362,[1]Beta!$B116+1,)</f>
        <v>55.799999</v>
      </c>
      <c r="H151" s="105">
        <f>HLOOKUP(H$57,[1]Beta!$A$22:$AG$362,[1]Beta!$B116+1,)</f>
        <v>44.16</v>
      </c>
      <c r="I151" s="105">
        <f>HLOOKUP(I$57,[1]Beta!$A$22:$AG$362,[1]Beta!$B116+1,)</f>
        <v>57.290000999999997</v>
      </c>
      <c r="J151" s="105">
        <f>HLOOKUP(J$57,[1]Beta!$A$22:$AG$362,[1]Beta!$B116+1,)</f>
        <v>28.799999</v>
      </c>
      <c r="K151" s="105">
        <f>HLOOKUP(K$57,[1]Beta!$A$22:$AG$362,[1]Beta!$B116+1,)</f>
        <v>53.73</v>
      </c>
      <c r="L151" s="105">
        <f>HLOOKUP(L$57,[1]Beta!$A$22:$AG$362,[1]Beta!$B116+1,)</f>
        <v>24.290001</v>
      </c>
      <c r="M151" s="105">
        <f>HLOOKUP(M$57,[1]Beta!$A$22:$AG$362,[1]Beta!$B116+1,)</f>
        <v>45.369999</v>
      </c>
      <c r="N151" s="105">
        <f>HLOOKUP(N$57,[1]Beta!$A$22:$AG$362,[1]Beta!$B116+1,)</f>
        <v>50.369999</v>
      </c>
      <c r="O151" s="105">
        <f>HLOOKUP(O$57,[1]Beta!$A$22:$AG$362,[1]Beta!$B116+1,)</f>
        <v>10.87</v>
      </c>
      <c r="P151" s="105">
        <f>HLOOKUP(P$57,[1]Beta!$A$22:$AG$362,[1]Beta!$B116+1,)</f>
        <v>16.209999</v>
      </c>
      <c r="Q151" s="105">
        <f>HLOOKUP(Q$57,[1]Beta!$A$22:$AG$362,[1]Beta!$B116+1,)</f>
        <v>54</v>
      </c>
      <c r="R151" s="105">
        <f>HLOOKUP(R$57,[1]Beta!$A$22:$AG$362,[1]Beta!$B116+1,)</f>
        <v>3589.709961</v>
      </c>
    </row>
    <row r="152" spans="2:18" x14ac:dyDescent="0.2">
      <c r="B152" s="103">
        <v>42261</v>
      </c>
      <c r="C152" s="105">
        <f>HLOOKUP(C$57,[1]Beta!$A$22:$AG$362,[1]Beta!$B117+1,)</f>
        <v>55.52</v>
      </c>
      <c r="D152" s="105">
        <f>HLOOKUP(D$57,[1]Beta!$A$22:$AG$362,[1]Beta!$B117+1,)</f>
        <v>34.07</v>
      </c>
      <c r="E152" s="105">
        <f>HLOOKUP(E$57,[1]Beta!$A$22:$AG$362,[1]Beta!$B117+1,)</f>
        <v>40.310001</v>
      </c>
      <c r="F152" s="105">
        <f>HLOOKUP(F$57,[1]Beta!$A$22:$AG$362,[1]Beta!$B117+1,)</f>
        <v>53.02</v>
      </c>
      <c r="G152" s="105">
        <f>HLOOKUP(G$57,[1]Beta!$A$22:$AG$362,[1]Beta!$B117+1,)</f>
        <v>54.709999000000003</v>
      </c>
      <c r="H152" s="105">
        <f>HLOOKUP(H$57,[1]Beta!$A$22:$AG$362,[1]Beta!$B117+1,)</f>
        <v>43.990001999999997</v>
      </c>
      <c r="I152" s="105">
        <f>HLOOKUP(I$57,[1]Beta!$A$22:$AG$362,[1]Beta!$B117+1,)</f>
        <v>55.400002000000001</v>
      </c>
      <c r="J152" s="105">
        <f>HLOOKUP(J$57,[1]Beta!$A$22:$AG$362,[1]Beta!$B117+1,)</f>
        <v>27.82</v>
      </c>
      <c r="K152" s="105">
        <f>HLOOKUP(K$57,[1]Beta!$A$22:$AG$362,[1]Beta!$B117+1,)</f>
        <v>51.990001999999997</v>
      </c>
      <c r="L152" s="105">
        <f>HLOOKUP(L$57,[1]Beta!$A$22:$AG$362,[1]Beta!$B117+1,)</f>
        <v>23.870000999999998</v>
      </c>
      <c r="M152" s="105">
        <f>HLOOKUP(M$57,[1]Beta!$A$22:$AG$362,[1]Beta!$B117+1,)</f>
        <v>44.48</v>
      </c>
      <c r="N152" s="105">
        <f>HLOOKUP(N$57,[1]Beta!$A$22:$AG$362,[1]Beta!$B117+1,)</f>
        <v>48.549999</v>
      </c>
      <c r="O152" s="105">
        <f>HLOOKUP(O$57,[1]Beta!$A$22:$AG$362,[1]Beta!$B117+1,)</f>
        <v>10.77</v>
      </c>
      <c r="P152" s="105">
        <f>HLOOKUP(P$57,[1]Beta!$A$22:$AG$362,[1]Beta!$B117+1,)</f>
        <v>16.969999000000001</v>
      </c>
      <c r="Q152" s="105">
        <f>HLOOKUP(Q$57,[1]Beta!$A$22:$AG$362,[1]Beta!$B117+1,)</f>
        <v>60.73</v>
      </c>
      <c r="R152" s="105">
        <f>HLOOKUP(R$57,[1]Beta!$A$22:$AG$362,[1]Beta!$B117+1,)</f>
        <v>3638.98999</v>
      </c>
    </row>
    <row r="153" spans="2:18" x14ac:dyDescent="0.2">
      <c r="B153" s="103">
        <v>42255</v>
      </c>
      <c r="C153" s="105">
        <f>HLOOKUP(C$57,[1]Beta!$A$22:$AG$362,[1]Beta!$B118+1,)</f>
        <v>54.080002</v>
      </c>
      <c r="D153" s="105">
        <f>HLOOKUP(D$57,[1]Beta!$A$22:$AG$362,[1]Beta!$B118+1,)</f>
        <v>33.389999000000003</v>
      </c>
      <c r="E153" s="105">
        <f>HLOOKUP(E$57,[1]Beta!$A$22:$AG$362,[1]Beta!$B118+1,)</f>
        <v>38.959999000000003</v>
      </c>
      <c r="F153" s="105">
        <f>HLOOKUP(F$57,[1]Beta!$A$22:$AG$362,[1]Beta!$B118+1,)</f>
        <v>50.91</v>
      </c>
      <c r="G153" s="105">
        <f>HLOOKUP(G$57,[1]Beta!$A$22:$AG$362,[1]Beta!$B118+1,)</f>
        <v>52.880001</v>
      </c>
      <c r="H153" s="105">
        <f>HLOOKUP(H$57,[1]Beta!$A$22:$AG$362,[1]Beta!$B118+1,)</f>
        <v>42.43</v>
      </c>
      <c r="I153" s="105">
        <f>HLOOKUP(I$57,[1]Beta!$A$22:$AG$362,[1]Beta!$B118+1,)</f>
        <v>53.400002000000001</v>
      </c>
      <c r="J153" s="105">
        <f>HLOOKUP(J$57,[1]Beta!$A$22:$AG$362,[1]Beta!$B118+1,)</f>
        <v>27.360001</v>
      </c>
      <c r="K153" s="105">
        <f>HLOOKUP(K$57,[1]Beta!$A$22:$AG$362,[1]Beta!$B118+1,)</f>
        <v>50.490001999999997</v>
      </c>
      <c r="L153" s="105">
        <f>HLOOKUP(L$57,[1]Beta!$A$22:$AG$362,[1]Beta!$B118+1,)</f>
        <v>23.09</v>
      </c>
      <c r="M153" s="105">
        <f>HLOOKUP(M$57,[1]Beta!$A$22:$AG$362,[1]Beta!$B118+1,)</f>
        <v>43.130001</v>
      </c>
      <c r="N153" s="105">
        <f>HLOOKUP(N$57,[1]Beta!$A$22:$AG$362,[1]Beta!$B118+1,)</f>
        <v>47.48</v>
      </c>
      <c r="O153" s="105">
        <f>HLOOKUP(O$57,[1]Beta!$A$22:$AG$362,[1]Beta!$B118+1,)</f>
        <v>10.25</v>
      </c>
      <c r="P153" s="105">
        <f>HLOOKUP(P$57,[1]Beta!$A$22:$AG$362,[1]Beta!$B118+1,)</f>
        <v>16.959999</v>
      </c>
      <c r="Q153" s="105">
        <f>HLOOKUP(Q$57,[1]Beta!$A$22:$AG$362,[1]Beta!$B118+1,)</f>
        <v>59.75</v>
      </c>
      <c r="R153" s="105">
        <f>HLOOKUP(R$57,[1]Beta!$A$22:$AG$362,[1]Beta!$B118+1,)</f>
        <v>3643.540039</v>
      </c>
    </row>
    <row r="154" spans="2:18" x14ac:dyDescent="0.2">
      <c r="B154" s="103">
        <v>42247</v>
      </c>
      <c r="C154" s="105">
        <f>HLOOKUP(C$57,[1]Beta!$A$22:$AG$362,[1]Beta!$B119+1,)</f>
        <v>52.560001</v>
      </c>
      <c r="D154" s="105">
        <f>HLOOKUP(D$57,[1]Beta!$A$22:$AG$362,[1]Beta!$B119+1,)</f>
        <v>33.5</v>
      </c>
      <c r="E154" s="105">
        <f>HLOOKUP(E$57,[1]Beta!$A$22:$AG$362,[1]Beta!$B119+1,)</f>
        <v>38.389999000000003</v>
      </c>
      <c r="F154" s="105">
        <f>HLOOKUP(F$57,[1]Beta!$A$22:$AG$362,[1]Beta!$B119+1,)</f>
        <v>52.080002</v>
      </c>
      <c r="G154" s="105">
        <f>HLOOKUP(G$57,[1]Beta!$A$22:$AG$362,[1]Beta!$B119+1,)</f>
        <v>52.240001999999997</v>
      </c>
      <c r="H154" s="105">
        <f>HLOOKUP(H$57,[1]Beta!$A$22:$AG$362,[1]Beta!$B119+1,)</f>
        <v>41.700001</v>
      </c>
      <c r="I154" s="105">
        <f>HLOOKUP(I$57,[1]Beta!$A$22:$AG$362,[1]Beta!$B119+1,)</f>
        <v>53.389999000000003</v>
      </c>
      <c r="J154" s="105">
        <f>HLOOKUP(J$57,[1]Beta!$A$22:$AG$362,[1]Beta!$B119+1,)</f>
        <v>27.299999</v>
      </c>
      <c r="K154" s="105">
        <f>HLOOKUP(K$57,[1]Beta!$A$22:$AG$362,[1]Beta!$B119+1,)</f>
        <v>50.720001000000003</v>
      </c>
      <c r="L154" s="105">
        <f>HLOOKUP(L$57,[1]Beta!$A$22:$AG$362,[1]Beta!$B119+1,)</f>
        <v>23.09</v>
      </c>
      <c r="M154" s="105">
        <f>HLOOKUP(M$57,[1]Beta!$A$22:$AG$362,[1]Beta!$B119+1,)</f>
        <v>42.389999000000003</v>
      </c>
      <c r="N154" s="105">
        <f>HLOOKUP(N$57,[1]Beta!$A$22:$AG$362,[1]Beta!$B119+1,)</f>
        <v>47.549999</v>
      </c>
      <c r="O154" s="105">
        <f>HLOOKUP(O$57,[1]Beta!$A$22:$AG$362,[1]Beta!$B119+1,)</f>
        <v>12.41</v>
      </c>
      <c r="P154" s="105">
        <f>HLOOKUP(P$57,[1]Beta!$A$22:$AG$362,[1]Beta!$B119+1,)</f>
        <v>17.440000999999999</v>
      </c>
      <c r="Q154" s="105">
        <f>HLOOKUP(Q$57,[1]Beta!$A$22:$AG$362,[1]Beta!$B119+1,)</f>
        <v>63.490001999999997</v>
      </c>
      <c r="R154" s="105">
        <f>HLOOKUP(R$57,[1]Beta!$A$22:$AG$362,[1]Beta!$B119+1,)</f>
        <v>3567.4099120000001</v>
      </c>
    </row>
    <row r="155" spans="2:18" x14ac:dyDescent="0.2">
      <c r="B155" s="103">
        <v>42240</v>
      </c>
      <c r="C155" s="105">
        <f>HLOOKUP(C$57,[1]Beta!$A$22:$AG$362,[1]Beta!$B120+1,)</f>
        <v>55.580002</v>
      </c>
      <c r="D155" s="105">
        <f>HLOOKUP(D$57,[1]Beta!$A$22:$AG$362,[1]Beta!$B120+1,)</f>
        <v>34.459999000000003</v>
      </c>
      <c r="E155" s="105">
        <f>HLOOKUP(E$57,[1]Beta!$A$22:$AG$362,[1]Beta!$B120+1,)</f>
        <v>40.970001000000003</v>
      </c>
      <c r="F155" s="105">
        <f>HLOOKUP(F$57,[1]Beta!$A$22:$AG$362,[1]Beta!$B120+1,)</f>
        <v>54.369999</v>
      </c>
      <c r="G155" s="105">
        <f>HLOOKUP(G$57,[1]Beta!$A$22:$AG$362,[1]Beta!$B120+1,)</f>
        <v>54.779998999999997</v>
      </c>
      <c r="H155" s="105">
        <f>HLOOKUP(H$57,[1]Beta!$A$22:$AG$362,[1]Beta!$B120+1,)</f>
        <v>43.029998999999997</v>
      </c>
      <c r="I155" s="105">
        <f>HLOOKUP(I$57,[1]Beta!$A$22:$AG$362,[1]Beta!$B120+1,)</f>
        <v>55.470001000000003</v>
      </c>
      <c r="J155" s="105">
        <f>HLOOKUP(J$57,[1]Beta!$A$22:$AG$362,[1]Beta!$B120+1,)</f>
        <v>28.34</v>
      </c>
      <c r="K155" s="105">
        <f>HLOOKUP(K$57,[1]Beta!$A$22:$AG$362,[1]Beta!$B120+1,)</f>
        <v>52.98</v>
      </c>
      <c r="L155" s="105">
        <f>HLOOKUP(L$57,[1]Beta!$A$22:$AG$362,[1]Beta!$B120+1,)</f>
        <v>24.469999000000001</v>
      </c>
      <c r="M155" s="105">
        <f>HLOOKUP(M$57,[1]Beta!$A$22:$AG$362,[1]Beta!$B120+1,)</f>
        <v>44.220001000000003</v>
      </c>
      <c r="N155" s="105">
        <f>HLOOKUP(N$57,[1]Beta!$A$22:$AG$362,[1]Beta!$B120+1,)</f>
        <v>49.09</v>
      </c>
      <c r="O155" s="105">
        <f>HLOOKUP(O$57,[1]Beta!$A$22:$AG$362,[1]Beta!$B120+1,)</f>
        <v>13.77</v>
      </c>
      <c r="P155" s="105">
        <f>HLOOKUP(P$57,[1]Beta!$A$22:$AG$362,[1]Beta!$B120+1,)</f>
        <v>17.799999</v>
      </c>
      <c r="Q155" s="105">
        <f>HLOOKUP(Q$57,[1]Beta!$A$22:$AG$362,[1]Beta!$B120+1,)</f>
        <v>65.959998999999996</v>
      </c>
      <c r="R155" s="105">
        <f>HLOOKUP(R$57,[1]Beta!$A$22:$AG$362,[1]Beta!$B120+1,)</f>
        <v>3691.3000489999999</v>
      </c>
    </row>
    <row r="156" spans="2:18" x14ac:dyDescent="0.2">
      <c r="B156" s="103">
        <v>42233</v>
      </c>
      <c r="C156" s="105">
        <f>HLOOKUP(C$57,[1]Beta!$A$22:$AG$362,[1]Beta!$B121+1,)</f>
        <v>55.529998999999997</v>
      </c>
      <c r="D156" s="105">
        <f>HLOOKUP(D$57,[1]Beta!$A$22:$AG$362,[1]Beta!$B121+1,)</f>
        <v>34.540000999999997</v>
      </c>
      <c r="E156" s="105">
        <f>HLOOKUP(E$57,[1]Beta!$A$22:$AG$362,[1]Beta!$B121+1,)</f>
        <v>41.950001</v>
      </c>
      <c r="F156" s="105">
        <f>HLOOKUP(F$57,[1]Beta!$A$22:$AG$362,[1]Beta!$B121+1,)</f>
        <v>54.110000999999997</v>
      </c>
      <c r="G156" s="105">
        <f>HLOOKUP(G$57,[1]Beta!$A$22:$AG$362,[1]Beta!$B121+1,)</f>
        <v>57.259998000000003</v>
      </c>
      <c r="H156" s="105">
        <f>HLOOKUP(H$57,[1]Beta!$A$22:$AG$362,[1]Beta!$B121+1,)</f>
        <v>44.220001000000003</v>
      </c>
      <c r="I156" s="105">
        <f>HLOOKUP(I$57,[1]Beta!$A$22:$AG$362,[1]Beta!$B121+1,)</f>
        <v>55.950001</v>
      </c>
      <c r="J156" s="105">
        <f>HLOOKUP(J$57,[1]Beta!$A$22:$AG$362,[1]Beta!$B121+1,)</f>
        <v>29.26</v>
      </c>
      <c r="K156" s="105">
        <f>HLOOKUP(K$57,[1]Beta!$A$22:$AG$362,[1]Beta!$B121+1,)</f>
        <v>54.619999</v>
      </c>
      <c r="L156" s="105">
        <f>HLOOKUP(L$57,[1]Beta!$A$22:$AG$362,[1]Beta!$B121+1,)</f>
        <v>25.42</v>
      </c>
      <c r="M156" s="105">
        <f>HLOOKUP(M$57,[1]Beta!$A$22:$AG$362,[1]Beta!$B121+1,)</f>
        <v>45.970001000000003</v>
      </c>
      <c r="N156" s="105">
        <f>HLOOKUP(N$57,[1]Beta!$A$22:$AG$362,[1]Beta!$B121+1,)</f>
        <v>51.73</v>
      </c>
      <c r="O156" s="105">
        <f>HLOOKUP(O$57,[1]Beta!$A$22:$AG$362,[1]Beta!$B121+1,)</f>
        <v>13.43</v>
      </c>
      <c r="P156" s="105">
        <f>HLOOKUP(P$57,[1]Beta!$A$22:$AG$362,[1]Beta!$B121+1,)</f>
        <v>16.760000000000002</v>
      </c>
      <c r="Q156" s="105">
        <f>HLOOKUP(Q$57,[1]Beta!$A$22:$AG$362,[1]Beta!$B121+1,)</f>
        <v>63.619999</v>
      </c>
      <c r="R156" s="105">
        <f>HLOOKUP(R$57,[1]Beta!$A$22:$AG$362,[1]Beta!$B121+1,)</f>
        <v>3656.669922</v>
      </c>
    </row>
    <row r="157" spans="2:18" x14ac:dyDescent="0.2">
      <c r="B157" s="103">
        <v>42226</v>
      </c>
      <c r="C157" s="105">
        <f>HLOOKUP(C$57,[1]Beta!$A$22:$AG$362,[1]Beta!$B122+1,)</f>
        <v>57.419998</v>
      </c>
      <c r="D157" s="105">
        <f>HLOOKUP(D$57,[1]Beta!$A$22:$AG$362,[1]Beta!$B122+1,)</f>
        <v>36.490001999999997</v>
      </c>
      <c r="E157" s="105">
        <f>HLOOKUP(E$57,[1]Beta!$A$22:$AG$362,[1]Beta!$B122+1,)</f>
        <v>42.610000999999997</v>
      </c>
      <c r="F157" s="105">
        <f>HLOOKUP(F$57,[1]Beta!$A$22:$AG$362,[1]Beta!$B122+1,)</f>
        <v>56.389999000000003</v>
      </c>
      <c r="G157" s="105">
        <f>HLOOKUP(G$57,[1]Beta!$A$22:$AG$362,[1]Beta!$B122+1,)</f>
        <v>57.549999</v>
      </c>
      <c r="H157" s="105">
        <f>HLOOKUP(H$57,[1]Beta!$A$22:$AG$362,[1]Beta!$B122+1,)</f>
        <v>45.09</v>
      </c>
      <c r="I157" s="105">
        <f>HLOOKUP(I$57,[1]Beta!$A$22:$AG$362,[1]Beta!$B122+1,)</f>
        <v>55.59</v>
      </c>
      <c r="J157" s="105">
        <f>HLOOKUP(J$57,[1]Beta!$A$22:$AG$362,[1]Beta!$B122+1,)</f>
        <v>29.370000999999998</v>
      </c>
      <c r="K157" s="105">
        <f>HLOOKUP(K$57,[1]Beta!$A$22:$AG$362,[1]Beta!$B122+1,)</f>
        <v>55.439999</v>
      </c>
      <c r="L157" s="105">
        <f>HLOOKUP(L$57,[1]Beta!$A$22:$AG$362,[1]Beta!$B122+1,)</f>
        <v>25.459999</v>
      </c>
      <c r="M157" s="105">
        <f>HLOOKUP(M$57,[1]Beta!$A$22:$AG$362,[1]Beta!$B122+1,)</f>
        <v>46.349997999999999</v>
      </c>
      <c r="N157" s="105">
        <f>HLOOKUP(N$57,[1]Beta!$A$22:$AG$362,[1]Beta!$B122+1,)</f>
        <v>50.98</v>
      </c>
      <c r="O157" s="105">
        <f>HLOOKUP(O$57,[1]Beta!$A$22:$AG$362,[1]Beta!$B122+1,)</f>
        <v>14.08</v>
      </c>
      <c r="P157" s="105">
        <f>HLOOKUP(P$57,[1]Beta!$A$22:$AG$362,[1]Beta!$B122+1,)</f>
        <v>18.549999</v>
      </c>
      <c r="Q157" s="105">
        <f>HLOOKUP(Q$57,[1]Beta!$A$22:$AG$362,[1]Beta!$B122+1,)</f>
        <v>74.260002</v>
      </c>
      <c r="R157" s="105">
        <f>HLOOKUP(R$57,[1]Beta!$A$22:$AG$362,[1]Beta!$B122+1,)</f>
        <v>3878.1599120000001</v>
      </c>
    </row>
    <row r="158" spans="2:18" x14ac:dyDescent="0.2">
      <c r="B158" s="103">
        <v>42219</v>
      </c>
      <c r="C158" s="105">
        <f>HLOOKUP(C$57,[1]Beta!$A$22:$AG$362,[1]Beta!$B123+1,)</f>
        <v>55.630001</v>
      </c>
      <c r="D158" s="105">
        <f>HLOOKUP(D$57,[1]Beta!$A$22:$AG$362,[1]Beta!$B123+1,)</f>
        <v>35.139999000000003</v>
      </c>
      <c r="E158" s="105">
        <f>HLOOKUP(E$57,[1]Beta!$A$22:$AG$362,[1]Beta!$B123+1,)</f>
        <v>42.009998000000003</v>
      </c>
      <c r="F158" s="105">
        <f>HLOOKUP(F$57,[1]Beta!$A$22:$AG$362,[1]Beta!$B123+1,)</f>
        <v>53.5</v>
      </c>
      <c r="G158" s="105">
        <f>HLOOKUP(G$57,[1]Beta!$A$22:$AG$362,[1]Beta!$B123+1,)</f>
        <v>55.290000999999997</v>
      </c>
      <c r="H158" s="105">
        <f>HLOOKUP(H$57,[1]Beta!$A$22:$AG$362,[1]Beta!$B123+1,)</f>
        <v>44.630001</v>
      </c>
      <c r="I158" s="105">
        <f>HLOOKUP(I$57,[1]Beta!$A$22:$AG$362,[1]Beta!$B123+1,)</f>
        <v>54.080002</v>
      </c>
      <c r="J158" s="105">
        <f>HLOOKUP(J$57,[1]Beta!$A$22:$AG$362,[1]Beta!$B123+1,)</f>
        <v>28.629999000000002</v>
      </c>
      <c r="K158" s="105">
        <f>HLOOKUP(K$57,[1]Beta!$A$22:$AG$362,[1]Beta!$B123+1,)</f>
        <v>53.759998000000003</v>
      </c>
      <c r="L158" s="105">
        <f>HLOOKUP(L$57,[1]Beta!$A$22:$AG$362,[1]Beta!$B123+1,)</f>
        <v>23.65</v>
      </c>
      <c r="M158" s="105">
        <f>HLOOKUP(M$57,[1]Beta!$A$22:$AG$362,[1]Beta!$B123+1,)</f>
        <v>43.869999</v>
      </c>
      <c r="N158" s="105">
        <f>HLOOKUP(N$57,[1]Beta!$A$22:$AG$362,[1]Beta!$B123+1,)</f>
        <v>46.619999</v>
      </c>
      <c r="O158" s="105">
        <f>HLOOKUP(O$57,[1]Beta!$A$22:$AG$362,[1]Beta!$B123+1,)</f>
        <v>9.6</v>
      </c>
      <c r="P158" s="105">
        <f>HLOOKUP(P$57,[1]Beta!$A$22:$AG$362,[1]Beta!$B123+1,)</f>
        <v>17.600000000000001</v>
      </c>
      <c r="Q158" s="105">
        <f>HLOOKUP(Q$57,[1]Beta!$A$22:$AG$362,[1]Beta!$B123+1,)</f>
        <v>73.919998000000007</v>
      </c>
      <c r="R158" s="105">
        <f>HLOOKUP(R$57,[1]Beta!$A$22:$AG$362,[1]Beta!$B123+1,)</f>
        <v>3849.959961</v>
      </c>
    </row>
    <row r="159" spans="2:18" x14ac:dyDescent="0.2">
      <c r="B159" s="103">
        <v>42212</v>
      </c>
      <c r="C159" s="105">
        <f>HLOOKUP(C$57,[1]Beta!$A$22:$AG$362,[1]Beta!$B124+1,)</f>
        <v>55.299999</v>
      </c>
      <c r="D159" s="105">
        <f>HLOOKUP(D$57,[1]Beta!$A$22:$AG$362,[1]Beta!$B124+1,)</f>
        <v>36.540000999999997</v>
      </c>
      <c r="E159" s="105">
        <f>HLOOKUP(E$57,[1]Beta!$A$22:$AG$362,[1]Beta!$B124+1,)</f>
        <v>42.099997999999999</v>
      </c>
      <c r="F159" s="105">
        <f>HLOOKUP(F$57,[1]Beta!$A$22:$AG$362,[1]Beta!$B124+1,)</f>
        <v>54.07</v>
      </c>
      <c r="G159" s="105">
        <f>HLOOKUP(G$57,[1]Beta!$A$22:$AG$362,[1]Beta!$B124+1,)</f>
        <v>55.900002000000001</v>
      </c>
      <c r="H159" s="105">
        <f>HLOOKUP(H$57,[1]Beta!$A$22:$AG$362,[1]Beta!$B124+1,)</f>
        <v>45.029998999999997</v>
      </c>
      <c r="I159" s="105">
        <f>HLOOKUP(I$57,[1]Beta!$A$22:$AG$362,[1]Beta!$B124+1,)</f>
        <v>56.34</v>
      </c>
      <c r="J159" s="105">
        <f>HLOOKUP(J$57,[1]Beta!$A$22:$AG$362,[1]Beta!$B124+1,)</f>
        <v>28.9</v>
      </c>
      <c r="K159" s="105">
        <f>HLOOKUP(K$57,[1]Beta!$A$22:$AG$362,[1]Beta!$B124+1,)</f>
        <v>54.110000999999997</v>
      </c>
      <c r="L159" s="105">
        <f>HLOOKUP(L$57,[1]Beta!$A$22:$AG$362,[1]Beta!$B124+1,)</f>
        <v>24.24</v>
      </c>
      <c r="M159" s="105">
        <f>HLOOKUP(M$57,[1]Beta!$A$22:$AG$362,[1]Beta!$B124+1,)</f>
        <v>43.290000999999997</v>
      </c>
      <c r="N159" s="105">
        <f>HLOOKUP(N$57,[1]Beta!$A$22:$AG$362,[1]Beta!$B124+1,)</f>
        <v>51.419998</v>
      </c>
      <c r="O159" s="105">
        <f>HLOOKUP(O$57,[1]Beta!$A$22:$AG$362,[1]Beta!$B124+1,)</f>
        <v>11.88</v>
      </c>
      <c r="P159" s="105">
        <f>HLOOKUP(P$57,[1]Beta!$A$22:$AG$362,[1]Beta!$B124+1,)</f>
        <v>19.670000000000002</v>
      </c>
      <c r="Q159" s="105">
        <f>HLOOKUP(Q$57,[1]Beta!$A$22:$AG$362,[1]Beta!$B124+1,)</f>
        <v>88.449996999999996</v>
      </c>
      <c r="R159" s="105">
        <f>HLOOKUP(R$57,[1]Beta!$A$22:$AG$362,[1]Beta!$B124+1,)</f>
        <v>3895.8000489999999</v>
      </c>
    </row>
    <row r="160" spans="2:18" x14ac:dyDescent="0.2">
      <c r="B160" s="103">
        <v>42205</v>
      </c>
      <c r="C160" s="105">
        <f>HLOOKUP(C$57,[1]Beta!$A$22:$AG$362,[1]Beta!$B125+1,)</f>
        <v>53.799999</v>
      </c>
      <c r="D160" s="105">
        <f>HLOOKUP(D$57,[1]Beta!$A$22:$AG$362,[1]Beta!$B125+1,)</f>
        <v>35.340000000000003</v>
      </c>
      <c r="E160" s="105">
        <f>HLOOKUP(E$57,[1]Beta!$A$22:$AG$362,[1]Beta!$B125+1,)</f>
        <v>40.060001</v>
      </c>
      <c r="F160" s="105">
        <f>HLOOKUP(F$57,[1]Beta!$A$22:$AG$362,[1]Beta!$B125+1,)</f>
        <v>54.27</v>
      </c>
      <c r="G160" s="105">
        <f>HLOOKUP(G$57,[1]Beta!$A$22:$AG$362,[1]Beta!$B125+1,)</f>
        <v>53.650002000000001</v>
      </c>
      <c r="H160" s="105">
        <f>HLOOKUP(H$57,[1]Beta!$A$22:$AG$362,[1]Beta!$B125+1,)</f>
        <v>43.77</v>
      </c>
      <c r="I160" s="105">
        <f>HLOOKUP(I$57,[1]Beta!$A$22:$AG$362,[1]Beta!$B125+1,)</f>
        <v>55.209999000000003</v>
      </c>
      <c r="J160" s="105">
        <f>HLOOKUP(J$57,[1]Beta!$A$22:$AG$362,[1]Beta!$B125+1,)</f>
        <v>27.690000999999999</v>
      </c>
      <c r="K160" s="105">
        <f>HLOOKUP(K$57,[1]Beta!$A$22:$AG$362,[1]Beta!$B125+1,)</f>
        <v>53.060001</v>
      </c>
      <c r="L160" s="105">
        <f>HLOOKUP(L$57,[1]Beta!$A$22:$AG$362,[1]Beta!$B125+1,)</f>
        <v>23.85</v>
      </c>
      <c r="M160" s="105">
        <f>HLOOKUP(M$57,[1]Beta!$A$22:$AG$362,[1]Beta!$B125+1,)</f>
        <v>42.470001000000003</v>
      </c>
      <c r="N160" s="105">
        <f>HLOOKUP(N$57,[1]Beta!$A$22:$AG$362,[1]Beta!$B125+1,)</f>
        <v>52.07</v>
      </c>
      <c r="O160" s="105">
        <f>HLOOKUP(O$57,[1]Beta!$A$22:$AG$362,[1]Beta!$B125+1,)</f>
        <v>12.64</v>
      </c>
      <c r="P160" s="105">
        <f>HLOOKUP(P$57,[1]Beta!$A$22:$AG$362,[1]Beta!$B125+1,)</f>
        <v>19.700001</v>
      </c>
      <c r="Q160" s="105">
        <f>HLOOKUP(Q$57,[1]Beta!$A$22:$AG$362,[1]Beta!$B125+1,)</f>
        <v>86.379997000000003</v>
      </c>
      <c r="R160" s="105">
        <f>HLOOKUP(R$57,[1]Beta!$A$22:$AG$362,[1]Beta!$B125+1,)</f>
        <v>3850.1499020000001</v>
      </c>
    </row>
    <row r="161" spans="2:18" x14ac:dyDescent="0.2">
      <c r="B161" s="103">
        <v>42198</v>
      </c>
      <c r="C161" s="105">
        <f>HLOOKUP(C$57,[1]Beta!$A$22:$AG$362,[1]Beta!$B126+1,)</f>
        <v>54.16</v>
      </c>
      <c r="D161" s="105">
        <f>HLOOKUP(D$57,[1]Beta!$A$22:$AG$362,[1]Beta!$B126+1,)</f>
        <v>36.150002000000001</v>
      </c>
      <c r="E161" s="105">
        <f>HLOOKUP(E$57,[1]Beta!$A$22:$AG$362,[1]Beta!$B126+1,)</f>
        <v>40.779998999999997</v>
      </c>
      <c r="F161" s="105">
        <f>HLOOKUP(F$57,[1]Beta!$A$22:$AG$362,[1]Beta!$B126+1,)</f>
        <v>56.490001999999997</v>
      </c>
      <c r="G161" s="105">
        <f>HLOOKUP(G$57,[1]Beta!$A$22:$AG$362,[1]Beta!$B126+1,)</f>
        <v>55.290000999999997</v>
      </c>
      <c r="H161" s="105">
        <f>HLOOKUP(H$57,[1]Beta!$A$22:$AG$362,[1]Beta!$B126+1,)</f>
        <v>44.740001999999997</v>
      </c>
      <c r="I161" s="105">
        <f>HLOOKUP(I$57,[1]Beta!$A$22:$AG$362,[1]Beta!$B126+1,)</f>
        <v>56.029998999999997</v>
      </c>
      <c r="J161" s="105">
        <f>HLOOKUP(J$57,[1]Beta!$A$22:$AG$362,[1]Beta!$B126+1,)</f>
        <v>29.049999</v>
      </c>
      <c r="K161" s="105">
        <f>HLOOKUP(K$57,[1]Beta!$A$22:$AG$362,[1]Beta!$B126+1,)</f>
        <v>54.23</v>
      </c>
      <c r="L161" s="105">
        <f>HLOOKUP(L$57,[1]Beta!$A$22:$AG$362,[1]Beta!$B126+1,)</f>
        <v>25.389999</v>
      </c>
      <c r="M161" s="105">
        <f>HLOOKUP(M$57,[1]Beta!$A$22:$AG$362,[1]Beta!$B126+1,)</f>
        <v>43.849997999999999</v>
      </c>
      <c r="N161" s="105">
        <f>HLOOKUP(N$57,[1]Beta!$A$22:$AG$362,[1]Beta!$B126+1,)</f>
        <v>53.959999000000003</v>
      </c>
      <c r="O161" s="105">
        <f>HLOOKUP(O$57,[1]Beta!$A$22:$AG$362,[1]Beta!$B126+1,)</f>
        <v>13.2</v>
      </c>
      <c r="P161" s="105">
        <f>HLOOKUP(P$57,[1]Beta!$A$22:$AG$362,[1]Beta!$B126+1,)</f>
        <v>20.9</v>
      </c>
      <c r="Q161" s="105">
        <f>HLOOKUP(Q$57,[1]Beta!$A$22:$AG$362,[1]Beta!$B126+1,)</f>
        <v>87.849997999999999</v>
      </c>
      <c r="R161" s="105">
        <f>HLOOKUP(R$57,[1]Beta!$A$22:$AG$362,[1]Beta!$B126+1,)</f>
        <v>3936.219971</v>
      </c>
    </row>
    <row r="162" spans="2:18" x14ac:dyDescent="0.2">
      <c r="B162" s="103">
        <v>42191</v>
      </c>
      <c r="C162" s="105">
        <f>HLOOKUP(C$57,[1]Beta!$A$22:$AG$362,[1]Beta!$B127+1,)</f>
        <v>53.330002</v>
      </c>
      <c r="D162" s="105">
        <f>HLOOKUP(D$57,[1]Beta!$A$22:$AG$362,[1]Beta!$B127+1,)</f>
        <v>35.490001999999997</v>
      </c>
      <c r="E162" s="105">
        <f>HLOOKUP(E$57,[1]Beta!$A$22:$AG$362,[1]Beta!$B127+1,)</f>
        <v>40.389999000000003</v>
      </c>
      <c r="F162" s="105">
        <f>HLOOKUP(F$57,[1]Beta!$A$22:$AG$362,[1]Beta!$B127+1,)</f>
        <v>55.189999</v>
      </c>
      <c r="G162" s="105">
        <f>HLOOKUP(G$57,[1]Beta!$A$22:$AG$362,[1]Beta!$B127+1,)</f>
        <v>54.880001</v>
      </c>
      <c r="H162" s="105">
        <f>HLOOKUP(H$57,[1]Beta!$A$22:$AG$362,[1]Beta!$B127+1,)</f>
        <v>43.48</v>
      </c>
      <c r="I162" s="105">
        <f>HLOOKUP(I$57,[1]Beta!$A$22:$AG$362,[1]Beta!$B127+1,)</f>
        <v>55.16</v>
      </c>
      <c r="J162" s="105">
        <f>HLOOKUP(J$57,[1]Beta!$A$22:$AG$362,[1]Beta!$B127+1,)</f>
        <v>28.370000999999998</v>
      </c>
      <c r="K162" s="105">
        <f>HLOOKUP(K$57,[1]Beta!$A$22:$AG$362,[1]Beta!$B127+1,)</f>
        <v>53.639999000000003</v>
      </c>
      <c r="L162" s="105">
        <f>HLOOKUP(L$57,[1]Beta!$A$22:$AG$362,[1]Beta!$B127+1,)</f>
        <v>25.190000999999999</v>
      </c>
      <c r="M162" s="105">
        <f>HLOOKUP(M$57,[1]Beta!$A$22:$AG$362,[1]Beta!$B127+1,)</f>
        <v>43.900002000000001</v>
      </c>
      <c r="N162" s="105">
        <f>HLOOKUP(N$57,[1]Beta!$A$22:$AG$362,[1]Beta!$B127+1,)</f>
        <v>55.130001</v>
      </c>
      <c r="O162" s="105">
        <f>HLOOKUP(O$57,[1]Beta!$A$22:$AG$362,[1]Beta!$B127+1,)</f>
        <v>15.1</v>
      </c>
      <c r="P162" s="105">
        <f>HLOOKUP(P$57,[1]Beta!$A$22:$AG$362,[1]Beta!$B127+1,)</f>
        <v>22.370000999999998</v>
      </c>
      <c r="Q162" s="105">
        <f>HLOOKUP(Q$57,[1]Beta!$A$22:$AG$362,[1]Beta!$B127+1,)</f>
        <v>87.639999000000003</v>
      </c>
      <c r="R162" s="105">
        <f>HLOOKUP(R$57,[1]Beta!$A$22:$AG$362,[1]Beta!$B127+1,)</f>
        <v>3843.1000979999999</v>
      </c>
    </row>
    <row r="163" spans="2:18" x14ac:dyDescent="0.2">
      <c r="B163" s="103">
        <v>42184</v>
      </c>
      <c r="C163" s="105">
        <f>HLOOKUP(C$57,[1]Beta!$A$22:$AG$362,[1]Beta!$B128+1,)</f>
        <v>52.169998</v>
      </c>
      <c r="D163" s="105">
        <f>HLOOKUP(D$57,[1]Beta!$A$22:$AG$362,[1]Beta!$B128+1,)</f>
        <v>34.729999999999997</v>
      </c>
      <c r="E163" s="105">
        <f>HLOOKUP(E$57,[1]Beta!$A$22:$AG$362,[1]Beta!$B128+1,)</f>
        <v>39.349997999999999</v>
      </c>
      <c r="F163" s="105">
        <f>HLOOKUP(F$57,[1]Beta!$A$22:$AG$362,[1]Beta!$B128+1,)</f>
        <v>58.25</v>
      </c>
      <c r="G163" s="105">
        <f>HLOOKUP(G$57,[1]Beta!$A$22:$AG$362,[1]Beta!$B128+1,)</f>
        <v>54.310001</v>
      </c>
      <c r="H163" s="105">
        <f>HLOOKUP(H$57,[1]Beta!$A$22:$AG$362,[1]Beta!$B128+1,)</f>
        <v>43.18</v>
      </c>
      <c r="I163" s="105">
        <f>HLOOKUP(I$57,[1]Beta!$A$22:$AG$362,[1]Beta!$B128+1,)</f>
        <v>54.150002000000001</v>
      </c>
      <c r="J163" s="105">
        <f>HLOOKUP(J$57,[1]Beta!$A$22:$AG$362,[1]Beta!$B128+1,)</f>
        <v>27.84</v>
      </c>
      <c r="K163" s="105">
        <f>HLOOKUP(K$57,[1]Beta!$A$22:$AG$362,[1]Beta!$B128+1,)</f>
        <v>52.23</v>
      </c>
      <c r="L163" s="105">
        <f>HLOOKUP(L$57,[1]Beta!$A$22:$AG$362,[1]Beta!$B128+1,)</f>
        <v>24.91</v>
      </c>
      <c r="M163" s="105">
        <f>HLOOKUP(M$57,[1]Beta!$A$22:$AG$362,[1]Beta!$B128+1,)</f>
        <v>42.919998</v>
      </c>
      <c r="N163" s="105">
        <f>HLOOKUP(N$57,[1]Beta!$A$22:$AG$362,[1]Beta!$B128+1,)</f>
        <v>54.139999000000003</v>
      </c>
      <c r="O163" s="105">
        <f>HLOOKUP(O$57,[1]Beta!$A$22:$AG$362,[1]Beta!$B128+1,)</f>
        <v>15.61</v>
      </c>
      <c r="P163" s="105">
        <f>HLOOKUP(P$57,[1]Beta!$A$22:$AG$362,[1]Beta!$B128+1,)</f>
        <v>22.25</v>
      </c>
      <c r="Q163" s="105">
        <f>HLOOKUP(Q$57,[1]Beta!$A$22:$AG$362,[1]Beta!$B128+1,)</f>
        <v>87.550003000000004</v>
      </c>
      <c r="R163" s="105">
        <f>HLOOKUP(R$57,[1]Beta!$A$22:$AG$362,[1]Beta!$B128+1,)</f>
        <v>3842.0600589999999</v>
      </c>
    </row>
    <row r="164" spans="2:18" x14ac:dyDescent="0.2">
      <c r="B164" s="103">
        <v>42177</v>
      </c>
      <c r="C164" s="105">
        <f>HLOOKUP(C$57,[1]Beta!$A$22:$AG$362,[1]Beta!$B129+1,)</f>
        <v>51.75</v>
      </c>
      <c r="D164" s="105">
        <f>HLOOKUP(D$57,[1]Beta!$A$22:$AG$362,[1]Beta!$B129+1,)</f>
        <v>35.07</v>
      </c>
      <c r="E164" s="105">
        <f>HLOOKUP(E$57,[1]Beta!$A$22:$AG$362,[1]Beta!$B129+1,)</f>
        <v>39.349997999999999</v>
      </c>
      <c r="F164" s="105">
        <f>HLOOKUP(F$57,[1]Beta!$A$22:$AG$362,[1]Beta!$B129+1,)</f>
        <v>59.91</v>
      </c>
      <c r="G164" s="105">
        <f>HLOOKUP(G$57,[1]Beta!$A$22:$AG$362,[1]Beta!$B129+1,)</f>
        <v>55.23</v>
      </c>
      <c r="H164" s="105">
        <f>HLOOKUP(H$57,[1]Beta!$A$22:$AG$362,[1]Beta!$B129+1,)</f>
        <v>42.5</v>
      </c>
      <c r="I164" s="105">
        <f>HLOOKUP(I$57,[1]Beta!$A$22:$AG$362,[1]Beta!$B129+1,)</f>
        <v>53.66</v>
      </c>
      <c r="J164" s="105">
        <f>HLOOKUP(J$57,[1]Beta!$A$22:$AG$362,[1]Beta!$B129+1,)</f>
        <v>27.82</v>
      </c>
      <c r="K164" s="105">
        <f>HLOOKUP(K$57,[1]Beta!$A$22:$AG$362,[1]Beta!$B129+1,)</f>
        <v>51.869999</v>
      </c>
      <c r="L164" s="105">
        <f>HLOOKUP(L$57,[1]Beta!$A$22:$AG$362,[1]Beta!$B129+1,)</f>
        <v>25.280000999999999</v>
      </c>
      <c r="M164" s="105">
        <f>HLOOKUP(M$57,[1]Beta!$A$22:$AG$362,[1]Beta!$B129+1,)</f>
        <v>43</v>
      </c>
      <c r="N164" s="105">
        <f>HLOOKUP(N$57,[1]Beta!$A$22:$AG$362,[1]Beta!$B129+1,)</f>
        <v>54.389999000000003</v>
      </c>
      <c r="O164" s="105">
        <f>HLOOKUP(O$57,[1]Beta!$A$22:$AG$362,[1]Beta!$B129+1,)</f>
        <v>17.260000000000002</v>
      </c>
      <c r="P164" s="105">
        <f>HLOOKUP(P$57,[1]Beta!$A$22:$AG$362,[1]Beta!$B129+1,)</f>
        <v>23.35</v>
      </c>
      <c r="Q164" s="105">
        <f>HLOOKUP(Q$57,[1]Beta!$A$22:$AG$362,[1]Beta!$B129+1,)</f>
        <v>91.169998000000007</v>
      </c>
      <c r="R164" s="105">
        <f>HLOOKUP(R$57,[1]Beta!$A$22:$AG$362,[1]Beta!$B129+1,)</f>
        <v>3886.209961</v>
      </c>
    </row>
    <row r="165" spans="2:18" x14ac:dyDescent="0.2">
      <c r="B165" s="103">
        <v>42170</v>
      </c>
      <c r="C165" s="105">
        <f>HLOOKUP(C$57,[1]Beta!$A$22:$AG$362,[1]Beta!$B130+1,)</f>
        <v>52.700001</v>
      </c>
      <c r="D165" s="105">
        <f>HLOOKUP(D$57,[1]Beta!$A$22:$AG$362,[1]Beta!$B130+1,)</f>
        <v>35.709999000000003</v>
      </c>
      <c r="E165" s="105">
        <f>HLOOKUP(E$57,[1]Beta!$A$22:$AG$362,[1]Beta!$B130+1,)</f>
        <v>40.68</v>
      </c>
      <c r="F165" s="105">
        <f>HLOOKUP(F$57,[1]Beta!$A$22:$AG$362,[1]Beta!$B130+1,)</f>
        <v>61.700001</v>
      </c>
      <c r="G165" s="105">
        <f>HLOOKUP(G$57,[1]Beta!$A$22:$AG$362,[1]Beta!$B130+1,)</f>
        <v>56.049999</v>
      </c>
      <c r="H165" s="105">
        <f>HLOOKUP(H$57,[1]Beta!$A$22:$AG$362,[1]Beta!$B130+1,)</f>
        <v>43</v>
      </c>
      <c r="I165" s="105">
        <f>HLOOKUP(I$57,[1]Beta!$A$22:$AG$362,[1]Beta!$B130+1,)</f>
        <v>54.439999</v>
      </c>
      <c r="J165" s="105">
        <f>HLOOKUP(J$57,[1]Beta!$A$22:$AG$362,[1]Beta!$B130+1,)</f>
        <v>28.459999</v>
      </c>
      <c r="K165" s="105">
        <f>HLOOKUP(K$57,[1]Beta!$A$22:$AG$362,[1]Beta!$B130+1,)</f>
        <v>52.860000999999997</v>
      </c>
      <c r="L165" s="105">
        <f>HLOOKUP(L$57,[1]Beta!$A$22:$AG$362,[1]Beta!$B130+1,)</f>
        <v>25.620000999999998</v>
      </c>
      <c r="M165" s="105">
        <f>HLOOKUP(M$57,[1]Beta!$A$22:$AG$362,[1]Beta!$B130+1,)</f>
        <v>43.419998</v>
      </c>
      <c r="N165" s="105">
        <f>HLOOKUP(N$57,[1]Beta!$A$22:$AG$362,[1]Beta!$B130+1,)</f>
        <v>53.389999000000003</v>
      </c>
      <c r="O165" s="105">
        <f>HLOOKUP(O$57,[1]Beta!$A$22:$AG$362,[1]Beta!$B130+1,)</f>
        <v>16.299999</v>
      </c>
      <c r="P165" s="105">
        <f>HLOOKUP(P$57,[1]Beta!$A$22:$AG$362,[1]Beta!$B130+1,)</f>
        <v>24.860001</v>
      </c>
      <c r="Q165" s="105">
        <f>HLOOKUP(Q$57,[1]Beta!$A$22:$AG$362,[1]Beta!$B130+1,)</f>
        <v>89.389999000000003</v>
      </c>
      <c r="R165" s="105">
        <f>HLOOKUP(R$57,[1]Beta!$A$22:$AG$362,[1]Beta!$B130+1,)</f>
        <v>3900.639893</v>
      </c>
    </row>
    <row r="166" spans="2:18" x14ac:dyDescent="0.2">
      <c r="B166" s="103">
        <v>42163</v>
      </c>
      <c r="C166" s="105">
        <f>HLOOKUP(C$57,[1]Beta!$A$22:$AG$362,[1]Beta!$B131+1,)</f>
        <v>51.48</v>
      </c>
      <c r="D166" s="105">
        <f>HLOOKUP(D$57,[1]Beta!$A$22:$AG$362,[1]Beta!$B131+1,)</f>
        <v>35.409999999999997</v>
      </c>
      <c r="E166" s="105">
        <f>HLOOKUP(E$57,[1]Beta!$A$22:$AG$362,[1]Beta!$B131+1,)</f>
        <v>39.790000999999997</v>
      </c>
      <c r="F166" s="105">
        <f>HLOOKUP(F$57,[1]Beta!$A$22:$AG$362,[1]Beta!$B131+1,)</f>
        <v>61.369999</v>
      </c>
      <c r="G166" s="105">
        <f>HLOOKUP(G$57,[1]Beta!$A$22:$AG$362,[1]Beta!$B131+1,)</f>
        <v>55.220001000000003</v>
      </c>
      <c r="H166" s="105">
        <f>HLOOKUP(H$57,[1]Beta!$A$22:$AG$362,[1]Beta!$B131+1,)</f>
        <v>42.369999</v>
      </c>
      <c r="I166" s="105">
        <f>HLOOKUP(I$57,[1]Beta!$A$22:$AG$362,[1]Beta!$B131+1,)</f>
        <v>52.959999000000003</v>
      </c>
      <c r="J166" s="105">
        <f>HLOOKUP(J$57,[1]Beta!$A$22:$AG$362,[1]Beta!$B131+1,)</f>
        <v>27.66</v>
      </c>
      <c r="K166" s="105">
        <f>HLOOKUP(K$57,[1]Beta!$A$22:$AG$362,[1]Beta!$B131+1,)</f>
        <v>51.66</v>
      </c>
      <c r="L166" s="105">
        <f>HLOOKUP(L$57,[1]Beta!$A$22:$AG$362,[1]Beta!$B131+1,)</f>
        <v>25.040001</v>
      </c>
      <c r="M166" s="105">
        <f>HLOOKUP(M$57,[1]Beta!$A$22:$AG$362,[1]Beta!$B131+1,)</f>
        <v>42.75</v>
      </c>
      <c r="N166" s="105">
        <f>HLOOKUP(N$57,[1]Beta!$A$22:$AG$362,[1]Beta!$B131+1,)</f>
        <v>55.07</v>
      </c>
      <c r="O166" s="105">
        <f>HLOOKUP(O$57,[1]Beta!$A$22:$AG$362,[1]Beta!$B131+1,)</f>
        <v>17.620000999999998</v>
      </c>
      <c r="P166" s="105">
        <f>HLOOKUP(P$57,[1]Beta!$A$22:$AG$362,[1]Beta!$B131+1,)</f>
        <v>23.76</v>
      </c>
      <c r="Q166" s="105">
        <f>HLOOKUP(Q$57,[1]Beta!$A$22:$AG$362,[1]Beta!$B131+1,)</f>
        <v>89.269997000000004</v>
      </c>
      <c r="R166" s="105">
        <f>HLOOKUP(R$57,[1]Beta!$A$22:$AG$362,[1]Beta!$B131+1,)</f>
        <v>3870.5600589999999</v>
      </c>
    </row>
    <row r="167" spans="2:18" x14ac:dyDescent="0.2">
      <c r="B167" s="103">
        <v>42156</v>
      </c>
      <c r="C167" s="105">
        <f>HLOOKUP(C$57,[1]Beta!$A$22:$AG$362,[1]Beta!$B132+1,)</f>
        <v>51.439999</v>
      </c>
      <c r="D167" s="105">
        <f>HLOOKUP(D$57,[1]Beta!$A$22:$AG$362,[1]Beta!$B132+1,)</f>
        <v>36.020000000000003</v>
      </c>
      <c r="E167" s="105">
        <f>HLOOKUP(E$57,[1]Beta!$A$22:$AG$362,[1]Beta!$B132+1,)</f>
        <v>40.18</v>
      </c>
      <c r="F167" s="105">
        <f>HLOOKUP(F$57,[1]Beta!$A$22:$AG$362,[1]Beta!$B132+1,)</f>
        <v>62.529998999999997</v>
      </c>
      <c r="G167" s="105">
        <f>HLOOKUP(G$57,[1]Beta!$A$22:$AG$362,[1]Beta!$B132+1,)</f>
        <v>55.16</v>
      </c>
      <c r="H167" s="105">
        <f>HLOOKUP(H$57,[1]Beta!$A$22:$AG$362,[1]Beta!$B132+1,)</f>
        <v>41.509998000000003</v>
      </c>
      <c r="I167" s="105">
        <f>HLOOKUP(I$57,[1]Beta!$A$22:$AG$362,[1]Beta!$B132+1,)</f>
        <v>52.18</v>
      </c>
      <c r="J167" s="105">
        <f>HLOOKUP(J$57,[1]Beta!$A$22:$AG$362,[1]Beta!$B132+1,)</f>
        <v>28.379999000000002</v>
      </c>
      <c r="K167" s="105">
        <f>HLOOKUP(K$57,[1]Beta!$A$22:$AG$362,[1]Beta!$B132+1,)</f>
        <v>52</v>
      </c>
      <c r="L167" s="105">
        <f>HLOOKUP(L$57,[1]Beta!$A$22:$AG$362,[1]Beta!$B132+1,)</f>
        <v>25.639999</v>
      </c>
      <c r="M167" s="105">
        <f>HLOOKUP(M$57,[1]Beta!$A$22:$AG$362,[1]Beta!$B132+1,)</f>
        <v>42.77</v>
      </c>
      <c r="N167" s="105">
        <f>HLOOKUP(N$57,[1]Beta!$A$22:$AG$362,[1]Beta!$B132+1,)</f>
        <v>53.650002000000001</v>
      </c>
      <c r="O167" s="105">
        <f>HLOOKUP(O$57,[1]Beta!$A$22:$AG$362,[1]Beta!$B132+1,)</f>
        <v>18.049999</v>
      </c>
      <c r="P167" s="105">
        <f>HLOOKUP(P$57,[1]Beta!$A$22:$AG$362,[1]Beta!$B132+1,)</f>
        <v>23.76</v>
      </c>
      <c r="Q167" s="105">
        <f>HLOOKUP(Q$57,[1]Beta!$A$22:$AG$362,[1]Beta!$B132+1,)</f>
        <v>89.809997999999993</v>
      </c>
      <c r="R167" s="105">
        <f>HLOOKUP(R$57,[1]Beta!$A$22:$AG$362,[1]Beta!$B132+1,)</f>
        <v>3865.830078</v>
      </c>
    </row>
    <row r="168" spans="2:18" x14ac:dyDescent="0.2">
      <c r="B168" s="103">
        <v>42150</v>
      </c>
      <c r="C168" s="105">
        <f>HLOOKUP(C$57,[1]Beta!$A$22:$AG$362,[1]Beta!$B133+1,)</f>
        <v>54.02</v>
      </c>
      <c r="D168" s="105">
        <f>HLOOKUP(D$57,[1]Beta!$A$22:$AG$362,[1]Beta!$B133+1,)</f>
        <v>37.400002000000001</v>
      </c>
      <c r="E168" s="105">
        <f>HLOOKUP(E$57,[1]Beta!$A$22:$AG$362,[1]Beta!$B133+1,)</f>
        <v>42.57</v>
      </c>
      <c r="F168" s="105">
        <f>HLOOKUP(F$57,[1]Beta!$A$22:$AG$362,[1]Beta!$B133+1,)</f>
        <v>64.25</v>
      </c>
      <c r="G168" s="105">
        <f>HLOOKUP(G$57,[1]Beta!$A$22:$AG$362,[1]Beta!$B133+1,)</f>
        <v>57.540000999999997</v>
      </c>
      <c r="H168" s="105">
        <f>HLOOKUP(H$57,[1]Beta!$A$22:$AG$362,[1]Beta!$B133+1,)</f>
        <v>44.330002</v>
      </c>
      <c r="I168" s="105">
        <f>HLOOKUP(I$57,[1]Beta!$A$22:$AG$362,[1]Beta!$B133+1,)</f>
        <v>54.459999000000003</v>
      </c>
      <c r="J168" s="105">
        <f>HLOOKUP(J$57,[1]Beta!$A$22:$AG$362,[1]Beta!$B133+1,)</f>
        <v>30.07</v>
      </c>
      <c r="K168" s="105">
        <f>HLOOKUP(K$57,[1]Beta!$A$22:$AG$362,[1]Beta!$B133+1,)</f>
        <v>53.509998000000003</v>
      </c>
      <c r="L168" s="105">
        <f>HLOOKUP(L$57,[1]Beta!$A$22:$AG$362,[1]Beta!$B133+1,)</f>
        <v>26.389999</v>
      </c>
      <c r="M168" s="105">
        <f>HLOOKUP(M$57,[1]Beta!$A$22:$AG$362,[1]Beta!$B133+1,)</f>
        <v>44.700001</v>
      </c>
      <c r="N168" s="105">
        <f>HLOOKUP(N$57,[1]Beta!$A$22:$AG$362,[1]Beta!$B133+1,)</f>
        <v>52.630001</v>
      </c>
      <c r="O168" s="105">
        <f>HLOOKUP(O$57,[1]Beta!$A$22:$AG$362,[1]Beta!$B133+1,)</f>
        <v>18.299999</v>
      </c>
      <c r="P168" s="105">
        <f>HLOOKUP(P$57,[1]Beta!$A$22:$AG$362,[1]Beta!$B133+1,)</f>
        <v>24.82</v>
      </c>
      <c r="Q168" s="105">
        <f>HLOOKUP(Q$57,[1]Beta!$A$22:$AG$362,[1]Beta!$B133+1,)</f>
        <v>91.949996999999996</v>
      </c>
      <c r="R168" s="105">
        <f>HLOOKUP(R$57,[1]Beta!$A$22:$AG$362,[1]Beta!$B133+1,)</f>
        <v>3891.179932</v>
      </c>
    </row>
    <row r="169" spans="2:18" x14ac:dyDescent="0.2">
      <c r="B169" s="103">
        <v>42142</v>
      </c>
      <c r="C169" s="105">
        <f>HLOOKUP(C$57,[1]Beta!$A$22:$AG$362,[1]Beta!$B134+1,)</f>
        <v>53.5</v>
      </c>
      <c r="D169" s="105">
        <f>HLOOKUP(D$57,[1]Beta!$A$22:$AG$362,[1]Beta!$B134+1,)</f>
        <v>36.909999999999997</v>
      </c>
      <c r="E169" s="105">
        <f>HLOOKUP(E$57,[1]Beta!$A$22:$AG$362,[1]Beta!$B134+1,)</f>
        <v>42.259998000000003</v>
      </c>
      <c r="F169" s="105">
        <f>HLOOKUP(F$57,[1]Beta!$A$22:$AG$362,[1]Beta!$B134+1,)</f>
        <v>65.099997999999999</v>
      </c>
      <c r="G169" s="105">
        <f>HLOOKUP(G$57,[1]Beta!$A$22:$AG$362,[1]Beta!$B134+1,)</f>
        <v>56.59</v>
      </c>
      <c r="H169" s="105">
        <f>HLOOKUP(H$57,[1]Beta!$A$22:$AG$362,[1]Beta!$B134+1,)</f>
        <v>43.830002</v>
      </c>
      <c r="I169" s="105">
        <f>HLOOKUP(I$57,[1]Beta!$A$22:$AG$362,[1]Beta!$B134+1,)</f>
        <v>53.830002</v>
      </c>
      <c r="J169" s="105">
        <f>HLOOKUP(J$57,[1]Beta!$A$22:$AG$362,[1]Beta!$B134+1,)</f>
        <v>30.24</v>
      </c>
      <c r="K169" s="105">
        <f>HLOOKUP(K$57,[1]Beta!$A$22:$AG$362,[1]Beta!$B134+1,)</f>
        <v>52.869999</v>
      </c>
      <c r="L169" s="105">
        <f>HLOOKUP(L$57,[1]Beta!$A$22:$AG$362,[1]Beta!$B134+1,)</f>
        <v>26.370000999999998</v>
      </c>
      <c r="M169" s="105">
        <f>HLOOKUP(M$57,[1]Beta!$A$22:$AG$362,[1]Beta!$B134+1,)</f>
        <v>44.68</v>
      </c>
      <c r="N169" s="105">
        <f>HLOOKUP(N$57,[1]Beta!$A$22:$AG$362,[1]Beta!$B134+1,)</f>
        <v>51.82</v>
      </c>
      <c r="O169" s="105">
        <f>HLOOKUP(O$57,[1]Beta!$A$22:$AG$362,[1]Beta!$B134+1,)</f>
        <v>18.02</v>
      </c>
      <c r="P169" s="105">
        <f>HLOOKUP(P$57,[1]Beta!$A$22:$AG$362,[1]Beta!$B134+1,)</f>
        <v>25.25</v>
      </c>
      <c r="Q169" s="105">
        <f>HLOOKUP(Q$57,[1]Beta!$A$22:$AG$362,[1]Beta!$B134+1,)</f>
        <v>98.5</v>
      </c>
      <c r="R169" s="105">
        <f>HLOOKUP(R$57,[1]Beta!$A$22:$AG$362,[1]Beta!$B134+1,)</f>
        <v>3924.1599120000001</v>
      </c>
    </row>
    <row r="170" spans="2:18" x14ac:dyDescent="0.2">
      <c r="B170" s="103">
        <v>42135</v>
      </c>
      <c r="C170" s="105">
        <f>HLOOKUP(C$57,[1]Beta!$A$22:$AG$362,[1]Beta!$B135+1,)</f>
        <v>53.84</v>
      </c>
      <c r="D170" s="105">
        <f>HLOOKUP(D$57,[1]Beta!$A$22:$AG$362,[1]Beta!$B135+1,)</f>
        <v>37.169998</v>
      </c>
      <c r="E170" s="105">
        <f>HLOOKUP(E$57,[1]Beta!$A$22:$AG$362,[1]Beta!$B135+1,)</f>
        <v>42.360000999999997</v>
      </c>
      <c r="F170" s="105">
        <f>HLOOKUP(F$57,[1]Beta!$A$22:$AG$362,[1]Beta!$B135+1,)</f>
        <v>65.919998000000007</v>
      </c>
      <c r="G170" s="105">
        <f>HLOOKUP(G$57,[1]Beta!$A$22:$AG$362,[1]Beta!$B135+1,)</f>
        <v>56.93</v>
      </c>
      <c r="H170" s="105">
        <f>HLOOKUP(H$57,[1]Beta!$A$22:$AG$362,[1]Beta!$B135+1,)</f>
        <v>42.810001</v>
      </c>
      <c r="I170" s="105">
        <f>HLOOKUP(I$57,[1]Beta!$A$22:$AG$362,[1]Beta!$B135+1,)</f>
        <v>53.400002000000001</v>
      </c>
      <c r="J170" s="105">
        <f>HLOOKUP(J$57,[1]Beta!$A$22:$AG$362,[1]Beta!$B135+1,)</f>
        <v>31.02</v>
      </c>
      <c r="K170" s="105">
        <f>HLOOKUP(K$57,[1]Beta!$A$22:$AG$362,[1]Beta!$B135+1,)</f>
        <v>52.919998</v>
      </c>
      <c r="L170" s="105">
        <f>HLOOKUP(L$57,[1]Beta!$A$22:$AG$362,[1]Beta!$B135+1,)</f>
        <v>26.709999</v>
      </c>
      <c r="M170" s="105">
        <f>HLOOKUP(M$57,[1]Beta!$A$22:$AG$362,[1]Beta!$B135+1,)</f>
        <v>45.009998000000003</v>
      </c>
      <c r="N170" s="105">
        <f>HLOOKUP(N$57,[1]Beta!$A$22:$AG$362,[1]Beta!$B135+1,)</f>
        <v>50.610000999999997</v>
      </c>
      <c r="O170" s="105">
        <f>HLOOKUP(O$57,[1]Beta!$A$22:$AG$362,[1]Beta!$B135+1,)</f>
        <v>18.32</v>
      </c>
      <c r="P170" s="105">
        <f>HLOOKUP(P$57,[1]Beta!$A$22:$AG$362,[1]Beta!$B135+1,)</f>
        <v>24.77</v>
      </c>
      <c r="Q170" s="105">
        <f>HLOOKUP(Q$57,[1]Beta!$A$22:$AG$362,[1]Beta!$B135+1,)</f>
        <v>101.230003</v>
      </c>
      <c r="R170" s="105">
        <f>HLOOKUP(R$57,[1]Beta!$A$22:$AG$362,[1]Beta!$B135+1,)</f>
        <v>3915.98999</v>
      </c>
    </row>
    <row r="171" spans="2:18" x14ac:dyDescent="0.2">
      <c r="B171" s="103">
        <v>42128</v>
      </c>
      <c r="C171" s="105">
        <f>HLOOKUP(C$57,[1]Beta!$A$22:$AG$362,[1]Beta!$B136+1,)</f>
        <v>53.91</v>
      </c>
      <c r="D171" s="105">
        <f>HLOOKUP(D$57,[1]Beta!$A$22:$AG$362,[1]Beta!$B136+1,)</f>
        <v>35.099997999999999</v>
      </c>
      <c r="E171" s="105">
        <f>HLOOKUP(E$57,[1]Beta!$A$22:$AG$362,[1]Beta!$B136+1,)</f>
        <v>42.34</v>
      </c>
      <c r="F171" s="105">
        <f>HLOOKUP(F$57,[1]Beta!$A$22:$AG$362,[1]Beta!$B136+1,)</f>
        <v>64.430000000000007</v>
      </c>
      <c r="G171" s="105">
        <f>HLOOKUP(G$57,[1]Beta!$A$22:$AG$362,[1]Beta!$B136+1,)</f>
        <v>55.200001</v>
      </c>
      <c r="H171" s="105">
        <f>HLOOKUP(H$57,[1]Beta!$A$22:$AG$362,[1]Beta!$B136+1,)</f>
        <v>42.240001999999997</v>
      </c>
      <c r="I171" s="105">
        <f>HLOOKUP(I$57,[1]Beta!$A$22:$AG$362,[1]Beta!$B136+1,)</f>
        <v>53.310001</v>
      </c>
      <c r="J171" s="105">
        <f>HLOOKUP(J$57,[1]Beta!$A$22:$AG$362,[1]Beta!$B136+1,)</f>
        <v>29.620000999999998</v>
      </c>
      <c r="K171" s="105">
        <f>HLOOKUP(K$57,[1]Beta!$A$22:$AG$362,[1]Beta!$B136+1,)</f>
        <v>51.91</v>
      </c>
      <c r="L171" s="105">
        <f>HLOOKUP(L$57,[1]Beta!$A$22:$AG$362,[1]Beta!$B136+1,)</f>
        <v>25.92</v>
      </c>
      <c r="M171" s="105">
        <f>HLOOKUP(M$57,[1]Beta!$A$22:$AG$362,[1]Beta!$B136+1,)</f>
        <v>44.470001000000003</v>
      </c>
      <c r="N171" s="105">
        <f>HLOOKUP(N$57,[1]Beta!$A$22:$AG$362,[1]Beta!$B136+1,)</f>
        <v>50.959999000000003</v>
      </c>
      <c r="O171" s="105">
        <f>HLOOKUP(O$57,[1]Beta!$A$22:$AG$362,[1]Beta!$B136+1,)</f>
        <v>18.030000999999999</v>
      </c>
      <c r="P171" s="105">
        <f>HLOOKUP(P$57,[1]Beta!$A$22:$AG$362,[1]Beta!$B136+1,)</f>
        <v>24.290001</v>
      </c>
      <c r="Q171" s="105">
        <f>HLOOKUP(Q$57,[1]Beta!$A$22:$AG$362,[1]Beta!$B136+1,)</f>
        <v>103.30999799999999</v>
      </c>
      <c r="R171" s="105">
        <f>HLOOKUP(R$57,[1]Beta!$A$22:$AG$362,[1]Beta!$B136+1,)</f>
        <v>3901.01001</v>
      </c>
    </row>
    <row r="172" spans="2:18" x14ac:dyDescent="0.2">
      <c r="B172" s="103">
        <v>42121</v>
      </c>
      <c r="C172" s="105">
        <f>HLOOKUP(C$57,[1]Beta!$A$22:$AG$362,[1]Beta!$B137+1,)</f>
        <v>54.310001</v>
      </c>
      <c r="D172" s="105">
        <f>HLOOKUP(D$57,[1]Beta!$A$22:$AG$362,[1]Beta!$B137+1,)</f>
        <v>35.099997999999999</v>
      </c>
      <c r="E172" s="105">
        <f>HLOOKUP(E$57,[1]Beta!$A$22:$AG$362,[1]Beta!$B137+1,)</f>
        <v>43.240001999999997</v>
      </c>
      <c r="F172" s="105">
        <f>HLOOKUP(F$57,[1]Beta!$A$22:$AG$362,[1]Beta!$B137+1,)</f>
        <v>65.709998999999996</v>
      </c>
      <c r="G172" s="105">
        <f>HLOOKUP(G$57,[1]Beta!$A$22:$AG$362,[1]Beta!$B137+1,)</f>
        <v>55.310001</v>
      </c>
      <c r="H172" s="105">
        <f>HLOOKUP(H$57,[1]Beta!$A$22:$AG$362,[1]Beta!$B137+1,)</f>
        <v>42.470001000000003</v>
      </c>
      <c r="I172" s="105">
        <f>HLOOKUP(I$57,[1]Beta!$A$22:$AG$362,[1]Beta!$B137+1,)</f>
        <v>54.950001</v>
      </c>
      <c r="J172" s="105">
        <f>HLOOKUP(J$57,[1]Beta!$A$22:$AG$362,[1]Beta!$B137+1,)</f>
        <v>30.459999</v>
      </c>
      <c r="K172" s="105">
        <f>HLOOKUP(K$57,[1]Beta!$A$22:$AG$362,[1]Beta!$B137+1,)</f>
        <v>51.799999</v>
      </c>
      <c r="L172" s="105">
        <f>HLOOKUP(L$57,[1]Beta!$A$22:$AG$362,[1]Beta!$B137+1,)</f>
        <v>52.389999000000003</v>
      </c>
      <c r="M172" s="105">
        <f>HLOOKUP(M$57,[1]Beta!$A$22:$AG$362,[1]Beta!$B137+1,)</f>
        <v>46.529998999999997</v>
      </c>
      <c r="N172" s="105">
        <f>HLOOKUP(N$57,[1]Beta!$A$22:$AG$362,[1]Beta!$B137+1,)</f>
        <v>47.490001999999997</v>
      </c>
      <c r="O172" s="105">
        <f>HLOOKUP(O$57,[1]Beta!$A$22:$AG$362,[1]Beta!$B137+1,)</f>
        <v>18.950001</v>
      </c>
      <c r="P172" s="105">
        <f>HLOOKUP(P$57,[1]Beta!$A$22:$AG$362,[1]Beta!$B137+1,)</f>
        <v>25.639999</v>
      </c>
      <c r="Q172" s="105">
        <f>HLOOKUP(Q$57,[1]Beta!$A$22:$AG$362,[1]Beta!$B137+1,)</f>
        <v>105.010002</v>
      </c>
      <c r="R172" s="105">
        <f>HLOOKUP(R$57,[1]Beta!$A$22:$AG$362,[1]Beta!$B137+1,)</f>
        <v>3883.75</v>
      </c>
    </row>
    <row r="173" spans="2:18" x14ac:dyDescent="0.2">
      <c r="B173" s="103">
        <v>42114</v>
      </c>
      <c r="C173" s="105">
        <f>HLOOKUP(C$57,[1]Beta!$A$22:$AG$362,[1]Beta!$B138+1,)</f>
        <v>55.68</v>
      </c>
      <c r="D173" s="105">
        <f>HLOOKUP(D$57,[1]Beta!$A$22:$AG$362,[1]Beta!$B138+1,)</f>
        <v>35.490001999999997</v>
      </c>
      <c r="E173" s="105">
        <f>HLOOKUP(E$57,[1]Beta!$A$22:$AG$362,[1]Beta!$B138+1,)</f>
        <v>44.889999000000003</v>
      </c>
      <c r="F173" s="105">
        <f>HLOOKUP(F$57,[1]Beta!$A$22:$AG$362,[1]Beta!$B138+1,)</f>
        <v>63.860000999999997</v>
      </c>
      <c r="G173" s="105">
        <f>HLOOKUP(G$57,[1]Beta!$A$22:$AG$362,[1]Beta!$B138+1,)</f>
        <v>57.400002000000001</v>
      </c>
      <c r="H173" s="105">
        <f>HLOOKUP(H$57,[1]Beta!$A$22:$AG$362,[1]Beta!$B138+1,)</f>
        <v>43</v>
      </c>
      <c r="I173" s="105">
        <f>HLOOKUP(I$57,[1]Beta!$A$22:$AG$362,[1]Beta!$B138+1,)</f>
        <v>58.259998000000003</v>
      </c>
      <c r="J173" s="105">
        <f>HLOOKUP(J$57,[1]Beta!$A$22:$AG$362,[1]Beta!$B138+1,)</f>
        <v>31.780000999999999</v>
      </c>
      <c r="K173" s="105">
        <f>HLOOKUP(K$57,[1]Beta!$A$22:$AG$362,[1]Beta!$B138+1,)</f>
        <v>52.610000999999997</v>
      </c>
      <c r="L173" s="105">
        <f>HLOOKUP(L$57,[1]Beta!$A$22:$AG$362,[1]Beta!$B138+1,)</f>
        <v>53.700001</v>
      </c>
      <c r="M173" s="105">
        <f>HLOOKUP(M$57,[1]Beta!$A$22:$AG$362,[1]Beta!$B138+1,)</f>
        <v>48.700001</v>
      </c>
      <c r="N173" s="105">
        <f>HLOOKUP(N$57,[1]Beta!$A$22:$AG$362,[1]Beta!$B138+1,)</f>
        <v>50.27</v>
      </c>
      <c r="O173" s="105">
        <f>HLOOKUP(O$57,[1]Beta!$A$22:$AG$362,[1]Beta!$B138+1,)</f>
        <v>18.309999000000001</v>
      </c>
      <c r="P173" s="105">
        <f>HLOOKUP(P$57,[1]Beta!$A$22:$AG$362,[1]Beta!$B138+1,)</f>
        <v>25.84</v>
      </c>
      <c r="Q173" s="105">
        <f>HLOOKUP(Q$57,[1]Beta!$A$22:$AG$362,[1]Beta!$B138+1,)</f>
        <v>106.839996</v>
      </c>
      <c r="R173" s="105">
        <f>HLOOKUP(R$57,[1]Beta!$A$22:$AG$362,[1]Beta!$B138+1,)</f>
        <v>3900.23999</v>
      </c>
    </row>
    <row r="174" spans="2:18" x14ac:dyDescent="0.2">
      <c r="B174" s="103">
        <v>42107</v>
      </c>
      <c r="C174" s="105">
        <f>HLOOKUP(C$57,[1]Beta!$A$22:$AG$362,[1]Beta!$B139+1,)</f>
        <v>54.029998999999997</v>
      </c>
      <c r="D174" s="105">
        <f>HLOOKUP(D$57,[1]Beta!$A$22:$AG$362,[1]Beta!$B139+1,)</f>
        <v>34.830002</v>
      </c>
      <c r="E174" s="105">
        <f>HLOOKUP(E$57,[1]Beta!$A$22:$AG$362,[1]Beta!$B139+1,)</f>
        <v>43.5</v>
      </c>
      <c r="F174" s="105">
        <f>HLOOKUP(F$57,[1]Beta!$A$22:$AG$362,[1]Beta!$B139+1,)</f>
        <v>62.52</v>
      </c>
      <c r="G174" s="105">
        <f>HLOOKUP(G$57,[1]Beta!$A$22:$AG$362,[1]Beta!$B139+1,)</f>
        <v>55.049999</v>
      </c>
      <c r="H174" s="105">
        <f>HLOOKUP(H$57,[1]Beta!$A$22:$AG$362,[1]Beta!$B139+1,)</f>
        <v>42.209999000000003</v>
      </c>
      <c r="I174" s="105">
        <f>HLOOKUP(I$57,[1]Beta!$A$22:$AG$362,[1]Beta!$B139+1,)</f>
        <v>56.400002000000001</v>
      </c>
      <c r="J174" s="105">
        <f>HLOOKUP(J$57,[1]Beta!$A$22:$AG$362,[1]Beta!$B139+1,)</f>
        <v>30.77</v>
      </c>
      <c r="K174" s="105">
        <f>HLOOKUP(K$57,[1]Beta!$A$22:$AG$362,[1]Beta!$B139+1,)</f>
        <v>51.09</v>
      </c>
      <c r="L174" s="105">
        <f>HLOOKUP(L$57,[1]Beta!$A$22:$AG$362,[1]Beta!$B139+1,)</f>
        <v>52.52</v>
      </c>
      <c r="M174" s="105">
        <f>HLOOKUP(M$57,[1]Beta!$A$22:$AG$362,[1]Beta!$B139+1,)</f>
        <v>47.5</v>
      </c>
      <c r="N174" s="105">
        <f>HLOOKUP(N$57,[1]Beta!$A$22:$AG$362,[1]Beta!$B139+1,)</f>
        <v>49.240001999999997</v>
      </c>
      <c r="O174" s="105">
        <f>HLOOKUP(O$57,[1]Beta!$A$22:$AG$362,[1]Beta!$B139+1,)</f>
        <v>17.139999</v>
      </c>
      <c r="P174" s="105">
        <f>HLOOKUP(P$57,[1]Beta!$A$22:$AG$362,[1]Beta!$B139+1,)</f>
        <v>25.6</v>
      </c>
      <c r="Q174" s="105">
        <f>HLOOKUP(Q$57,[1]Beta!$A$22:$AG$362,[1]Beta!$B139+1,)</f>
        <v>104.290001</v>
      </c>
      <c r="R174" s="105">
        <f>HLOOKUP(R$57,[1]Beta!$A$22:$AG$362,[1]Beta!$B139+1,)</f>
        <v>3832.330078</v>
      </c>
    </row>
    <row r="175" spans="2:18" x14ac:dyDescent="0.2">
      <c r="B175" s="103">
        <v>42100</v>
      </c>
      <c r="C175" s="105">
        <f>HLOOKUP(C$57,[1]Beta!$A$22:$AG$362,[1]Beta!$B140+1,)</f>
        <v>55.369999</v>
      </c>
      <c r="D175" s="105">
        <f>HLOOKUP(D$57,[1]Beta!$A$22:$AG$362,[1]Beta!$B140+1,)</f>
        <v>34.770000000000003</v>
      </c>
      <c r="E175" s="105">
        <f>HLOOKUP(E$57,[1]Beta!$A$22:$AG$362,[1]Beta!$B140+1,)</f>
        <v>44.32</v>
      </c>
      <c r="F175" s="105">
        <f>HLOOKUP(F$57,[1]Beta!$A$22:$AG$362,[1]Beta!$B140+1,)</f>
        <v>63.360000999999997</v>
      </c>
      <c r="G175" s="105">
        <f>HLOOKUP(G$57,[1]Beta!$A$22:$AG$362,[1]Beta!$B140+1,)</f>
        <v>56.209999000000003</v>
      </c>
      <c r="H175" s="105">
        <f>HLOOKUP(H$57,[1]Beta!$A$22:$AG$362,[1]Beta!$B140+1,)</f>
        <v>43.040000999999997</v>
      </c>
      <c r="I175" s="105">
        <f>HLOOKUP(I$57,[1]Beta!$A$22:$AG$362,[1]Beta!$B140+1,)</f>
        <v>57.689999</v>
      </c>
      <c r="J175" s="105">
        <f>HLOOKUP(J$57,[1]Beta!$A$22:$AG$362,[1]Beta!$B140+1,)</f>
        <v>31.209999</v>
      </c>
      <c r="K175" s="105">
        <f>HLOOKUP(K$57,[1]Beta!$A$22:$AG$362,[1]Beta!$B140+1,)</f>
        <v>52.099997999999999</v>
      </c>
      <c r="L175" s="105">
        <f>HLOOKUP(L$57,[1]Beta!$A$22:$AG$362,[1]Beta!$B140+1,)</f>
        <v>53.82</v>
      </c>
      <c r="M175" s="105">
        <f>HLOOKUP(M$57,[1]Beta!$A$22:$AG$362,[1]Beta!$B140+1,)</f>
        <v>48.209999000000003</v>
      </c>
      <c r="N175" s="105">
        <f>HLOOKUP(N$57,[1]Beta!$A$22:$AG$362,[1]Beta!$B140+1,)</f>
        <v>50.950001</v>
      </c>
      <c r="O175" s="105">
        <f>HLOOKUP(O$57,[1]Beta!$A$22:$AG$362,[1]Beta!$B140+1,)</f>
        <v>16.879999000000002</v>
      </c>
      <c r="P175" s="105">
        <f>HLOOKUP(P$57,[1]Beta!$A$22:$AG$362,[1]Beta!$B140+1,)</f>
        <v>25.59</v>
      </c>
      <c r="Q175" s="105">
        <f>HLOOKUP(Q$57,[1]Beta!$A$22:$AG$362,[1]Beta!$B140+1,)</f>
        <v>100.55999799999999</v>
      </c>
      <c r="R175" s="105">
        <f>HLOOKUP(R$57,[1]Beta!$A$22:$AG$362,[1]Beta!$B140+1,)</f>
        <v>3870.3100589999999</v>
      </c>
    </row>
    <row r="176" spans="2:18" x14ac:dyDescent="0.2">
      <c r="B176" s="103">
        <v>42093</v>
      </c>
      <c r="C176" s="105">
        <f>HLOOKUP(C$57,[1]Beta!$A$22:$AG$362,[1]Beta!$B141+1,)</f>
        <v>55.950001</v>
      </c>
      <c r="D176" s="105">
        <f>HLOOKUP(D$57,[1]Beta!$A$22:$AG$362,[1]Beta!$B141+1,)</f>
        <v>33.259998000000003</v>
      </c>
      <c r="E176" s="105">
        <f>HLOOKUP(E$57,[1]Beta!$A$22:$AG$362,[1]Beta!$B141+1,)</f>
        <v>44.59</v>
      </c>
      <c r="F176" s="105">
        <f>HLOOKUP(F$57,[1]Beta!$A$22:$AG$362,[1]Beta!$B141+1,)</f>
        <v>61.119999</v>
      </c>
      <c r="G176" s="105">
        <f>HLOOKUP(G$57,[1]Beta!$A$22:$AG$362,[1]Beta!$B141+1,)</f>
        <v>56.490001999999997</v>
      </c>
      <c r="H176" s="105">
        <f>HLOOKUP(H$57,[1]Beta!$A$22:$AG$362,[1]Beta!$B141+1,)</f>
        <v>43.139999000000003</v>
      </c>
      <c r="I176" s="105">
        <f>HLOOKUP(I$57,[1]Beta!$A$22:$AG$362,[1]Beta!$B141+1,)</f>
        <v>58.82</v>
      </c>
      <c r="J176" s="105">
        <f>HLOOKUP(J$57,[1]Beta!$A$22:$AG$362,[1]Beta!$B141+1,)</f>
        <v>31.35</v>
      </c>
      <c r="K176" s="105">
        <f>HLOOKUP(K$57,[1]Beta!$A$22:$AG$362,[1]Beta!$B141+1,)</f>
        <v>51.950001</v>
      </c>
      <c r="L176" s="105">
        <f>HLOOKUP(L$57,[1]Beta!$A$22:$AG$362,[1]Beta!$B141+1,)</f>
        <v>54.689999</v>
      </c>
      <c r="M176" s="105">
        <f>HLOOKUP(M$57,[1]Beta!$A$22:$AG$362,[1]Beta!$B141+1,)</f>
        <v>48.970001000000003</v>
      </c>
      <c r="N176" s="105">
        <f>HLOOKUP(N$57,[1]Beta!$A$22:$AG$362,[1]Beta!$B141+1,)</f>
        <v>51.529998999999997</v>
      </c>
      <c r="O176" s="105">
        <f>HLOOKUP(O$57,[1]Beta!$A$22:$AG$362,[1]Beta!$B141+1,)</f>
        <v>16.700001</v>
      </c>
      <c r="P176" s="105">
        <f>HLOOKUP(P$57,[1]Beta!$A$22:$AG$362,[1]Beta!$B141+1,)</f>
        <v>24.99</v>
      </c>
      <c r="Q176" s="105">
        <f>HLOOKUP(Q$57,[1]Beta!$A$22:$AG$362,[1]Beta!$B141+1,)</f>
        <v>94.849997999999999</v>
      </c>
      <c r="R176" s="105">
        <f>HLOOKUP(R$57,[1]Beta!$A$22:$AG$362,[1]Beta!$B141+1,)</f>
        <v>3804.139893</v>
      </c>
    </row>
    <row r="177" spans="2:18" x14ac:dyDescent="0.2">
      <c r="B177" s="103">
        <v>42086</v>
      </c>
      <c r="C177" s="105">
        <f>HLOOKUP(C$57,[1]Beta!$A$22:$AG$362,[1]Beta!$B142+1,)</f>
        <v>54.610000999999997</v>
      </c>
      <c r="D177" s="105">
        <f>HLOOKUP(D$57,[1]Beta!$A$22:$AG$362,[1]Beta!$B142+1,)</f>
        <v>32.700001</v>
      </c>
      <c r="E177" s="105">
        <f>HLOOKUP(E$57,[1]Beta!$A$22:$AG$362,[1]Beta!$B142+1,)</f>
        <v>43.759998000000003</v>
      </c>
      <c r="F177" s="105">
        <f>HLOOKUP(F$57,[1]Beta!$A$22:$AG$362,[1]Beta!$B142+1,)</f>
        <v>59.73</v>
      </c>
      <c r="G177" s="105">
        <f>HLOOKUP(G$57,[1]Beta!$A$22:$AG$362,[1]Beta!$B142+1,)</f>
        <v>55.669998</v>
      </c>
      <c r="H177" s="105">
        <f>HLOOKUP(H$57,[1]Beta!$A$22:$AG$362,[1]Beta!$B142+1,)</f>
        <v>42.099997999999999</v>
      </c>
      <c r="I177" s="105">
        <f>HLOOKUP(I$57,[1]Beta!$A$22:$AG$362,[1]Beta!$B142+1,)</f>
        <v>57.52</v>
      </c>
      <c r="J177" s="105">
        <f>HLOOKUP(J$57,[1]Beta!$A$22:$AG$362,[1]Beta!$B142+1,)</f>
        <v>30.719999000000001</v>
      </c>
      <c r="K177" s="105">
        <f>HLOOKUP(K$57,[1]Beta!$A$22:$AG$362,[1]Beta!$B142+1,)</f>
        <v>50.900002000000001</v>
      </c>
      <c r="L177" s="105">
        <f>HLOOKUP(L$57,[1]Beta!$A$22:$AG$362,[1]Beta!$B142+1,)</f>
        <v>54.189999</v>
      </c>
      <c r="M177" s="105">
        <f>HLOOKUP(M$57,[1]Beta!$A$22:$AG$362,[1]Beta!$B142+1,)</f>
        <v>47.560001</v>
      </c>
      <c r="N177" s="105">
        <f>HLOOKUP(N$57,[1]Beta!$A$22:$AG$362,[1]Beta!$B142+1,)</f>
        <v>49.630001</v>
      </c>
      <c r="O177" s="105">
        <f>HLOOKUP(O$57,[1]Beta!$A$22:$AG$362,[1]Beta!$B142+1,)</f>
        <v>17.149999999999999</v>
      </c>
      <c r="P177" s="105">
        <f>HLOOKUP(P$57,[1]Beta!$A$22:$AG$362,[1]Beta!$B142+1,)</f>
        <v>25.25</v>
      </c>
      <c r="Q177" s="105">
        <f>HLOOKUP(Q$57,[1]Beta!$A$22:$AG$362,[1]Beta!$B142+1,)</f>
        <v>94.970000999999996</v>
      </c>
      <c r="R177" s="105">
        <f>HLOOKUP(R$57,[1]Beta!$A$22:$AG$362,[1]Beta!$B142+1,)</f>
        <v>3791.8999020000001</v>
      </c>
    </row>
    <row r="178" spans="2:18" x14ac:dyDescent="0.2">
      <c r="B178" s="103">
        <v>42079</v>
      </c>
      <c r="C178" s="105">
        <f>HLOOKUP(C$57,[1]Beta!$A$22:$AG$362,[1]Beta!$B143+1,)</f>
        <v>55.849997999999999</v>
      </c>
      <c r="D178" s="105">
        <f>HLOOKUP(D$57,[1]Beta!$A$22:$AG$362,[1]Beta!$B143+1,)</f>
        <v>33.880001</v>
      </c>
      <c r="E178" s="105">
        <f>HLOOKUP(E$57,[1]Beta!$A$22:$AG$362,[1]Beta!$B143+1,)</f>
        <v>44.77</v>
      </c>
      <c r="F178" s="105">
        <f>HLOOKUP(F$57,[1]Beta!$A$22:$AG$362,[1]Beta!$B143+1,)</f>
        <v>60.240001999999997</v>
      </c>
      <c r="G178" s="105">
        <f>HLOOKUP(G$57,[1]Beta!$A$22:$AG$362,[1]Beta!$B143+1,)</f>
        <v>56.16</v>
      </c>
      <c r="H178" s="105">
        <f>HLOOKUP(H$57,[1]Beta!$A$22:$AG$362,[1]Beta!$B143+1,)</f>
        <v>42.93</v>
      </c>
      <c r="I178" s="105">
        <f>HLOOKUP(I$57,[1]Beta!$A$22:$AG$362,[1]Beta!$B143+1,)</f>
        <v>58.139999000000003</v>
      </c>
      <c r="J178" s="105">
        <f>HLOOKUP(J$57,[1]Beta!$A$22:$AG$362,[1]Beta!$B143+1,)</f>
        <v>31.139999</v>
      </c>
      <c r="K178" s="105">
        <f>HLOOKUP(K$57,[1]Beta!$A$22:$AG$362,[1]Beta!$B143+1,)</f>
        <v>51.75</v>
      </c>
      <c r="L178" s="105">
        <f>HLOOKUP(L$57,[1]Beta!$A$22:$AG$362,[1]Beta!$B143+1,)</f>
        <v>55.580002</v>
      </c>
      <c r="M178" s="105">
        <f>HLOOKUP(M$57,[1]Beta!$A$22:$AG$362,[1]Beta!$B143+1,)</f>
        <v>47.939999</v>
      </c>
      <c r="N178" s="105">
        <f>HLOOKUP(N$57,[1]Beta!$A$22:$AG$362,[1]Beta!$B143+1,)</f>
        <v>49.400002000000001</v>
      </c>
      <c r="O178" s="105">
        <f>HLOOKUP(O$57,[1]Beta!$A$22:$AG$362,[1]Beta!$B143+1,)</f>
        <v>16.799999</v>
      </c>
      <c r="P178" s="105">
        <f>HLOOKUP(P$57,[1]Beta!$A$22:$AG$362,[1]Beta!$B143+1,)</f>
        <v>27.02</v>
      </c>
      <c r="Q178" s="105">
        <f>HLOOKUP(Q$57,[1]Beta!$A$22:$AG$362,[1]Beta!$B143+1,)</f>
        <v>90.720000999999996</v>
      </c>
      <c r="R178" s="105">
        <f>HLOOKUP(R$57,[1]Beta!$A$22:$AG$362,[1]Beta!$B143+1,)</f>
        <v>3877.26001</v>
      </c>
    </row>
    <row r="179" spans="2:18" x14ac:dyDescent="0.2">
      <c r="B179" s="103">
        <v>42072</v>
      </c>
      <c r="C179" s="105">
        <f>HLOOKUP(C$57,[1]Beta!$A$22:$AG$362,[1]Beta!$B144+1,)</f>
        <v>53.09</v>
      </c>
      <c r="D179" s="105">
        <f>HLOOKUP(D$57,[1]Beta!$A$22:$AG$362,[1]Beta!$B144+1,)</f>
        <v>31.780000999999999</v>
      </c>
      <c r="E179" s="105">
        <f>HLOOKUP(E$57,[1]Beta!$A$22:$AG$362,[1]Beta!$B144+1,)</f>
        <v>42.790000999999997</v>
      </c>
      <c r="F179" s="105">
        <f>HLOOKUP(F$57,[1]Beta!$A$22:$AG$362,[1]Beta!$B144+1,)</f>
        <v>58.389999000000003</v>
      </c>
      <c r="G179" s="105">
        <f>HLOOKUP(G$57,[1]Beta!$A$22:$AG$362,[1]Beta!$B144+1,)</f>
        <v>53.27</v>
      </c>
      <c r="H179" s="105">
        <f>HLOOKUP(H$57,[1]Beta!$A$22:$AG$362,[1]Beta!$B144+1,)</f>
        <v>40.549999</v>
      </c>
      <c r="I179" s="105">
        <f>HLOOKUP(I$57,[1]Beta!$A$22:$AG$362,[1]Beta!$B144+1,)</f>
        <v>56.119999</v>
      </c>
      <c r="J179" s="105">
        <f>HLOOKUP(J$57,[1]Beta!$A$22:$AG$362,[1]Beta!$B144+1,)</f>
        <v>29.77</v>
      </c>
      <c r="K179" s="105">
        <f>HLOOKUP(K$57,[1]Beta!$A$22:$AG$362,[1]Beta!$B144+1,)</f>
        <v>49.970001000000003</v>
      </c>
      <c r="L179" s="105">
        <f>HLOOKUP(L$57,[1]Beta!$A$22:$AG$362,[1]Beta!$B144+1,)</f>
        <v>53.540000999999997</v>
      </c>
      <c r="M179" s="105">
        <f>HLOOKUP(M$57,[1]Beta!$A$22:$AG$362,[1]Beta!$B144+1,)</f>
        <v>45.060001</v>
      </c>
      <c r="N179" s="105">
        <f>HLOOKUP(N$57,[1]Beta!$A$22:$AG$362,[1]Beta!$B144+1,)</f>
        <v>47.880001</v>
      </c>
      <c r="O179" s="105">
        <f>HLOOKUP(O$57,[1]Beta!$A$22:$AG$362,[1]Beta!$B144+1,)</f>
        <v>17.52</v>
      </c>
      <c r="P179" s="105">
        <f>HLOOKUP(P$57,[1]Beta!$A$22:$AG$362,[1]Beta!$B144+1,)</f>
        <v>26.559999000000001</v>
      </c>
      <c r="Q179" s="105">
        <f>HLOOKUP(Q$57,[1]Beta!$A$22:$AG$362,[1]Beta!$B144+1,)</f>
        <v>89.110000999999997</v>
      </c>
      <c r="R179" s="105">
        <f>HLOOKUP(R$57,[1]Beta!$A$22:$AG$362,[1]Beta!$B144+1,)</f>
        <v>3776.4399410000001</v>
      </c>
    </row>
    <row r="180" spans="2:18" x14ac:dyDescent="0.2">
      <c r="B180" s="103">
        <v>42065</v>
      </c>
      <c r="C180" s="105">
        <f>HLOOKUP(C$57,[1]Beta!$A$22:$AG$362,[1]Beta!$B145+1,)</f>
        <v>52.209999000000003</v>
      </c>
      <c r="D180" s="105">
        <f>HLOOKUP(D$57,[1]Beta!$A$22:$AG$362,[1]Beta!$B145+1,)</f>
        <v>32.639999000000003</v>
      </c>
      <c r="E180" s="105">
        <f>HLOOKUP(E$57,[1]Beta!$A$22:$AG$362,[1]Beta!$B145+1,)</f>
        <v>42.700001</v>
      </c>
      <c r="F180" s="105">
        <f>HLOOKUP(F$57,[1]Beta!$A$22:$AG$362,[1]Beta!$B145+1,)</f>
        <v>61.509998000000003</v>
      </c>
      <c r="G180" s="105">
        <f>HLOOKUP(G$57,[1]Beta!$A$22:$AG$362,[1]Beta!$B145+1,)</f>
        <v>51.279998999999997</v>
      </c>
      <c r="H180" s="105">
        <f>HLOOKUP(H$57,[1]Beta!$A$22:$AG$362,[1]Beta!$B145+1,)</f>
        <v>40.020000000000003</v>
      </c>
      <c r="I180" s="105">
        <f>HLOOKUP(I$57,[1]Beta!$A$22:$AG$362,[1]Beta!$B145+1,)</f>
        <v>53.830002</v>
      </c>
      <c r="J180" s="105">
        <f>HLOOKUP(J$57,[1]Beta!$A$22:$AG$362,[1]Beta!$B145+1,)</f>
        <v>29.129999000000002</v>
      </c>
      <c r="K180" s="105">
        <f>HLOOKUP(K$57,[1]Beta!$A$22:$AG$362,[1]Beta!$B145+1,)</f>
        <v>49.93</v>
      </c>
      <c r="L180" s="105">
        <f>HLOOKUP(L$57,[1]Beta!$A$22:$AG$362,[1]Beta!$B145+1,)</f>
        <v>52.349997999999999</v>
      </c>
      <c r="M180" s="105">
        <f>HLOOKUP(M$57,[1]Beta!$A$22:$AG$362,[1]Beta!$B145+1,)</f>
        <v>45.029998999999997</v>
      </c>
      <c r="N180" s="105">
        <f>HLOOKUP(N$57,[1]Beta!$A$22:$AG$362,[1]Beta!$B145+1,)</f>
        <v>45.57</v>
      </c>
      <c r="O180" s="105">
        <f>HLOOKUP(O$57,[1]Beta!$A$22:$AG$362,[1]Beta!$B145+1,)</f>
        <v>18.280000999999999</v>
      </c>
      <c r="P180" s="105">
        <f>HLOOKUP(P$57,[1]Beta!$A$22:$AG$362,[1]Beta!$B145+1,)</f>
        <v>27.15</v>
      </c>
      <c r="Q180" s="105">
        <f>HLOOKUP(Q$57,[1]Beta!$A$22:$AG$362,[1]Beta!$B145+1,)</f>
        <v>98.779999000000004</v>
      </c>
      <c r="R180" s="105">
        <f>HLOOKUP(R$57,[1]Beta!$A$22:$AG$362,[1]Beta!$B145+1,)</f>
        <v>3807.040039</v>
      </c>
    </row>
    <row r="181" spans="2:18" x14ac:dyDescent="0.2">
      <c r="B181" s="103">
        <v>42058</v>
      </c>
      <c r="C181" s="105">
        <f>HLOOKUP(C$57,[1]Beta!$A$22:$AG$362,[1]Beta!$B146+1,)</f>
        <v>53.040000999999997</v>
      </c>
      <c r="D181" s="105">
        <f>HLOOKUP(D$57,[1]Beta!$A$22:$AG$362,[1]Beta!$B146+1,)</f>
        <v>33.990001999999997</v>
      </c>
      <c r="E181" s="105">
        <f>HLOOKUP(E$57,[1]Beta!$A$22:$AG$362,[1]Beta!$B146+1,)</f>
        <v>44.650002000000001</v>
      </c>
      <c r="F181" s="105">
        <f>HLOOKUP(F$57,[1]Beta!$A$22:$AG$362,[1]Beta!$B146+1,)</f>
        <v>64.410004000000001</v>
      </c>
      <c r="G181" s="105">
        <f>HLOOKUP(G$57,[1]Beta!$A$22:$AG$362,[1]Beta!$B146+1,)</f>
        <v>53.349997999999999</v>
      </c>
      <c r="H181" s="105">
        <f>HLOOKUP(H$57,[1]Beta!$A$22:$AG$362,[1]Beta!$B146+1,)</f>
        <v>41.610000999999997</v>
      </c>
      <c r="I181" s="105">
        <f>HLOOKUP(I$57,[1]Beta!$A$22:$AG$362,[1]Beta!$B146+1,)</f>
        <v>57.259998000000003</v>
      </c>
      <c r="J181" s="105">
        <f>HLOOKUP(J$57,[1]Beta!$A$22:$AG$362,[1]Beta!$B146+1,)</f>
        <v>62.580002</v>
      </c>
      <c r="K181" s="105">
        <f>HLOOKUP(K$57,[1]Beta!$A$22:$AG$362,[1]Beta!$B146+1,)</f>
        <v>51.759998000000003</v>
      </c>
      <c r="L181" s="105">
        <f>HLOOKUP(L$57,[1]Beta!$A$22:$AG$362,[1]Beta!$B146+1,)</f>
        <v>56.68</v>
      </c>
      <c r="M181" s="105">
        <f>HLOOKUP(M$57,[1]Beta!$A$22:$AG$362,[1]Beta!$B146+1,)</f>
        <v>47.25</v>
      </c>
      <c r="N181" s="105">
        <f>HLOOKUP(N$57,[1]Beta!$A$22:$AG$362,[1]Beta!$B146+1,)</f>
        <v>47.200001</v>
      </c>
      <c r="O181" s="105">
        <f>HLOOKUP(O$57,[1]Beta!$A$22:$AG$362,[1]Beta!$B146+1,)</f>
        <v>18.329999999999998</v>
      </c>
      <c r="P181" s="105">
        <f>HLOOKUP(P$57,[1]Beta!$A$22:$AG$362,[1]Beta!$B146+1,)</f>
        <v>26.860001</v>
      </c>
      <c r="Q181" s="105">
        <f>HLOOKUP(Q$57,[1]Beta!$A$22:$AG$362,[1]Beta!$B146+1,)</f>
        <v>99.580001999999993</v>
      </c>
      <c r="R181" s="105">
        <f>HLOOKUP(R$57,[1]Beta!$A$22:$AG$362,[1]Beta!$B146+1,)</f>
        <v>3866.419922</v>
      </c>
    </row>
    <row r="182" spans="2:18" x14ac:dyDescent="0.2">
      <c r="B182" s="103">
        <v>42052</v>
      </c>
      <c r="C182" s="105">
        <f>HLOOKUP(C$57,[1]Beta!$A$22:$AG$362,[1]Beta!$B147+1,)</f>
        <v>52.93</v>
      </c>
      <c r="D182" s="105">
        <f>HLOOKUP(D$57,[1]Beta!$A$22:$AG$362,[1]Beta!$B147+1,)</f>
        <v>34.75</v>
      </c>
      <c r="E182" s="105">
        <f>HLOOKUP(E$57,[1]Beta!$A$22:$AG$362,[1]Beta!$B147+1,)</f>
        <v>44.75</v>
      </c>
      <c r="F182" s="105">
        <f>HLOOKUP(F$57,[1]Beta!$A$22:$AG$362,[1]Beta!$B147+1,)</f>
        <v>66.739998</v>
      </c>
      <c r="G182" s="105">
        <f>HLOOKUP(G$57,[1]Beta!$A$22:$AG$362,[1]Beta!$B147+1,)</f>
        <v>54.040000999999997</v>
      </c>
      <c r="H182" s="105">
        <f>HLOOKUP(H$57,[1]Beta!$A$22:$AG$362,[1]Beta!$B147+1,)</f>
        <v>42.150002000000001</v>
      </c>
      <c r="I182" s="105">
        <f>HLOOKUP(I$57,[1]Beta!$A$22:$AG$362,[1]Beta!$B147+1,)</f>
        <v>57.25</v>
      </c>
      <c r="J182" s="105">
        <f>HLOOKUP(J$57,[1]Beta!$A$22:$AG$362,[1]Beta!$B147+1,)</f>
        <v>63.5</v>
      </c>
      <c r="K182" s="105">
        <f>HLOOKUP(K$57,[1]Beta!$A$22:$AG$362,[1]Beta!$B147+1,)</f>
        <v>52.099997999999999</v>
      </c>
      <c r="L182" s="105">
        <f>HLOOKUP(L$57,[1]Beta!$A$22:$AG$362,[1]Beta!$B147+1,)</f>
        <v>56.68</v>
      </c>
      <c r="M182" s="105">
        <f>HLOOKUP(M$57,[1]Beta!$A$22:$AG$362,[1]Beta!$B147+1,)</f>
        <v>47.939999</v>
      </c>
      <c r="N182" s="105">
        <f>HLOOKUP(N$57,[1]Beta!$A$22:$AG$362,[1]Beta!$B147+1,)</f>
        <v>48.080002</v>
      </c>
      <c r="O182" s="105">
        <f>HLOOKUP(O$57,[1]Beta!$A$22:$AG$362,[1]Beta!$B147+1,)</f>
        <v>18.920000000000002</v>
      </c>
      <c r="P182" s="105">
        <f>HLOOKUP(P$57,[1]Beta!$A$22:$AG$362,[1]Beta!$B147+1,)</f>
        <v>27.9</v>
      </c>
      <c r="Q182" s="105">
        <f>HLOOKUP(Q$57,[1]Beta!$A$22:$AG$362,[1]Beta!$B147+1,)</f>
        <v>96.25</v>
      </c>
      <c r="R182" s="105">
        <f>HLOOKUP(R$57,[1]Beta!$A$22:$AG$362,[1]Beta!$B147+1,)</f>
        <v>3875.6000979999999</v>
      </c>
    </row>
    <row r="183" spans="2:18" x14ac:dyDescent="0.2">
      <c r="B183" s="103">
        <v>42044</v>
      </c>
      <c r="C183" s="105">
        <f>HLOOKUP(C$57,[1]Beta!$A$22:$AG$362,[1]Beta!$B148+1,)</f>
        <v>52.52</v>
      </c>
      <c r="D183" s="105">
        <f>HLOOKUP(D$57,[1]Beta!$A$22:$AG$362,[1]Beta!$B148+1,)</f>
        <v>34.509998000000003</v>
      </c>
      <c r="E183" s="105">
        <f>HLOOKUP(E$57,[1]Beta!$A$22:$AG$362,[1]Beta!$B148+1,)</f>
        <v>44.75</v>
      </c>
      <c r="F183" s="105">
        <f>HLOOKUP(F$57,[1]Beta!$A$22:$AG$362,[1]Beta!$B148+1,)</f>
        <v>65.150002000000001</v>
      </c>
      <c r="G183" s="105">
        <f>HLOOKUP(G$57,[1]Beta!$A$22:$AG$362,[1]Beta!$B148+1,)</f>
        <v>53.169998</v>
      </c>
      <c r="H183" s="105">
        <f>HLOOKUP(H$57,[1]Beta!$A$22:$AG$362,[1]Beta!$B148+1,)</f>
        <v>41.970001000000003</v>
      </c>
      <c r="I183" s="105">
        <f>HLOOKUP(I$57,[1]Beta!$A$22:$AG$362,[1]Beta!$B148+1,)</f>
        <v>57.599997999999999</v>
      </c>
      <c r="J183" s="105">
        <f>HLOOKUP(J$57,[1]Beta!$A$22:$AG$362,[1]Beta!$B148+1,)</f>
        <v>63.540000999999997</v>
      </c>
      <c r="K183" s="105">
        <f>HLOOKUP(K$57,[1]Beta!$A$22:$AG$362,[1]Beta!$B148+1,)</f>
        <v>51.59</v>
      </c>
      <c r="L183" s="105">
        <f>HLOOKUP(L$57,[1]Beta!$A$22:$AG$362,[1]Beta!$B148+1,)</f>
        <v>56.959999000000003</v>
      </c>
      <c r="M183" s="105">
        <f>HLOOKUP(M$57,[1]Beta!$A$22:$AG$362,[1]Beta!$B148+1,)</f>
        <v>47.599997999999999</v>
      </c>
      <c r="N183" s="105">
        <f>HLOOKUP(N$57,[1]Beta!$A$22:$AG$362,[1]Beta!$B148+1,)</f>
        <v>47.759998000000003</v>
      </c>
      <c r="O183" s="105">
        <f>HLOOKUP(O$57,[1]Beta!$A$22:$AG$362,[1]Beta!$B148+1,)</f>
        <v>18.940000999999999</v>
      </c>
      <c r="P183" s="105">
        <f>HLOOKUP(P$57,[1]Beta!$A$22:$AG$362,[1]Beta!$B148+1,)</f>
        <v>28.620000999999998</v>
      </c>
      <c r="Q183" s="105">
        <f>HLOOKUP(Q$57,[1]Beta!$A$22:$AG$362,[1]Beta!$B148+1,)</f>
        <v>93.93</v>
      </c>
      <c r="R183" s="105">
        <f>HLOOKUP(R$57,[1]Beta!$A$22:$AG$362,[1]Beta!$B148+1,)</f>
        <v>3849.290039</v>
      </c>
    </row>
    <row r="184" spans="2:18" x14ac:dyDescent="0.2">
      <c r="B184" s="103">
        <v>42037</v>
      </c>
      <c r="C184" s="105">
        <f>HLOOKUP(C$57,[1]Beta!$A$22:$AG$362,[1]Beta!$B149+1,)</f>
        <v>55.09</v>
      </c>
      <c r="D184" s="105">
        <f>HLOOKUP(D$57,[1]Beta!$A$22:$AG$362,[1]Beta!$B149+1,)</f>
        <v>35.490001999999997</v>
      </c>
      <c r="E184" s="105">
        <f>HLOOKUP(E$57,[1]Beta!$A$22:$AG$362,[1]Beta!$B149+1,)</f>
        <v>46.389999000000003</v>
      </c>
      <c r="F184" s="105">
        <f>HLOOKUP(F$57,[1]Beta!$A$22:$AG$362,[1]Beta!$B149+1,)</f>
        <v>63.240001999999997</v>
      </c>
      <c r="G184" s="105">
        <f>HLOOKUP(G$57,[1]Beta!$A$22:$AG$362,[1]Beta!$B149+1,)</f>
        <v>54.450001</v>
      </c>
      <c r="H184" s="105">
        <f>HLOOKUP(H$57,[1]Beta!$A$22:$AG$362,[1]Beta!$B149+1,)</f>
        <v>42.869999</v>
      </c>
      <c r="I184" s="105">
        <f>HLOOKUP(I$57,[1]Beta!$A$22:$AG$362,[1]Beta!$B149+1,)</f>
        <v>59.959999000000003</v>
      </c>
      <c r="J184" s="105">
        <f>HLOOKUP(J$57,[1]Beta!$A$22:$AG$362,[1]Beta!$B149+1,)</f>
        <v>65.699996999999996</v>
      </c>
      <c r="K184" s="105">
        <f>HLOOKUP(K$57,[1]Beta!$A$22:$AG$362,[1]Beta!$B149+1,)</f>
        <v>52.990001999999997</v>
      </c>
      <c r="L184" s="105">
        <f>HLOOKUP(L$57,[1]Beta!$A$22:$AG$362,[1]Beta!$B149+1,)</f>
        <v>58.200001</v>
      </c>
      <c r="M184" s="105">
        <f>HLOOKUP(M$57,[1]Beta!$A$22:$AG$362,[1]Beta!$B149+1,)</f>
        <v>48.799999</v>
      </c>
      <c r="N184" s="105">
        <f>HLOOKUP(N$57,[1]Beta!$A$22:$AG$362,[1]Beta!$B149+1,)</f>
        <v>49.700001</v>
      </c>
      <c r="O184" s="105">
        <f>HLOOKUP(O$57,[1]Beta!$A$22:$AG$362,[1]Beta!$B149+1,)</f>
        <v>18.829999999999998</v>
      </c>
      <c r="P184" s="105">
        <f>HLOOKUP(P$57,[1]Beta!$A$22:$AG$362,[1]Beta!$B149+1,)</f>
        <v>29.15</v>
      </c>
      <c r="Q184" s="105">
        <f>HLOOKUP(Q$57,[1]Beta!$A$22:$AG$362,[1]Beta!$B149+1,)</f>
        <v>94.419998000000007</v>
      </c>
      <c r="R184" s="105">
        <f>HLOOKUP(R$57,[1]Beta!$A$22:$AG$362,[1]Beta!$B149+1,)</f>
        <v>3770.1999510000001</v>
      </c>
    </row>
    <row r="185" spans="2:18" x14ac:dyDescent="0.2">
      <c r="B185" s="103">
        <v>42030</v>
      </c>
      <c r="C185" s="105">
        <f>HLOOKUP(C$57,[1]Beta!$A$22:$AG$362,[1]Beta!$B150+1,)</f>
        <v>56.91</v>
      </c>
      <c r="D185" s="105">
        <f>HLOOKUP(D$57,[1]Beta!$A$22:$AG$362,[1]Beta!$B150+1,)</f>
        <v>36.990001999999997</v>
      </c>
      <c r="E185" s="105">
        <f>HLOOKUP(E$57,[1]Beta!$A$22:$AG$362,[1]Beta!$B150+1,)</f>
        <v>47.919998</v>
      </c>
      <c r="F185" s="105">
        <f>HLOOKUP(F$57,[1]Beta!$A$22:$AG$362,[1]Beta!$B150+1,)</f>
        <v>63.43</v>
      </c>
      <c r="G185" s="105">
        <f>HLOOKUP(G$57,[1]Beta!$A$22:$AG$362,[1]Beta!$B150+1,)</f>
        <v>56.5</v>
      </c>
      <c r="H185" s="105">
        <f>HLOOKUP(H$57,[1]Beta!$A$22:$AG$362,[1]Beta!$B150+1,)</f>
        <v>44.189999</v>
      </c>
      <c r="I185" s="105">
        <f>HLOOKUP(I$57,[1]Beta!$A$22:$AG$362,[1]Beta!$B150+1,)</f>
        <v>61.459999000000003</v>
      </c>
      <c r="J185" s="105">
        <f>HLOOKUP(J$57,[1]Beta!$A$22:$AG$362,[1]Beta!$B150+1,)</f>
        <v>63.880001</v>
      </c>
      <c r="K185" s="105">
        <f>HLOOKUP(K$57,[1]Beta!$A$22:$AG$362,[1]Beta!$B150+1,)</f>
        <v>53.759998000000003</v>
      </c>
      <c r="L185" s="105">
        <f>HLOOKUP(L$57,[1]Beta!$A$22:$AG$362,[1]Beta!$B150+1,)</f>
        <v>58.25</v>
      </c>
      <c r="M185" s="105">
        <f>HLOOKUP(M$57,[1]Beta!$A$22:$AG$362,[1]Beta!$B150+1,)</f>
        <v>49.91</v>
      </c>
      <c r="N185" s="105">
        <f>HLOOKUP(N$57,[1]Beta!$A$22:$AG$362,[1]Beta!$B150+1,)</f>
        <v>48.759998000000003</v>
      </c>
      <c r="O185" s="105">
        <f>HLOOKUP(O$57,[1]Beta!$A$22:$AG$362,[1]Beta!$B150+1,)</f>
        <v>17.559999000000001</v>
      </c>
      <c r="P185" s="105">
        <f>HLOOKUP(P$57,[1]Beta!$A$22:$AG$362,[1]Beta!$B150+1,)</f>
        <v>28.68</v>
      </c>
      <c r="Q185" s="105">
        <f>HLOOKUP(Q$57,[1]Beta!$A$22:$AG$362,[1]Beta!$B150+1,)</f>
        <v>86.830001999999993</v>
      </c>
      <c r="R185" s="105">
        <f>HLOOKUP(R$57,[1]Beta!$A$22:$AG$362,[1]Beta!$B150+1,)</f>
        <v>3656.280029</v>
      </c>
    </row>
    <row r="186" spans="2:18" x14ac:dyDescent="0.2">
      <c r="B186" s="103">
        <v>42024</v>
      </c>
      <c r="C186" s="105">
        <f>HLOOKUP(C$57,[1]Beta!$A$22:$AG$362,[1]Beta!$B151+1,)</f>
        <v>58.66</v>
      </c>
      <c r="D186" s="105">
        <f>HLOOKUP(D$57,[1]Beta!$A$22:$AG$362,[1]Beta!$B151+1,)</f>
        <v>37.840000000000003</v>
      </c>
      <c r="E186" s="105">
        <f>HLOOKUP(E$57,[1]Beta!$A$22:$AG$362,[1]Beta!$B151+1,)</f>
        <v>49.009998000000003</v>
      </c>
      <c r="F186" s="105">
        <f>HLOOKUP(F$57,[1]Beta!$A$22:$AG$362,[1]Beta!$B151+1,)</f>
        <v>68.25</v>
      </c>
      <c r="G186" s="105">
        <f>HLOOKUP(G$57,[1]Beta!$A$22:$AG$362,[1]Beta!$B151+1,)</f>
        <v>58.369999</v>
      </c>
      <c r="H186" s="105">
        <f>HLOOKUP(H$57,[1]Beta!$A$22:$AG$362,[1]Beta!$B151+1,)</f>
        <v>46.110000999999997</v>
      </c>
      <c r="I186" s="105">
        <f>HLOOKUP(I$57,[1]Beta!$A$22:$AG$362,[1]Beta!$B151+1,)</f>
        <v>62.84</v>
      </c>
      <c r="J186" s="105">
        <f>HLOOKUP(J$57,[1]Beta!$A$22:$AG$362,[1]Beta!$B151+1,)</f>
        <v>66.120002999999997</v>
      </c>
      <c r="K186" s="105">
        <f>HLOOKUP(K$57,[1]Beta!$A$22:$AG$362,[1]Beta!$B151+1,)</f>
        <v>55.459999000000003</v>
      </c>
      <c r="L186" s="105">
        <f>HLOOKUP(L$57,[1]Beta!$A$22:$AG$362,[1]Beta!$B151+1,)</f>
        <v>60.299999</v>
      </c>
      <c r="M186" s="105">
        <f>HLOOKUP(M$57,[1]Beta!$A$22:$AG$362,[1]Beta!$B151+1,)</f>
        <v>51.919998</v>
      </c>
      <c r="N186" s="105">
        <f>HLOOKUP(N$57,[1]Beta!$A$22:$AG$362,[1]Beta!$B151+1,)</f>
        <v>50.93</v>
      </c>
      <c r="O186" s="105">
        <f>HLOOKUP(O$57,[1]Beta!$A$22:$AG$362,[1]Beta!$B151+1,)</f>
        <v>17.5</v>
      </c>
      <c r="P186" s="105">
        <f>HLOOKUP(P$57,[1]Beta!$A$22:$AG$362,[1]Beta!$B151+1,)</f>
        <v>29.35</v>
      </c>
      <c r="Q186" s="105">
        <f>HLOOKUP(Q$57,[1]Beta!$A$22:$AG$362,[1]Beta!$B151+1,)</f>
        <v>91.120002999999997</v>
      </c>
      <c r="R186" s="105">
        <f>HLOOKUP(R$57,[1]Beta!$A$22:$AG$362,[1]Beta!$B151+1,)</f>
        <v>3759.76001</v>
      </c>
    </row>
    <row r="187" spans="2:18" x14ac:dyDescent="0.2">
      <c r="B187" s="103">
        <v>42016</v>
      </c>
      <c r="C187" s="105">
        <f>HLOOKUP(C$57,[1]Beta!$A$22:$AG$362,[1]Beta!$B152+1,)</f>
        <v>58.470001000000003</v>
      </c>
      <c r="D187" s="105">
        <f>HLOOKUP(D$57,[1]Beta!$A$22:$AG$362,[1]Beta!$B152+1,)</f>
        <v>37.659999999999997</v>
      </c>
      <c r="E187" s="105">
        <f>HLOOKUP(E$57,[1]Beta!$A$22:$AG$362,[1]Beta!$B152+1,)</f>
        <v>49.310001</v>
      </c>
      <c r="F187" s="105">
        <f>HLOOKUP(F$57,[1]Beta!$A$22:$AG$362,[1]Beta!$B152+1,)</f>
        <v>67.050003000000004</v>
      </c>
      <c r="G187" s="105">
        <f>HLOOKUP(G$57,[1]Beta!$A$22:$AG$362,[1]Beta!$B152+1,)</f>
        <v>57.389999000000003</v>
      </c>
      <c r="H187" s="105">
        <f>HLOOKUP(H$57,[1]Beta!$A$22:$AG$362,[1]Beta!$B152+1,)</f>
        <v>44.869999</v>
      </c>
      <c r="I187" s="105">
        <f>HLOOKUP(I$57,[1]Beta!$A$22:$AG$362,[1]Beta!$B152+1,)</f>
        <v>62.66</v>
      </c>
      <c r="J187" s="105">
        <f>HLOOKUP(J$57,[1]Beta!$A$22:$AG$362,[1]Beta!$B152+1,)</f>
        <v>64.760002</v>
      </c>
      <c r="K187" s="105">
        <f>HLOOKUP(K$57,[1]Beta!$A$22:$AG$362,[1]Beta!$B152+1,)</f>
        <v>54.490001999999997</v>
      </c>
      <c r="L187" s="105">
        <f>HLOOKUP(L$57,[1]Beta!$A$22:$AG$362,[1]Beta!$B152+1,)</f>
        <v>60.349997999999999</v>
      </c>
      <c r="M187" s="105">
        <f>HLOOKUP(M$57,[1]Beta!$A$22:$AG$362,[1]Beta!$B152+1,)</f>
        <v>51.25</v>
      </c>
      <c r="N187" s="105">
        <f>HLOOKUP(N$57,[1]Beta!$A$22:$AG$362,[1]Beta!$B152+1,)</f>
        <v>51.16</v>
      </c>
      <c r="O187" s="105">
        <f>HLOOKUP(O$57,[1]Beta!$A$22:$AG$362,[1]Beta!$B152+1,)</f>
        <v>17.66</v>
      </c>
      <c r="P187" s="105">
        <f>HLOOKUP(P$57,[1]Beta!$A$22:$AG$362,[1]Beta!$B152+1,)</f>
        <v>28.799999</v>
      </c>
      <c r="Q187" s="105">
        <f>HLOOKUP(Q$57,[1]Beta!$A$22:$AG$362,[1]Beta!$B152+1,)</f>
        <v>88.940002000000007</v>
      </c>
      <c r="R187" s="105">
        <f>HLOOKUP(R$57,[1]Beta!$A$22:$AG$362,[1]Beta!$B152+1,)</f>
        <v>3699.790039</v>
      </c>
    </row>
    <row r="188" spans="2:18" x14ac:dyDescent="0.2">
      <c r="B188" s="103">
        <v>42009</v>
      </c>
      <c r="C188" s="105">
        <f>HLOOKUP(C$57,[1]Beta!$A$22:$AG$362,[1]Beta!$B153+1,)</f>
        <v>55.25</v>
      </c>
      <c r="D188" s="105">
        <f>HLOOKUP(D$57,[1]Beta!$A$22:$AG$362,[1]Beta!$B153+1,)</f>
        <v>36.939999</v>
      </c>
      <c r="E188" s="105">
        <f>HLOOKUP(E$57,[1]Beta!$A$22:$AG$362,[1]Beta!$B153+1,)</f>
        <v>47.299999</v>
      </c>
      <c r="F188" s="105">
        <f>HLOOKUP(F$57,[1]Beta!$A$22:$AG$362,[1]Beta!$B153+1,)</f>
        <v>66.410004000000001</v>
      </c>
      <c r="G188" s="105">
        <f>HLOOKUP(G$57,[1]Beta!$A$22:$AG$362,[1]Beta!$B153+1,)</f>
        <v>55.380001</v>
      </c>
      <c r="H188" s="105">
        <f>HLOOKUP(H$57,[1]Beta!$A$22:$AG$362,[1]Beta!$B153+1,)</f>
        <v>43.419998</v>
      </c>
      <c r="I188" s="105">
        <f>HLOOKUP(I$57,[1]Beta!$A$22:$AG$362,[1]Beta!$B153+1,)</f>
        <v>61.77</v>
      </c>
      <c r="J188" s="105">
        <f>HLOOKUP(J$57,[1]Beta!$A$22:$AG$362,[1]Beta!$B153+1,)</f>
        <v>62.32</v>
      </c>
      <c r="K188" s="105">
        <f>HLOOKUP(K$57,[1]Beta!$A$22:$AG$362,[1]Beta!$B153+1,)</f>
        <v>53</v>
      </c>
      <c r="L188" s="105">
        <f>HLOOKUP(L$57,[1]Beta!$A$22:$AG$362,[1]Beta!$B153+1,)</f>
        <v>58.959999000000003</v>
      </c>
      <c r="M188" s="105">
        <f>HLOOKUP(M$57,[1]Beta!$A$22:$AG$362,[1]Beta!$B153+1,)</f>
        <v>49.389999000000003</v>
      </c>
      <c r="N188" s="105">
        <f>HLOOKUP(N$57,[1]Beta!$A$22:$AG$362,[1]Beta!$B153+1,)</f>
        <v>49.290000999999997</v>
      </c>
      <c r="O188" s="105">
        <f>HLOOKUP(O$57,[1]Beta!$A$22:$AG$362,[1]Beta!$B153+1,)</f>
        <v>17.559999000000001</v>
      </c>
      <c r="P188" s="105">
        <f>HLOOKUP(P$57,[1]Beta!$A$22:$AG$362,[1]Beta!$B153+1,)</f>
        <v>29.08</v>
      </c>
      <c r="Q188" s="105">
        <f>HLOOKUP(Q$57,[1]Beta!$A$22:$AG$362,[1]Beta!$B153+1,)</f>
        <v>92.82</v>
      </c>
      <c r="R188" s="105">
        <f>HLOOKUP(R$57,[1]Beta!$A$22:$AG$362,[1]Beta!$B153+1,)</f>
        <v>3745.669922</v>
      </c>
    </row>
    <row r="189" spans="2:18" x14ac:dyDescent="0.2">
      <c r="B189" s="103">
        <v>42002</v>
      </c>
      <c r="C189" s="105">
        <f>HLOOKUP(C$57,[1]Beta!$A$22:$AG$362,[1]Beta!$B154+1,)</f>
        <v>55.900002000000001</v>
      </c>
      <c r="D189" s="105">
        <f>HLOOKUP(D$57,[1]Beta!$A$22:$AG$362,[1]Beta!$B154+1,)</f>
        <v>38.020000000000003</v>
      </c>
      <c r="E189" s="105">
        <f>HLOOKUP(E$57,[1]Beta!$A$22:$AG$362,[1]Beta!$B154+1,)</f>
        <v>46.220001000000003</v>
      </c>
      <c r="F189" s="105">
        <f>HLOOKUP(F$57,[1]Beta!$A$22:$AG$362,[1]Beta!$B154+1,)</f>
        <v>70.040001000000004</v>
      </c>
      <c r="G189" s="105">
        <f>HLOOKUP(G$57,[1]Beta!$A$22:$AG$362,[1]Beta!$B154+1,)</f>
        <v>54.599997999999999</v>
      </c>
      <c r="H189" s="105">
        <f>HLOOKUP(H$57,[1]Beta!$A$22:$AG$362,[1]Beta!$B154+1,)</f>
        <v>41.93</v>
      </c>
      <c r="I189" s="105">
        <f>HLOOKUP(I$57,[1]Beta!$A$22:$AG$362,[1]Beta!$B154+1,)</f>
        <v>61.52</v>
      </c>
      <c r="J189" s="105">
        <f>HLOOKUP(J$57,[1]Beta!$A$22:$AG$362,[1]Beta!$B154+1,)</f>
        <v>61.25</v>
      </c>
      <c r="K189" s="105">
        <f>HLOOKUP(K$57,[1]Beta!$A$22:$AG$362,[1]Beta!$B154+1,)</f>
        <v>53.310001</v>
      </c>
      <c r="L189" s="105">
        <f>HLOOKUP(L$57,[1]Beta!$A$22:$AG$362,[1]Beta!$B154+1,)</f>
        <v>59.009998000000003</v>
      </c>
      <c r="M189" s="105">
        <f>HLOOKUP(M$57,[1]Beta!$A$22:$AG$362,[1]Beta!$B154+1,)</f>
        <v>49.740001999999997</v>
      </c>
      <c r="N189" s="105">
        <f>HLOOKUP(N$57,[1]Beta!$A$22:$AG$362,[1]Beta!$B154+1,)</f>
        <v>49.889999000000003</v>
      </c>
      <c r="O189" s="105">
        <f>HLOOKUP(O$57,[1]Beta!$A$22:$AG$362,[1]Beta!$B154+1,)</f>
        <v>20.780000999999999</v>
      </c>
      <c r="P189" s="105">
        <f>HLOOKUP(P$57,[1]Beta!$A$22:$AG$362,[1]Beta!$B154+1,)</f>
        <v>29.27</v>
      </c>
      <c r="Q189" s="105">
        <f>HLOOKUP(Q$57,[1]Beta!$A$22:$AG$362,[1]Beta!$B154+1,)</f>
        <v>107.05999799999999</v>
      </c>
      <c r="R189" s="105">
        <f>HLOOKUP(R$57,[1]Beta!$A$22:$AG$362,[1]Beta!$B154+1,)</f>
        <v>3768.679932</v>
      </c>
    </row>
    <row r="190" spans="2:18" x14ac:dyDescent="0.2">
      <c r="B190" s="103">
        <v>41995</v>
      </c>
      <c r="C190" s="105">
        <f>HLOOKUP(C$57,[1]Beta!$A$22:$AG$362,[1]Beta!$B155+1,)</f>
        <v>56.009998000000003</v>
      </c>
      <c r="D190" s="105">
        <f>HLOOKUP(D$57,[1]Beta!$A$22:$AG$362,[1]Beta!$B155+1,)</f>
        <v>38.590000000000003</v>
      </c>
      <c r="E190" s="105">
        <f>HLOOKUP(E$57,[1]Beta!$A$22:$AG$362,[1]Beta!$B155+1,)</f>
        <v>46.5</v>
      </c>
      <c r="F190" s="105">
        <f>HLOOKUP(F$57,[1]Beta!$A$22:$AG$362,[1]Beta!$B155+1,)</f>
        <v>70.589995999999999</v>
      </c>
      <c r="G190" s="105">
        <f>HLOOKUP(G$57,[1]Beta!$A$22:$AG$362,[1]Beta!$B155+1,)</f>
        <v>54.630001</v>
      </c>
      <c r="H190" s="105">
        <f>HLOOKUP(H$57,[1]Beta!$A$22:$AG$362,[1]Beta!$B155+1,)</f>
        <v>42.860000999999997</v>
      </c>
      <c r="I190" s="105">
        <f>HLOOKUP(I$57,[1]Beta!$A$22:$AG$362,[1]Beta!$B155+1,)</f>
        <v>61.939999</v>
      </c>
      <c r="J190" s="105">
        <f>HLOOKUP(J$57,[1]Beta!$A$22:$AG$362,[1]Beta!$B155+1,)</f>
        <v>61.25</v>
      </c>
      <c r="K190" s="105">
        <f>HLOOKUP(K$57,[1]Beta!$A$22:$AG$362,[1]Beta!$B155+1,)</f>
        <v>53.75</v>
      </c>
      <c r="L190" s="105">
        <f>HLOOKUP(L$57,[1]Beta!$A$22:$AG$362,[1]Beta!$B155+1,)</f>
        <v>59.099997999999999</v>
      </c>
      <c r="M190" s="105">
        <f>HLOOKUP(M$57,[1]Beta!$A$22:$AG$362,[1]Beta!$B155+1,)</f>
        <v>50.810001</v>
      </c>
      <c r="N190" s="105">
        <f>HLOOKUP(N$57,[1]Beta!$A$22:$AG$362,[1]Beta!$B155+1,)</f>
        <v>50.880001</v>
      </c>
      <c r="O190" s="105">
        <f>HLOOKUP(O$57,[1]Beta!$A$22:$AG$362,[1]Beta!$B155+1,)</f>
        <v>19.809999000000001</v>
      </c>
      <c r="P190" s="105">
        <f>HLOOKUP(P$57,[1]Beta!$A$22:$AG$362,[1]Beta!$B155+1,)</f>
        <v>28.110001</v>
      </c>
      <c r="Q190" s="105">
        <f>HLOOKUP(Q$57,[1]Beta!$A$22:$AG$362,[1]Beta!$B155+1,)</f>
        <v>104.209999</v>
      </c>
      <c r="R190" s="105">
        <f>HLOOKUP(R$57,[1]Beta!$A$22:$AG$362,[1]Beta!$B155+1,)</f>
        <v>3823</v>
      </c>
    </row>
    <row r="191" spans="2:18" x14ac:dyDescent="0.2">
      <c r="B191" s="103">
        <v>41988</v>
      </c>
      <c r="C191" s="105">
        <f>HLOOKUP(C$57,[1]Beta!$A$22:$AG$362,[1]Beta!$B156+1,)</f>
        <v>54.380001</v>
      </c>
      <c r="D191" s="105">
        <f>HLOOKUP(D$57,[1]Beta!$A$22:$AG$362,[1]Beta!$B156+1,)</f>
        <v>37.709999000000003</v>
      </c>
      <c r="E191" s="105">
        <f>HLOOKUP(E$57,[1]Beta!$A$22:$AG$362,[1]Beta!$B156+1,)</f>
        <v>44.540000999999997</v>
      </c>
      <c r="F191" s="105">
        <f>HLOOKUP(F$57,[1]Beta!$A$22:$AG$362,[1]Beta!$B156+1,)</f>
        <v>69.300003000000004</v>
      </c>
      <c r="G191" s="105">
        <f>HLOOKUP(G$57,[1]Beta!$A$22:$AG$362,[1]Beta!$B156+1,)</f>
        <v>52.68</v>
      </c>
      <c r="H191" s="105">
        <f>HLOOKUP(H$57,[1]Beta!$A$22:$AG$362,[1]Beta!$B156+1,)</f>
        <v>42.209999000000003</v>
      </c>
      <c r="I191" s="105">
        <f>HLOOKUP(I$57,[1]Beta!$A$22:$AG$362,[1]Beta!$B156+1,)</f>
        <v>58.25</v>
      </c>
      <c r="J191" s="105">
        <f>HLOOKUP(J$57,[1]Beta!$A$22:$AG$362,[1]Beta!$B156+1,)</f>
        <v>58.48</v>
      </c>
      <c r="K191" s="105">
        <f>HLOOKUP(K$57,[1]Beta!$A$22:$AG$362,[1]Beta!$B156+1,)</f>
        <v>51.860000999999997</v>
      </c>
      <c r="L191" s="105">
        <f>HLOOKUP(L$57,[1]Beta!$A$22:$AG$362,[1]Beta!$B156+1,)</f>
        <v>57.580002</v>
      </c>
      <c r="M191" s="105">
        <f>HLOOKUP(M$57,[1]Beta!$A$22:$AG$362,[1]Beta!$B156+1,)</f>
        <v>49.16</v>
      </c>
      <c r="N191" s="105">
        <f>HLOOKUP(N$57,[1]Beta!$A$22:$AG$362,[1]Beta!$B156+1,)</f>
        <v>47.900002000000001</v>
      </c>
      <c r="O191" s="105">
        <f>HLOOKUP(O$57,[1]Beta!$A$22:$AG$362,[1]Beta!$B156+1,)</f>
        <v>20.639999</v>
      </c>
      <c r="P191" s="105">
        <f>HLOOKUP(P$57,[1]Beta!$A$22:$AG$362,[1]Beta!$B156+1,)</f>
        <v>28.030000999999999</v>
      </c>
      <c r="Q191" s="105">
        <f>HLOOKUP(Q$57,[1]Beta!$A$22:$AG$362,[1]Beta!$B156+1,)</f>
        <v>102.769997</v>
      </c>
      <c r="R191" s="105">
        <f>HLOOKUP(R$57,[1]Beta!$A$22:$AG$362,[1]Beta!$B156+1,)</f>
        <v>3788.969971</v>
      </c>
    </row>
    <row r="192" spans="2:18" x14ac:dyDescent="0.2">
      <c r="B192" s="103">
        <v>41981</v>
      </c>
      <c r="C192" s="105">
        <f>HLOOKUP(C$57,[1]Beta!$A$22:$AG$362,[1]Beta!$B157+1,)</f>
        <v>53.130001</v>
      </c>
      <c r="D192" s="105">
        <f>HLOOKUP(D$57,[1]Beta!$A$22:$AG$362,[1]Beta!$B157+1,)</f>
        <v>36.880001</v>
      </c>
      <c r="E192" s="105">
        <f>HLOOKUP(E$57,[1]Beta!$A$22:$AG$362,[1]Beta!$B157+1,)</f>
        <v>44</v>
      </c>
      <c r="F192" s="105">
        <f>HLOOKUP(F$57,[1]Beta!$A$22:$AG$362,[1]Beta!$B157+1,)</f>
        <v>66.650002000000001</v>
      </c>
      <c r="G192" s="105">
        <f>HLOOKUP(G$57,[1]Beta!$A$22:$AG$362,[1]Beta!$B157+1,)</f>
        <v>52.650002000000001</v>
      </c>
      <c r="H192" s="105">
        <f>HLOOKUP(H$57,[1]Beta!$A$22:$AG$362,[1]Beta!$B157+1,)</f>
        <v>41.560001</v>
      </c>
      <c r="I192" s="105">
        <f>HLOOKUP(I$57,[1]Beta!$A$22:$AG$362,[1]Beta!$B157+1,)</f>
        <v>57.189999</v>
      </c>
      <c r="J192" s="105">
        <f>HLOOKUP(J$57,[1]Beta!$A$22:$AG$362,[1]Beta!$B157+1,)</f>
        <v>58.720001000000003</v>
      </c>
      <c r="K192" s="105">
        <f>HLOOKUP(K$57,[1]Beta!$A$22:$AG$362,[1]Beta!$B157+1,)</f>
        <v>50.77</v>
      </c>
      <c r="L192" s="105">
        <f>HLOOKUP(L$57,[1]Beta!$A$22:$AG$362,[1]Beta!$B157+1,)</f>
        <v>57.970001000000003</v>
      </c>
      <c r="M192" s="105">
        <f>HLOOKUP(M$57,[1]Beta!$A$22:$AG$362,[1]Beta!$B157+1,)</f>
        <v>46.98</v>
      </c>
      <c r="N192" s="105">
        <f>HLOOKUP(N$57,[1]Beta!$A$22:$AG$362,[1]Beta!$B157+1,)</f>
        <v>46.82</v>
      </c>
      <c r="O192" s="105">
        <f>HLOOKUP(O$57,[1]Beta!$A$22:$AG$362,[1]Beta!$B157+1,)</f>
        <v>20.299999</v>
      </c>
      <c r="P192" s="105">
        <f>HLOOKUP(P$57,[1]Beta!$A$22:$AG$362,[1]Beta!$B157+1,)</f>
        <v>25.889999</v>
      </c>
      <c r="Q192" s="105">
        <f>HLOOKUP(Q$57,[1]Beta!$A$22:$AG$362,[1]Beta!$B157+1,)</f>
        <v>92.559997999999993</v>
      </c>
      <c r="R192" s="105">
        <f>HLOOKUP(R$57,[1]Beta!$A$22:$AG$362,[1]Beta!$B157+1,)</f>
        <v>3663.1000979999999</v>
      </c>
    </row>
    <row r="193" spans="2:18" x14ac:dyDescent="0.2">
      <c r="B193" s="103">
        <v>41974</v>
      </c>
      <c r="C193" s="105">
        <f>HLOOKUP(C$57,[1]Beta!$A$22:$AG$362,[1]Beta!$B158+1,)</f>
        <v>54.360000999999997</v>
      </c>
      <c r="D193" s="105">
        <f>HLOOKUP(D$57,[1]Beta!$A$22:$AG$362,[1]Beta!$B158+1,)</f>
        <v>38.419998</v>
      </c>
      <c r="E193" s="105">
        <f>HLOOKUP(E$57,[1]Beta!$A$22:$AG$362,[1]Beta!$B158+1,)</f>
        <v>44.950001</v>
      </c>
      <c r="F193" s="105">
        <f>HLOOKUP(F$57,[1]Beta!$A$22:$AG$362,[1]Beta!$B158+1,)</f>
        <v>68.620002999999997</v>
      </c>
      <c r="G193" s="105">
        <f>HLOOKUP(G$57,[1]Beta!$A$22:$AG$362,[1]Beta!$B158+1,)</f>
        <v>51.799999</v>
      </c>
      <c r="H193" s="105">
        <f>HLOOKUP(H$57,[1]Beta!$A$22:$AG$362,[1]Beta!$B158+1,)</f>
        <v>42.16</v>
      </c>
      <c r="I193" s="105">
        <f>HLOOKUP(I$57,[1]Beta!$A$22:$AG$362,[1]Beta!$B158+1,)</f>
        <v>58.509998000000003</v>
      </c>
      <c r="J193" s="105">
        <f>HLOOKUP(J$57,[1]Beta!$A$22:$AG$362,[1]Beta!$B158+1,)</f>
        <v>59.52</v>
      </c>
      <c r="K193" s="105">
        <f>HLOOKUP(K$57,[1]Beta!$A$22:$AG$362,[1]Beta!$B158+1,)</f>
        <v>51.889999000000003</v>
      </c>
      <c r="L193" s="105">
        <f>HLOOKUP(L$57,[1]Beta!$A$22:$AG$362,[1]Beta!$B158+1,)</f>
        <v>57.830002</v>
      </c>
      <c r="M193" s="105">
        <f>HLOOKUP(M$57,[1]Beta!$A$22:$AG$362,[1]Beta!$B158+1,)</f>
        <v>47.18</v>
      </c>
      <c r="N193" s="105">
        <f>HLOOKUP(N$57,[1]Beta!$A$22:$AG$362,[1]Beta!$B158+1,)</f>
        <v>45.720001000000003</v>
      </c>
      <c r="O193" s="105">
        <f>HLOOKUP(O$57,[1]Beta!$A$22:$AG$362,[1]Beta!$B158+1,)</f>
        <v>20.98</v>
      </c>
      <c r="P193" s="105">
        <f>HLOOKUP(P$57,[1]Beta!$A$22:$AG$362,[1]Beta!$B158+1,)</f>
        <v>27.77</v>
      </c>
      <c r="Q193" s="105">
        <f>HLOOKUP(Q$57,[1]Beta!$A$22:$AG$362,[1]Beta!$B158+1,)</f>
        <v>108.150002</v>
      </c>
      <c r="R193" s="105">
        <f>HLOOKUP(R$57,[1]Beta!$A$22:$AG$362,[1]Beta!$B158+1,)</f>
        <v>3794.679932</v>
      </c>
    </row>
    <row r="194" spans="2:18" x14ac:dyDescent="0.2">
      <c r="B194" s="103">
        <v>41967</v>
      </c>
      <c r="C194" s="105">
        <f>HLOOKUP(C$57,[1]Beta!$A$22:$AG$362,[1]Beta!$B159+1,)</f>
        <v>53.700001</v>
      </c>
      <c r="D194" s="105">
        <f>HLOOKUP(D$57,[1]Beta!$A$22:$AG$362,[1]Beta!$B159+1,)</f>
        <v>37.709999000000003</v>
      </c>
      <c r="E194" s="105">
        <f>HLOOKUP(E$57,[1]Beta!$A$22:$AG$362,[1]Beta!$B159+1,)</f>
        <v>44.209999000000003</v>
      </c>
      <c r="F194" s="105">
        <f>HLOOKUP(F$57,[1]Beta!$A$22:$AG$362,[1]Beta!$B159+1,)</f>
        <v>69.269997000000004</v>
      </c>
      <c r="G194" s="105">
        <f>HLOOKUP(G$57,[1]Beta!$A$22:$AG$362,[1]Beta!$B159+1,)</f>
        <v>48.869999</v>
      </c>
      <c r="H194" s="105">
        <f>HLOOKUP(H$57,[1]Beta!$A$22:$AG$362,[1]Beta!$B159+1,)</f>
        <v>38.82</v>
      </c>
      <c r="I194" s="105">
        <f>HLOOKUP(I$57,[1]Beta!$A$22:$AG$362,[1]Beta!$B159+1,)</f>
        <v>57.889999000000003</v>
      </c>
      <c r="J194" s="105">
        <f>HLOOKUP(J$57,[1]Beta!$A$22:$AG$362,[1]Beta!$B159+1,)</f>
        <v>57.900002000000001</v>
      </c>
      <c r="K194" s="105">
        <f>HLOOKUP(K$57,[1]Beta!$A$22:$AG$362,[1]Beta!$B159+1,)</f>
        <v>50.73</v>
      </c>
      <c r="L194" s="105">
        <f>HLOOKUP(L$57,[1]Beta!$A$22:$AG$362,[1]Beta!$B159+1,)</f>
        <v>57.080002</v>
      </c>
      <c r="M194" s="105">
        <f>HLOOKUP(M$57,[1]Beta!$A$22:$AG$362,[1]Beta!$B159+1,)</f>
        <v>46.509998000000003</v>
      </c>
      <c r="N194" s="105">
        <f>HLOOKUP(N$57,[1]Beta!$A$22:$AG$362,[1]Beta!$B159+1,)</f>
        <v>44.93</v>
      </c>
      <c r="O194" s="105">
        <f>HLOOKUP(O$57,[1]Beta!$A$22:$AG$362,[1]Beta!$B159+1,)</f>
        <v>22.32</v>
      </c>
      <c r="P194" s="105">
        <f>HLOOKUP(P$57,[1]Beta!$A$22:$AG$362,[1]Beta!$B159+1,)</f>
        <v>27.889999</v>
      </c>
      <c r="Q194" s="105">
        <f>HLOOKUP(Q$57,[1]Beta!$A$22:$AG$362,[1]Beta!$B159+1,)</f>
        <v>114.139999</v>
      </c>
      <c r="R194" s="105">
        <f>HLOOKUP(R$57,[1]Beta!$A$22:$AG$362,[1]Beta!$B159+1,)</f>
        <v>3778.959961</v>
      </c>
    </row>
    <row r="195" spans="2:18" x14ac:dyDescent="0.2">
      <c r="B195" s="103">
        <v>41960</v>
      </c>
      <c r="C195" s="105">
        <f>HLOOKUP(C$57,[1]Beta!$A$22:$AG$362,[1]Beta!$B160+1,)</f>
        <v>53.650002000000001</v>
      </c>
      <c r="D195" s="105">
        <f>HLOOKUP(D$57,[1]Beta!$A$22:$AG$362,[1]Beta!$B160+1,)</f>
        <v>37.419998</v>
      </c>
      <c r="E195" s="105">
        <f>HLOOKUP(E$57,[1]Beta!$A$22:$AG$362,[1]Beta!$B160+1,)</f>
        <v>44.189999</v>
      </c>
      <c r="F195" s="105">
        <f>HLOOKUP(F$57,[1]Beta!$A$22:$AG$362,[1]Beta!$B160+1,)</f>
        <v>69.849997999999999</v>
      </c>
      <c r="G195" s="105">
        <f>HLOOKUP(G$57,[1]Beta!$A$22:$AG$362,[1]Beta!$B160+1,)</f>
        <v>48.27</v>
      </c>
      <c r="H195" s="105">
        <f>HLOOKUP(H$57,[1]Beta!$A$22:$AG$362,[1]Beta!$B160+1,)</f>
        <v>39.080002</v>
      </c>
      <c r="I195" s="105">
        <f>HLOOKUP(I$57,[1]Beta!$A$22:$AG$362,[1]Beta!$B160+1,)</f>
        <v>57.77</v>
      </c>
      <c r="J195" s="105">
        <f>HLOOKUP(J$57,[1]Beta!$A$22:$AG$362,[1]Beta!$B160+1,)</f>
        <v>57.73</v>
      </c>
      <c r="K195" s="105">
        <f>HLOOKUP(K$57,[1]Beta!$A$22:$AG$362,[1]Beta!$B160+1,)</f>
        <v>51.470001000000003</v>
      </c>
      <c r="L195" s="105">
        <f>HLOOKUP(L$57,[1]Beta!$A$22:$AG$362,[1]Beta!$B160+1,)</f>
        <v>57.77</v>
      </c>
      <c r="M195" s="105">
        <f>HLOOKUP(M$57,[1]Beta!$A$22:$AG$362,[1]Beta!$B160+1,)</f>
        <v>46.59</v>
      </c>
      <c r="N195" s="105">
        <f>HLOOKUP(N$57,[1]Beta!$A$22:$AG$362,[1]Beta!$B160+1,)</f>
        <v>45.27</v>
      </c>
      <c r="O195" s="105">
        <f>HLOOKUP(O$57,[1]Beta!$A$22:$AG$362,[1]Beta!$B160+1,)</f>
        <v>25.049999</v>
      </c>
      <c r="P195" s="105">
        <f>HLOOKUP(P$57,[1]Beta!$A$22:$AG$362,[1]Beta!$B160+1,)</f>
        <v>28.83</v>
      </c>
      <c r="Q195" s="105">
        <f>HLOOKUP(Q$57,[1]Beta!$A$22:$AG$362,[1]Beta!$B160+1,)</f>
        <v>122.529999</v>
      </c>
      <c r="R195" s="105">
        <f>HLOOKUP(R$57,[1]Beta!$A$22:$AG$362,[1]Beta!$B160+1,)</f>
        <v>3770.030029</v>
      </c>
    </row>
    <row r="196" spans="2:18" x14ac:dyDescent="0.2">
      <c r="B196" s="103">
        <v>41953</v>
      </c>
      <c r="C196" s="105">
        <f>HLOOKUP(C$57,[1]Beta!$A$22:$AG$362,[1]Beta!$B161+1,)</f>
        <v>53.290000999999997</v>
      </c>
      <c r="D196" s="105">
        <f>HLOOKUP(D$57,[1]Beta!$A$22:$AG$362,[1]Beta!$B161+1,)</f>
        <v>36.849997999999999</v>
      </c>
      <c r="E196" s="105">
        <f>HLOOKUP(E$57,[1]Beta!$A$22:$AG$362,[1]Beta!$B161+1,)</f>
        <v>44.110000999999997</v>
      </c>
      <c r="F196" s="105">
        <f>HLOOKUP(F$57,[1]Beta!$A$22:$AG$362,[1]Beta!$B161+1,)</f>
        <v>69.110000999999997</v>
      </c>
      <c r="G196" s="105">
        <f>HLOOKUP(G$57,[1]Beta!$A$22:$AG$362,[1]Beta!$B161+1,)</f>
        <v>48.049999</v>
      </c>
      <c r="H196" s="105">
        <f>HLOOKUP(H$57,[1]Beta!$A$22:$AG$362,[1]Beta!$B161+1,)</f>
        <v>38.130001</v>
      </c>
      <c r="I196" s="105">
        <f>HLOOKUP(I$57,[1]Beta!$A$22:$AG$362,[1]Beta!$B161+1,)</f>
        <v>57</v>
      </c>
      <c r="J196" s="105">
        <f>HLOOKUP(J$57,[1]Beta!$A$22:$AG$362,[1]Beta!$B161+1,)</f>
        <v>57.380001</v>
      </c>
      <c r="K196" s="105">
        <f>HLOOKUP(K$57,[1]Beta!$A$22:$AG$362,[1]Beta!$B161+1,)</f>
        <v>50.119999</v>
      </c>
      <c r="L196" s="105">
        <f>HLOOKUP(L$57,[1]Beta!$A$22:$AG$362,[1]Beta!$B161+1,)</f>
        <v>56.599997999999999</v>
      </c>
      <c r="M196" s="105">
        <f>HLOOKUP(M$57,[1]Beta!$A$22:$AG$362,[1]Beta!$B161+1,)</f>
        <v>46.130001</v>
      </c>
      <c r="N196" s="105">
        <f>HLOOKUP(N$57,[1]Beta!$A$22:$AG$362,[1]Beta!$B161+1,)</f>
        <v>45.48</v>
      </c>
      <c r="O196" s="105">
        <f>HLOOKUP(O$57,[1]Beta!$A$22:$AG$362,[1]Beta!$B161+1,)</f>
        <v>25.209999</v>
      </c>
      <c r="P196" s="105">
        <f>HLOOKUP(P$57,[1]Beta!$A$22:$AG$362,[1]Beta!$B161+1,)</f>
        <v>28.370000999999998</v>
      </c>
      <c r="Q196" s="105">
        <f>HLOOKUP(Q$57,[1]Beta!$A$22:$AG$362,[1]Beta!$B161+1,)</f>
        <v>115.900002</v>
      </c>
      <c r="R196" s="105">
        <f>HLOOKUP(R$57,[1]Beta!$A$22:$AG$362,[1]Beta!$B161+1,)</f>
        <v>3724.919922</v>
      </c>
    </row>
    <row r="197" spans="2:18" x14ac:dyDescent="0.2">
      <c r="B197" s="103">
        <v>41946</v>
      </c>
      <c r="C197" s="105">
        <f>HLOOKUP(C$57,[1]Beta!$A$22:$AG$362,[1]Beta!$B162+1,)</f>
        <v>54.43</v>
      </c>
      <c r="D197" s="105">
        <f>HLOOKUP(D$57,[1]Beta!$A$22:$AG$362,[1]Beta!$B162+1,)</f>
        <v>38.43</v>
      </c>
      <c r="E197" s="105">
        <f>HLOOKUP(E$57,[1]Beta!$A$22:$AG$362,[1]Beta!$B162+1,)</f>
        <v>45.240001999999997</v>
      </c>
      <c r="F197" s="105">
        <f>HLOOKUP(F$57,[1]Beta!$A$22:$AG$362,[1]Beta!$B162+1,)</f>
        <v>71.459998999999996</v>
      </c>
      <c r="G197" s="105">
        <f>HLOOKUP(G$57,[1]Beta!$A$22:$AG$362,[1]Beta!$B162+1,)</f>
        <v>47.84</v>
      </c>
      <c r="H197" s="105">
        <f>HLOOKUP(H$57,[1]Beta!$A$22:$AG$362,[1]Beta!$B162+1,)</f>
        <v>39.330002</v>
      </c>
      <c r="I197" s="105">
        <f>HLOOKUP(I$57,[1]Beta!$A$22:$AG$362,[1]Beta!$B162+1,)</f>
        <v>59.07</v>
      </c>
      <c r="J197" s="105">
        <f>HLOOKUP(J$57,[1]Beta!$A$22:$AG$362,[1]Beta!$B162+1,)</f>
        <v>59.369999</v>
      </c>
      <c r="K197" s="105">
        <f>HLOOKUP(K$57,[1]Beta!$A$22:$AG$362,[1]Beta!$B162+1,)</f>
        <v>51.299999</v>
      </c>
      <c r="L197" s="105">
        <f>HLOOKUP(L$57,[1]Beta!$A$22:$AG$362,[1]Beta!$B162+1,)</f>
        <v>58.459999000000003</v>
      </c>
      <c r="M197" s="105">
        <f>HLOOKUP(M$57,[1]Beta!$A$22:$AG$362,[1]Beta!$B162+1,)</f>
        <v>47.139999000000003</v>
      </c>
      <c r="N197" s="105">
        <f>HLOOKUP(N$57,[1]Beta!$A$22:$AG$362,[1]Beta!$B162+1,)</f>
        <v>47.150002000000001</v>
      </c>
      <c r="O197" s="105">
        <f>HLOOKUP(O$57,[1]Beta!$A$22:$AG$362,[1]Beta!$B162+1,)</f>
        <v>28.450001</v>
      </c>
      <c r="P197" s="105">
        <f>HLOOKUP(P$57,[1]Beta!$A$22:$AG$362,[1]Beta!$B162+1,)</f>
        <v>29.85</v>
      </c>
      <c r="Q197" s="105">
        <f>HLOOKUP(Q$57,[1]Beta!$A$22:$AG$362,[1]Beta!$B162+1,)</f>
        <v>120.160004</v>
      </c>
      <c r="R197" s="105">
        <f>HLOOKUP(R$57,[1]Beta!$A$22:$AG$362,[1]Beta!$B162+1,)</f>
        <v>3708.459961</v>
      </c>
    </row>
    <row r="198" spans="2:18" x14ac:dyDescent="0.2">
      <c r="B198" s="103">
        <v>41939</v>
      </c>
      <c r="C198" s="105">
        <f>HLOOKUP(C$57,[1]Beta!$A$22:$AG$362,[1]Beta!$B163+1,)</f>
        <v>53</v>
      </c>
      <c r="D198" s="105">
        <f>HLOOKUP(D$57,[1]Beta!$A$22:$AG$362,[1]Beta!$B163+1,)</f>
        <v>37.689999</v>
      </c>
      <c r="E198" s="105">
        <f>HLOOKUP(E$57,[1]Beta!$A$22:$AG$362,[1]Beta!$B163+1,)</f>
        <v>44.950001</v>
      </c>
      <c r="F198" s="105">
        <f>HLOOKUP(F$57,[1]Beta!$A$22:$AG$362,[1]Beta!$B163+1,)</f>
        <v>69.230002999999996</v>
      </c>
      <c r="G198" s="105">
        <f>HLOOKUP(G$57,[1]Beta!$A$22:$AG$362,[1]Beta!$B163+1,)</f>
        <v>47</v>
      </c>
      <c r="H198" s="105">
        <f>HLOOKUP(H$57,[1]Beta!$A$22:$AG$362,[1]Beta!$B163+1,)</f>
        <v>37.950001</v>
      </c>
      <c r="I198" s="105">
        <f>HLOOKUP(I$57,[1]Beta!$A$22:$AG$362,[1]Beta!$B163+1,)</f>
        <v>58.09</v>
      </c>
      <c r="J198" s="105">
        <f>HLOOKUP(J$57,[1]Beta!$A$22:$AG$362,[1]Beta!$B163+1,)</f>
        <v>58.48</v>
      </c>
      <c r="K198" s="105">
        <f>HLOOKUP(K$57,[1]Beta!$A$22:$AG$362,[1]Beta!$B163+1,)</f>
        <v>50.77</v>
      </c>
      <c r="L198" s="105">
        <f>HLOOKUP(L$57,[1]Beta!$A$22:$AG$362,[1]Beta!$B163+1,)</f>
        <v>58.639999000000003</v>
      </c>
      <c r="M198" s="105">
        <f>HLOOKUP(M$57,[1]Beta!$A$22:$AG$362,[1]Beta!$B163+1,)</f>
        <v>46.93</v>
      </c>
      <c r="N198" s="105">
        <f>HLOOKUP(N$57,[1]Beta!$A$22:$AG$362,[1]Beta!$B163+1,)</f>
        <v>48.43</v>
      </c>
      <c r="O198" s="105">
        <f>HLOOKUP(O$57,[1]Beta!$A$22:$AG$362,[1]Beta!$B163+1,)</f>
        <v>28.5</v>
      </c>
      <c r="P198" s="105">
        <f>HLOOKUP(P$57,[1]Beta!$A$22:$AG$362,[1]Beta!$B163+1,)</f>
        <v>30</v>
      </c>
      <c r="Q198" s="105">
        <f>HLOOKUP(Q$57,[1]Beta!$A$22:$AG$362,[1]Beta!$B163+1,)</f>
        <v>128.63000500000001</v>
      </c>
      <c r="R198" s="105">
        <f>HLOOKUP(R$57,[1]Beta!$A$22:$AG$362,[1]Beta!$B163+1,)</f>
        <v>3679.98999</v>
      </c>
    </row>
    <row r="199" spans="2:18" x14ac:dyDescent="0.2">
      <c r="B199" s="103">
        <v>41932</v>
      </c>
      <c r="C199" s="105">
        <f>HLOOKUP(C$57,[1]Beta!$A$22:$AG$362,[1]Beta!$B164+1,)</f>
        <v>51.619999</v>
      </c>
      <c r="D199" s="105">
        <f>HLOOKUP(D$57,[1]Beta!$A$22:$AG$362,[1]Beta!$B164+1,)</f>
        <v>36.770000000000003</v>
      </c>
      <c r="E199" s="105">
        <f>HLOOKUP(E$57,[1]Beta!$A$22:$AG$362,[1]Beta!$B164+1,)</f>
        <v>43.830002</v>
      </c>
      <c r="F199" s="105">
        <f>HLOOKUP(F$57,[1]Beta!$A$22:$AG$362,[1]Beta!$B164+1,)</f>
        <v>68.910004000000001</v>
      </c>
      <c r="G199" s="105">
        <f>HLOOKUP(G$57,[1]Beta!$A$22:$AG$362,[1]Beta!$B164+1,)</f>
        <v>45.810001</v>
      </c>
      <c r="H199" s="105">
        <f>HLOOKUP(H$57,[1]Beta!$A$22:$AG$362,[1]Beta!$B164+1,)</f>
        <v>36.840000000000003</v>
      </c>
      <c r="I199" s="105">
        <f>HLOOKUP(I$57,[1]Beta!$A$22:$AG$362,[1]Beta!$B164+1,)</f>
        <v>55.950001</v>
      </c>
      <c r="J199" s="105">
        <f>HLOOKUP(J$57,[1]Beta!$A$22:$AG$362,[1]Beta!$B164+1,)</f>
        <v>54.990001999999997</v>
      </c>
      <c r="K199" s="105">
        <f>HLOOKUP(K$57,[1]Beta!$A$22:$AG$362,[1]Beta!$B164+1,)</f>
        <v>48.919998</v>
      </c>
      <c r="L199" s="105">
        <f>HLOOKUP(L$57,[1]Beta!$A$22:$AG$362,[1]Beta!$B164+1,)</f>
        <v>57.290000999999997</v>
      </c>
      <c r="M199" s="105">
        <f>HLOOKUP(M$57,[1]Beta!$A$22:$AG$362,[1]Beta!$B164+1,)</f>
        <v>45.759998000000003</v>
      </c>
      <c r="N199" s="105">
        <f>HLOOKUP(N$57,[1]Beta!$A$22:$AG$362,[1]Beta!$B164+1,)</f>
        <v>45.810001</v>
      </c>
      <c r="O199" s="105">
        <f>HLOOKUP(O$57,[1]Beta!$A$22:$AG$362,[1]Beta!$B164+1,)</f>
        <v>27.780000999999999</v>
      </c>
      <c r="P199" s="105">
        <f>HLOOKUP(P$57,[1]Beta!$A$22:$AG$362,[1]Beta!$B164+1,)</f>
        <v>31.120000999999998</v>
      </c>
      <c r="Q199" s="105">
        <f>HLOOKUP(Q$57,[1]Beta!$A$22:$AG$362,[1]Beta!$B164+1,)</f>
        <v>127.339996</v>
      </c>
      <c r="R199" s="105">
        <f>HLOOKUP(R$57,[1]Beta!$A$22:$AG$362,[1]Beta!$B164+1,)</f>
        <v>3581.820068</v>
      </c>
    </row>
    <row r="200" spans="2:18" x14ac:dyDescent="0.2">
      <c r="B200" s="103">
        <v>41925</v>
      </c>
      <c r="C200" s="105">
        <f>HLOOKUP(C$57,[1]Beta!$A$22:$AG$362,[1]Beta!$B165+1,)</f>
        <v>50.209999000000003</v>
      </c>
      <c r="D200" s="105">
        <f>HLOOKUP(D$57,[1]Beta!$A$22:$AG$362,[1]Beta!$B165+1,)</f>
        <v>34.840000000000003</v>
      </c>
      <c r="E200" s="105">
        <f>HLOOKUP(E$57,[1]Beta!$A$22:$AG$362,[1]Beta!$B165+1,)</f>
        <v>41.549999</v>
      </c>
      <c r="F200" s="105">
        <f>HLOOKUP(F$57,[1]Beta!$A$22:$AG$362,[1]Beta!$B165+1,)</f>
        <v>66.660004000000001</v>
      </c>
      <c r="G200" s="105">
        <f>HLOOKUP(G$57,[1]Beta!$A$22:$AG$362,[1]Beta!$B165+1,)</f>
        <v>44.169998</v>
      </c>
      <c r="H200" s="105">
        <f>HLOOKUP(H$57,[1]Beta!$A$22:$AG$362,[1]Beta!$B165+1,)</f>
        <v>35.479999999999997</v>
      </c>
      <c r="I200" s="105">
        <f>HLOOKUP(I$57,[1]Beta!$A$22:$AG$362,[1]Beta!$B165+1,)</f>
        <v>53.259998000000003</v>
      </c>
      <c r="J200" s="105">
        <f>HLOOKUP(J$57,[1]Beta!$A$22:$AG$362,[1]Beta!$B165+1,)</f>
        <v>52.790000999999997</v>
      </c>
      <c r="K200" s="105">
        <f>HLOOKUP(K$57,[1]Beta!$A$22:$AG$362,[1]Beta!$B165+1,)</f>
        <v>47.73</v>
      </c>
      <c r="L200" s="105">
        <f>HLOOKUP(L$57,[1]Beta!$A$22:$AG$362,[1]Beta!$B165+1,)</f>
        <v>55.310001</v>
      </c>
      <c r="M200" s="105">
        <f>HLOOKUP(M$57,[1]Beta!$A$22:$AG$362,[1]Beta!$B165+1,)</f>
        <v>44.419998</v>
      </c>
      <c r="N200" s="105">
        <f>HLOOKUP(N$57,[1]Beta!$A$22:$AG$362,[1]Beta!$B165+1,)</f>
        <v>44.110000999999997</v>
      </c>
      <c r="O200" s="105">
        <f>HLOOKUP(O$57,[1]Beta!$A$22:$AG$362,[1]Beta!$B165+1,)</f>
        <v>27.030000999999999</v>
      </c>
      <c r="P200" s="105">
        <f>HLOOKUP(P$57,[1]Beta!$A$22:$AG$362,[1]Beta!$B165+1,)</f>
        <v>30.540001</v>
      </c>
      <c r="Q200" s="105">
        <f>HLOOKUP(Q$57,[1]Beta!$A$22:$AG$362,[1]Beta!$B165+1,)</f>
        <v>123.410004</v>
      </c>
      <c r="R200" s="105">
        <f>HLOOKUP(R$57,[1]Beta!$A$22:$AG$362,[1]Beta!$B165+1,)</f>
        <v>3439.389893</v>
      </c>
    </row>
    <row r="201" spans="2:18" x14ac:dyDescent="0.2">
      <c r="B201" s="103">
        <v>41918</v>
      </c>
      <c r="C201" s="105">
        <f>HLOOKUP(C$57,[1]Beta!$A$22:$AG$362,[1]Beta!$B166+1,)</f>
        <v>47.98</v>
      </c>
      <c r="D201" s="105">
        <f>HLOOKUP(D$57,[1]Beta!$A$22:$AG$362,[1]Beta!$B166+1,)</f>
        <v>34.18</v>
      </c>
      <c r="E201" s="105">
        <f>HLOOKUP(E$57,[1]Beta!$A$22:$AG$362,[1]Beta!$B166+1,)</f>
        <v>40.599997999999999</v>
      </c>
      <c r="F201" s="105">
        <f>HLOOKUP(F$57,[1]Beta!$A$22:$AG$362,[1]Beta!$B166+1,)</f>
        <v>68.779999000000004</v>
      </c>
      <c r="G201" s="105">
        <f>HLOOKUP(G$57,[1]Beta!$A$22:$AG$362,[1]Beta!$B166+1,)</f>
        <v>43.5</v>
      </c>
      <c r="H201" s="105">
        <f>HLOOKUP(H$57,[1]Beta!$A$22:$AG$362,[1]Beta!$B166+1,)</f>
        <v>34.900002000000001</v>
      </c>
      <c r="I201" s="105">
        <f>HLOOKUP(I$57,[1]Beta!$A$22:$AG$362,[1]Beta!$B166+1,)</f>
        <v>51.41</v>
      </c>
      <c r="J201" s="105">
        <f>HLOOKUP(J$57,[1]Beta!$A$22:$AG$362,[1]Beta!$B166+1,)</f>
        <v>50.490001999999997</v>
      </c>
      <c r="K201" s="105">
        <f>HLOOKUP(K$57,[1]Beta!$A$22:$AG$362,[1]Beta!$B166+1,)</f>
        <v>47.610000999999997</v>
      </c>
      <c r="L201" s="105">
        <f>HLOOKUP(L$57,[1]Beta!$A$22:$AG$362,[1]Beta!$B166+1,)</f>
        <v>55</v>
      </c>
      <c r="M201" s="105">
        <f>HLOOKUP(M$57,[1]Beta!$A$22:$AG$362,[1]Beta!$B166+1,)</f>
        <v>43.689999</v>
      </c>
      <c r="N201" s="105">
        <f>HLOOKUP(N$57,[1]Beta!$A$22:$AG$362,[1]Beta!$B166+1,)</f>
        <v>42.259998000000003</v>
      </c>
      <c r="O201" s="105">
        <f>HLOOKUP(O$57,[1]Beta!$A$22:$AG$362,[1]Beta!$B166+1,)</f>
        <v>25.639999</v>
      </c>
      <c r="P201" s="105">
        <f>HLOOKUP(P$57,[1]Beta!$A$22:$AG$362,[1]Beta!$B166+1,)</f>
        <v>30.01</v>
      </c>
      <c r="Q201" s="105">
        <f>HLOOKUP(Q$57,[1]Beta!$A$22:$AG$362,[1]Beta!$B166+1,)</f>
        <v>121.650002</v>
      </c>
      <c r="R201" s="105">
        <f>HLOOKUP(R$57,[1]Beta!$A$22:$AG$362,[1]Beta!$B166+1,)</f>
        <v>3474.2299800000001</v>
      </c>
    </row>
    <row r="202" spans="2:18" x14ac:dyDescent="0.2">
      <c r="B202" s="103">
        <v>41911</v>
      </c>
      <c r="C202" s="105">
        <f>HLOOKUP(C$57,[1]Beta!$A$22:$AG$362,[1]Beta!$B167+1,)</f>
        <v>47.689999</v>
      </c>
      <c r="D202" s="105">
        <f>HLOOKUP(D$57,[1]Beta!$A$22:$AG$362,[1]Beta!$B167+1,)</f>
        <v>33.950001</v>
      </c>
      <c r="E202" s="105">
        <f>HLOOKUP(E$57,[1]Beta!$A$22:$AG$362,[1]Beta!$B167+1,)</f>
        <v>40.479999999999997</v>
      </c>
      <c r="F202" s="105">
        <f>HLOOKUP(F$57,[1]Beta!$A$22:$AG$362,[1]Beta!$B167+1,)</f>
        <v>69.819999999999993</v>
      </c>
      <c r="G202" s="105">
        <f>HLOOKUP(G$57,[1]Beta!$A$22:$AG$362,[1]Beta!$B167+1,)</f>
        <v>42.66</v>
      </c>
      <c r="H202" s="105">
        <f>HLOOKUP(H$57,[1]Beta!$A$22:$AG$362,[1]Beta!$B167+1,)</f>
        <v>34.93</v>
      </c>
      <c r="I202" s="105">
        <f>HLOOKUP(I$57,[1]Beta!$A$22:$AG$362,[1]Beta!$B167+1,)</f>
        <v>48.849997999999999</v>
      </c>
      <c r="J202" s="105">
        <f>HLOOKUP(J$57,[1]Beta!$A$22:$AG$362,[1]Beta!$B167+1,)</f>
        <v>50.299999</v>
      </c>
      <c r="K202" s="105">
        <f>HLOOKUP(K$57,[1]Beta!$A$22:$AG$362,[1]Beta!$B167+1,)</f>
        <v>46.720001000000003</v>
      </c>
      <c r="L202" s="105">
        <f>HLOOKUP(L$57,[1]Beta!$A$22:$AG$362,[1]Beta!$B167+1,)</f>
        <v>53.779998999999997</v>
      </c>
      <c r="M202" s="105">
        <f>HLOOKUP(M$57,[1]Beta!$A$22:$AG$362,[1]Beta!$B167+1,)</f>
        <v>42.740001999999997</v>
      </c>
      <c r="N202" s="105">
        <f>HLOOKUP(N$57,[1]Beta!$A$22:$AG$362,[1]Beta!$B167+1,)</f>
        <v>42.130001</v>
      </c>
      <c r="O202" s="105">
        <f>HLOOKUP(O$57,[1]Beta!$A$22:$AG$362,[1]Beta!$B167+1,)</f>
        <v>29.35</v>
      </c>
      <c r="P202" s="105">
        <f>HLOOKUP(P$57,[1]Beta!$A$22:$AG$362,[1]Beta!$B167+1,)</f>
        <v>31.5</v>
      </c>
      <c r="Q202" s="105">
        <f>HLOOKUP(Q$57,[1]Beta!$A$22:$AG$362,[1]Beta!$B167+1,)</f>
        <v>138.86000100000001</v>
      </c>
      <c r="R202" s="105">
        <f>HLOOKUP(R$57,[1]Beta!$A$22:$AG$362,[1]Beta!$B167+1,)</f>
        <v>3584.9399410000001</v>
      </c>
    </row>
    <row r="203" spans="2:18" x14ac:dyDescent="0.2">
      <c r="B203" s="103">
        <v>41904</v>
      </c>
      <c r="C203" s="105">
        <f>HLOOKUP(C$57,[1]Beta!$A$22:$AG$362,[1]Beta!$B168+1,)</f>
        <v>47.009998000000003</v>
      </c>
      <c r="D203" s="105">
        <f>HLOOKUP(D$57,[1]Beta!$A$22:$AG$362,[1]Beta!$B168+1,)</f>
        <v>34.049999</v>
      </c>
      <c r="E203" s="105">
        <f>HLOOKUP(E$57,[1]Beta!$A$22:$AG$362,[1]Beta!$B168+1,)</f>
        <v>39.529998999999997</v>
      </c>
      <c r="F203" s="105">
        <f>HLOOKUP(F$57,[1]Beta!$A$22:$AG$362,[1]Beta!$B168+1,)</f>
        <v>69.800003000000004</v>
      </c>
      <c r="G203" s="105">
        <f>HLOOKUP(G$57,[1]Beta!$A$22:$AG$362,[1]Beta!$B168+1,)</f>
        <v>42.049999</v>
      </c>
      <c r="H203" s="105">
        <f>HLOOKUP(H$57,[1]Beta!$A$22:$AG$362,[1]Beta!$B168+1,)</f>
        <v>34.779998999999997</v>
      </c>
      <c r="I203" s="105">
        <f>HLOOKUP(I$57,[1]Beta!$A$22:$AG$362,[1]Beta!$B168+1,)</f>
        <v>49.049999</v>
      </c>
      <c r="J203" s="105">
        <f>HLOOKUP(J$57,[1]Beta!$A$22:$AG$362,[1]Beta!$B168+1,)</f>
        <v>50.57</v>
      </c>
      <c r="K203" s="105">
        <f>HLOOKUP(K$57,[1]Beta!$A$22:$AG$362,[1]Beta!$B168+1,)</f>
        <v>46.349997999999999</v>
      </c>
      <c r="L203" s="105">
        <f>HLOOKUP(L$57,[1]Beta!$A$22:$AG$362,[1]Beta!$B168+1,)</f>
        <v>53.009998000000003</v>
      </c>
      <c r="M203" s="105">
        <f>HLOOKUP(M$57,[1]Beta!$A$22:$AG$362,[1]Beta!$B168+1,)</f>
        <v>42.580002</v>
      </c>
      <c r="N203" s="105">
        <f>HLOOKUP(N$57,[1]Beta!$A$22:$AG$362,[1]Beta!$B168+1,)</f>
        <v>42.349997999999999</v>
      </c>
      <c r="O203" s="105">
        <f>HLOOKUP(O$57,[1]Beta!$A$22:$AG$362,[1]Beta!$B168+1,)</f>
        <v>28.690000999999999</v>
      </c>
      <c r="P203" s="105">
        <f>HLOOKUP(P$57,[1]Beta!$A$22:$AG$362,[1]Beta!$B168+1,)</f>
        <v>29.68</v>
      </c>
      <c r="Q203" s="105">
        <f>HLOOKUP(Q$57,[1]Beta!$A$22:$AG$362,[1]Beta!$B168+1,)</f>
        <v>136.86999499999999</v>
      </c>
      <c r="R203" s="105">
        <f>HLOOKUP(R$57,[1]Beta!$A$22:$AG$362,[1]Beta!$B168+1,)</f>
        <v>3610.9799800000001</v>
      </c>
    </row>
    <row r="204" spans="2:18" x14ac:dyDescent="0.2">
      <c r="B204" s="103">
        <v>41897</v>
      </c>
      <c r="C204" s="105">
        <f>HLOOKUP(C$57,[1]Beta!$A$22:$AG$362,[1]Beta!$B169+1,)</f>
        <v>49.240001999999997</v>
      </c>
      <c r="D204" s="105">
        <f>HLOOKUP(D$57,[1]Beta!$A$22:$AG$362,[1]Beta!$B169+1,)</f>
        <v>35.080002</v>
      </c>
      <c r="E204" s="105">
        <f>HLOOKUP(E$57,[1]Beta!$A$22:$AG$362,[1]Beta!$B169+1,)</f>
        <v>40.880001</v>
      </c>
      <c r="F204" s="105">
        <f>HLOOKUP(F$57,[1]Beta!$A$22:$AG$362,[1]Beta!$B169+1,)</f>
        <v>72.580001999999993</v>
      </c>
      <c r="G204" s="105">
        <f>HLOOKUP(G$57,[1]Beta!$A$22:$AG$362,[1]Beta!$B169+1,)</f>
        <v>42.93</v>
      </c>
      <c r="H204" s="105">
        <f>HLOOKUP(H$57,[1]Beta!$A$22:$AG$362,[1]Beta!$B169+1,)</f>
        <v>36.669998</v>
      </c>
      <c r="I204" s="105">
        <f>HLOOKUP(I$57,[1]Beta!$A$22:$AG$362,[1]Beta!$B169+1,)</f>
        <v>50.490001999999997</v>
      </c>
      <c r="J204" s="105">
        <f>HLOOKUP(J$57,[1]Beta!$A$22:$AG$362,[1]Beta!$B169+1,)</f>
        <v>50.5</v>
      </c>
      <c r="K204" s="105">
        <f>HLOOKUP(K$57,[1]Beta!$A$22:$AG$362,[1]Beta!$B169+1,)</f>
        <v>47.799999</v>
      </c>
      <c r="L204" s="105">
        <f>HLOOKUP(L$57,[1]Beta!$A$22:$AG$362,[1]Beta!$B169+1,)</f>
        <v>54.490001999999997</v>
      </c>
      <c r="M204" s="105">
        <f>HLOOKUP(M$57,[1]Beta!$A$22:$AG$362,[1]Beta!$B169+1,)</f>
        <v>43.330002</v>
      </c>
      <c r="N204" s="105">
        <f>HLOOKUP(N$57,[1]Beta!$A$22:$AG$362,[1]Beta!$B169+1,)</f>
        <v>42.689999</v>
      </c>
      <c r="O204" s="105">
        <f>HLOOKUP(O$57,[1]Beta!$A$22:$AG$362,[1]Beta!$B169+1,)</f>
        <v>30.299999</v>
      </c>
      <c r="P204" s="105">
        <f>HLOOKUP(P$57,[1]Beta!$A$22:$AG$362,[1]Beta!$B169+1,)</f>
        <v>30.639999</v>
      </c>
      <c r="Q204" s="105">
        <f>HLOOKUP(Q$57,[1]Beta!$A$22:$AG$362,[1]Beta!$B169+1,)</f>
        <v>139.64999399999999</v>
      </c>
      <c r="R204" s="105">
        <f>HLOOKUP(R$57,[1]Beta!$A$22:$AG$362,[1]Beta!$B169+1,)</f>
        <v>3660.030029</v>
      </c>
    </row>
    <row r="205" spans="2:18" x14ac:dyDescent="0.2">
      <c r="B205" s="103">
        <v>41890</v>
      </c>
      <c r="C205" s="105">
        <f>HLOOKUP(C$57,[1]Beta!$A$22:$AG$362,[1]Beta!$B170+1,)</f>
        <v>49.610000999999997</v>
      </c>
      <c r="D205" s="105">
        <f>HLOOKUP(D$57,[1]Beta!$A$22:$AG$362,[1]Beta!$B170+1,)</f>
        <v>35.040000999999997</v>
      </c>
      <c r="E205" s="105">
        <f>HLOOKUP(E$57,[1]Beta!$A$22:$AG$362,[1]Beta!$B170+1,)</f>
        <v>40.630001</v>
      </c>
      <c r="F205" s="105">
        <f>HLOOKUP(F$57,[1]Beta!$A$22:$AG$362,[1]Beta!$B170+1,)</f>
        <v>73.589995999999999</v>
      </c>
      <c r="G205" s="105">
        <f>HLOOKUP(G$57,[1]Beta!$A$22:$AG$362,[1]Beta!$B170+1,)</f>
        <v>43.310001</v>
      </c>
      <c r="H205" s="105">
        <f>HLOOKUP(H$57,[1]Beta!$A$22:$AG$362,[1]Beta!$B170+1,)</f>
        <v>36.209999000000003</v>
      </c>
      <c r="I205" s="105">
        <f>HLOOKUP(I$57,[1]Beta!$A$22:$AG$362,[1]Beta!$B170+1,)</f>
        <v>51.759998000000003</v>
      </c>
      <c r="J205" s="105">
        <f>HLOOKUP(J$57,[1]Beta!$A$22:$AG$362,[1]Beta!$B170+1,)</f>
        <v>50.709999000000003</v>
      </c>
      <c r="K205" s="105">
        <f>HLOOKUP(K$57,[1]Beta!$A$22:$AG$362,[1]Beta!$B170+1,)</f>
        <v>47.709999000000003</v>
      </c>
      <c r="L205" s="105">
        <f>HLOOKUP(L$57,[1]Beta!$A$22:$AG$362,[1]Beta!$B170+1,)</f>
        <v>55.169998</v>
      </c>
      <c r="M205" s="105">
        <f>HLOOKUP(M$57,[1]Beta!$A$22:$AG$362,[1]Beta!$B170+1,)</f>
        <v>43.82</v>
      </c>
      <c r="N205" s="105">
        <f>HLOOKUP(N$57,[1]Beta!$A$22:$AG$362,[1]Beta!$B170+1,)</f>
        <v>43.759998000000003</v>
      </c>
      <c r="O205" s="105">
        <f>HLOOKUP(O$57,[1]Beta!$A$22:$AG$362,[1]Beta!$B170+1,)</f>
        <v>29.67</v>
      </c>
      <c r="P205" s="105">
        <f>HLOOKUP(P$57,[1]Beta!$A$22:$AG$362,[1]Beta!$B170+1,)</f>
        <v>30.73</v>
      </c>
      <c r="Q205" s="105">
        <f>HLOOKUP(Q$57,[1]Beta!$A$22:$AG$362,[1]Beta!$B170+1,)</f>
        <v>139.449997</v>
      </c>
      <c r="R205" s="105">
        <f>HLOOKUP(R$57,[1]Beta!$A$22:$AG$362,[1]Beta!$B170+1,)</f>
        <v>3614.0600589999999</v>
      </c>
    </row>
    <row r="206" spans="2:18" x14ac:dyDescent="0.2">
      <c r="B206" s="103">
        <v>41884</v>
      </c>
      <c r="C206" s="105">
        <f>HLOOKUP(C$57,[1]Beta!$A$22:$AG$362,[1]Beta!$B171+1,)</f>
        <v>51.310001</v>
      </c>
      <c r="D206" s="105">
        <f>HLOOKUP(D$57,[1]Beta!$A$22:$AG$362,[1]Beta!$B171+1,)</f>
        <v>53.860004000000004</v>
      </c>
      <c r="E206" s="105">
        <f>HLOOKUP(E$57,[1]Beta!$A$22:$AG$362,[1]Beta!$B171+1,)</f>
        <v>41.869999</v>
      </c>
      <c r="F206" s="105">
        <f>HLOOKUP(F$57,[1]Beta!$A$22:$AG$362,[1]Beta!$B171+1,)</f>
        <v>76.489998</v>
      </c>
      <c r="G206" s="105">
        <f>HLOOKUP(G$57,[1]Beta!$A$22:$AG$362,[1]Beta!$B171+1,)</f>
        <v>44.689999</v>
      </c>
      <c r="H206" s="105">
        <f>HLOOKUP(H$57,[1]Beta!$A$22:$AG$362,[1]Beta!$B171+1,)</f>
        <v>37.360000999999997</v>
      </c>
      <c r="I206" s="105">
        <f>HLOOKUP(I$57,[1]Beta!$A$22:$AG$362,[1]Beta!$B171+1,)</f>
        <v>52.830002</v>
      </c>
      <c r="J206" s="105">
        <f>HLOOKUP(J$57,[1]Beta!$A$22:$AG$362,[1]Beta!$B171+1,)</f>
        <v>52.849997999999999</v>
      </c>
      <c r="K206" s="105">
        <f>HLOOKUP(K$57,[1]Beta!$A$22:$AG$362,[1]Beta!$B171+1,)</f>
        <v>49.560001</v>
      </c>
      <c r="L206" s="105">
        <f>HLOOKUP(L$57,[1]Beta!$A$22:$AG$362,[1]Beta!$B171+1,)</f>
        <v>57.77</v>
      </c>
      <c r="M206" s="105">
        <f>HLOOKUP(M$57,[1]Beta!$A$22:$AG$362,[1]Beta!$B171+1,)</f>
        <v>45.459999000000003</v>
      </c>
      <c r="N206" s="105">
        <f>HLOOKUP(N$57,[1]Beta!$A$22:$AG$362,[1]Beta!$B171+1,)</f>
        <v>69.449996999999996</v>
      </c>
      <c r="O206" s="105">
        <f>HLOOKUP(O$57,[1]Beta!$A$22:$AG$362,[1]Beta!$B171+1,)</f>
        <v>29.48</v>
      </c>
      <c r="P206" s="105">
        <f>HLOOKUP(P$57,[1]Beta!$A$22:$AG$362,[1]Beta!$B171+1,)</f>
        <v>30.99</v>
      </c>
      <c r="Q206" s="105">
        <f>HLOOKUP(Q$57,[1]Beta!$A$22:$AG$362,[1]Beta!$B171+1,)</f>
        <v>141.570007</v>
      </c>
      <c r="R206" s="105">
        <f>HLOOKUP(R$57,[1]Beta!$A$22:$AG$362,[1]Beta!$B171+1,)</f>
        <v>3652.26001</v>
      </c>
    </row>
    <row r="207" spans="2:18" x14ac:dyDescent="0.2">
      <c r="B207" s="103">
        <v>41876</v>
      </c>
      <c r="C207" s="105">
        <f>HLOOKUP(C$57,[1]Beta!$A$22:$AG$362,[1]Beta!$B172+1,)</f>
        <v>50.560001</v>
      </c>
      <c r="D207" s="105">
        <f>HLOOKUP(D$57,[1]Beta!$A$22:$AG$362,[1]Beta!$B172+1,)</f>
        <v>52.98</v>
      </c>
      <c r="E207" s="105">
        <f>HLOOKUP(E$57,[1]Beta!$A$22:$AG$362,[1]Beta!$B172+1,)</f>
        <v>41.23</v>
      </c>
      <c r="F207" s="105">
        <f>HLOOKUP(F$57,[1]Beta!$A$22:$AG$362,[1]Beta!$B172+1,)</f>
        <v>76.440002000000007</v>
      </c>
      <c r="G207" s="105">
        <f>HLOOKUP(G$57,[1]Beta!$A$22:$AG$362,[1]Beta!$B172+1,)</f>
        <v>43.490001999999997</v>
      </c>
      <c r="H207" s="105">
        <f>HLOOKUP(H$57,[1]Beta!$A$22:$AG$362,[1]Beta!$B172+1,)</f>
        <v>37.43</v>
      </c>
      <c r="I207" s="105">
        <f>HLOOKUP(I$57,[1]Beta!$A$22:$AG$362,[1]Beta!$B172+1,)</f>
        <v>52.209999000000003</v>
      </c>
      <c r="J207" s="105">
        <f>HLOOKUP(J$57,[1]Beta!$A$22:$AG$362,[1]Beta!$B172+1,)</f>
        <v>52.23</v>
      </c>
      <c r="K207" s="105">
        <f>HLOOKUP(K$57,[1]Beta!$A$22:$AG$362,[1]Beta!$B172+1,)</f>
        <v>49.450001</v>
      </c>
      <c r="L207" s="105">
        <f>HLOOKUP(L$57,[1]Beta!$A$22:$AG$362,[1]Beta!$B172+1,)</f>
        <v>57.950001</v>
      </c>
      <c r="M207" s="105">
        <f>HLOOKUP(M$57,[1]Beta!$A$22:$AG$362,[1]Beta!$B172+1,)</f>
        <v>45.459999000000003</v>
      </c>
      <c r="N207" s="105">
        <f>HLOOKUP(N$57,[1]Beta!$A$22:$AG$362,[1]Beta!$B172+1,)</f>
        <v>68.970000999999996</v>
      </c>
      <c r="O207" s="105">
        <f>HLOOKUP(O$57,[1]Beta!$A$22:$AG$362,[1]Beta!$B172+1,)</f>
        <v>29.809999000000001</v>
      </c>
      <c r="P207" s="105">
        <f>HLOOKUP(P$57,[1]Beta!$A$22:$AG$362,[1]Beta!$B172+1,)</f>
        <v>30.99</v>
      </c>
      <c r="Q207" s="105">
        <f>HLOOKUP(Q$57,[1]Beta!$A$22:$AG$362,[1]Beta!$B172+1,)</f>
        <v>139.550003</v>
      </c>
      <c r="R207" s="105">
        <f>HLOOKUP(R$57,[1]Beta!$A$22:$AG$362,[1]Beta!$B172+1,)</f>
        <v>3643.330078</v>
      </c>
    </row>
    <row r="208" spans="2:18" x14ac:dyDescent="0.2">
      <c r="B208" s="103">
        <v>41869</v>
      </c>
      <c r="C208" s="105">
        <f>HLOOKUP(C$57,[1]Beta!$A$22:$AG$362,[1]Beta!$B173+1,)</f>
        <v>50.040000999999997</v>
      </c>
      <c r="D208" s="105">
        <f>HLOOKUP(D$57,[1]Beta!$A$22:$AG$362,[1]Beta!$B173+1,)</f>
        <v>51.940005999999997</v>
      </c>
      <c r="E208" s="105">
        <f>HLOOKUP(E$57,[1]Beta!$A$22:$AG$362,[1]Beta!$B173+1,)</f>
        <v>40.520000000000003</v>
      </c>
      <c r="F208" s="105">
        <f>HLOOKUP(F$57,[1]Beta!$A$22:$AG$362,[1]Beta!$B173+1,)</f>
        <v>75.290001000000004</v>
      </c>
      <c r="G208" s="105">
        <f>HLOOKUP(G$57,[1]Beta!$A$22:$AG$362,[1]Beta!$B173+1,)</f>
        <v>42.77</v>
      </c>
      <c r="H208" s="105">
        <f>HLOOKUP(H$57,[1]Beta!$A$22:$AG$362,[1]Beta!$B173+1,)</f>
        <v>36.779998999999997</v>
      </c>
      <c r="I208" s="105">
        <f>HLOOKUP(I$57,[1]Beta!$A$22:$AG$362,[1]Beta!$B173+1,)</f>
        <v>52.150002000000001</v>
      </c>
      <c r="J208" s="105">
        <f>HLOOKUP(J$57,[1]Beta!$A$22:$AG$362,[1]Beta!$B173+1,)</f>
        <v>52.41</v>
      </c>
      <c r="K208" s="105">
        <f>HLOOKUP(K$57,[1]Beta!$A$22:$AG$362,[1]Beta!$B173+1,)</f>
        <v>48.919998</v>
      </c>
      <c r="L208" s="105">
        <f>HLOOKUP(L$57,[1]Beta!$A$22:$AG$362,[1]Beta!$B173+1,)</f>
        <v>57.759998000000003</v>
      </c>
      <c r="M208" s="105">
        <f>HLOOKUP(M$57,[1]Beta!$A$22:$AG$362,[1]Beta!$B173+1,)</f>
        <v>44.709999000000003</v>
      </c>
      <c r="N208" s="105">
        <f>HLOOKUP(N$57,[1]Beta!$A$22:$AG$362,[1]Beta!$B173+1,)</f>
        <v>69</v>
      </c>
      <c r="O208" s="105">
        <f>HLOOKUP(O$57,[1]Beta!$A$22:$AG$362,[1]Beta!$B173+1,)</f>
        <v>30.16</v>
      </c>
      <c r="P208" s="105">
        <f>HLOOKUP(P$57,[1]Beta!$A$22:$AG$362,[1]Beta!$B173+1,)</f>
        <v>30.51</v>
      </c>
      <c r="Q208" s="105">
        <f>HLOOKUP(Q$57,[1]Beta!$A$22:$AG$362,[1]Beta!$B173+1,)</f>
        <v>137.63999899999999</v>
      </c>
      <c r="R208" s="105">
        <f>HLOOKUP(R$57,[1]Beta!$A$22:$AG$362,[1]Beta!$B173+1,)</f>
        <v>3614.5</v>
      </c>
    </row>
    <row r="209" spans="2:18" x14ac:dyDescent="0.2">
      <c r="B209" s="103">
        <v>41862</v>
      </c>
      <c r="C209" s="105">
        <f>HLOOKUP(C$57,[1]Beta!$A$22:$AG$362,[1]Beta!$B174+1,)</f>
        <v>49.77</v>
      </c>
      <c r="D209" s="105">
        <f>HLOOKUP(D$57,[1]Beta!$A$22:$AG$362,[1]Beta!$B174+1,)</f>
        <v>50.449997000000003</v>
      </c>
      <c r="E209" s="105">
        <f>HLOOKUP(E$57,[1]Beta!$A$22:$AG$362,[1]Beta!$B174+1,)</f>
        <v>39.650002000000001</v>
      </c>
      <c r="F209" s="105">
        <f>HLOOKUP(F$57,[1]Beta!$A$22:$AG$362,[1]Beta!$B174+1,)</f>
        <v>74.150002000000001</v>
      </c>
      <c r="G209" s="105">
        <f>HLOOKUP(G$57,[1]Beta!$A$22:$AG$362,[1]Beta!$B174+1,)</f>
        <v>41.860000999999997</v>
      </c>
      <c r="H209" s="105">
        <f>HLOOKUP(H$57,[1]Beta!$A$22:$AG$362,[1]Beta!$B174+1,)</f>
        <v>36.889999000000003</v>
      </c>
      <c r="I209" s="105">
        <f>HLOOKUP(I$57,[1]Beta!$A$22:$AG$362,[1]Beta!$B174+1,)</f>
        <v>51.369999</v>
      </c>
      <c r="J209" s="105">
        <f>HLOOKUP(J$57,[1]Beta!$A$22:$AG$362,[1]Beta!$B174+1,)</f>
        <v>52.02</v>
      </c>
      <c r="K209" s="105">
        <f>HLOOKUP(K$57,[1]Beta!$A$22:$AG$362,[1]Beta!$B174+1,)</f>
        <v>48.450001</v>
      </c>
      <c r="L209" s="105">
        <f>HLOOKUP(L$57,[1]Beta!$A$22:$AG$362,[1]Beta!$B174+1,)</f>
        <v>57.18</v>
      </c>
      <c r="M209" s="105">
        <f>HLOOKUP(M$57,[1]Beta!$A$22:$AG$362,[1]Beta!$B174+1,)</f>
        <v>44.419998</v>
      </c>
      <c r="N209" s="105">
        <f>HLOOKUP(N$57,[1]Beta!$A$22:$AG$362,[1]Beta!$B174+1,)</f>
        <v>69.330001999999993</v>
      </c>
      <c r="O209" s="105">
        <f>HLOOKUP(O$57,[1]Beta!$A$22:$AG$362,[1]Beta!$B174+1,)</f>
        <v>29.84</v>
      </c>
      <c r="P209" s="105">
        <f>HLOOKUP(P$57,[1]Beta!$A$22:$AG$362,[1]Beta!$B174+1,)</f>
        <v>29.700001</v>
      </c>
      <c r="Q209" s="105">
        <f>HLOOKUP(Q$57,[1]Beta!$A$22:$AG$362,[1]Beta!$B174+1,)</f>
        <v>137.69000199999999</v>
      </c>
      <c r="R209" s="105">
        <f>HLOOKUP(R$57,[1]Beta!$A$22:$AG$362,[1]Beta!$B174+1,)</f>
        <v>3552.169922</v>
      </c>
    </row>
    <row r="210" spans="2:18" x14ac:dyDescent="0.2">
      <c r="B210" s="103">
        <v>41855</v>
      </c>
      <c r="C210" s="105">
        <f>HLOOKUP(C$57,[1]Beta!$A$22:$AG$362,[1]Beta!$B175+1,)</f>
        <v>48.470001000000003</v>
      </c>
      <c r="D210" s="105">
        <f>HLOOKUP(D$57,[1]Beta!$A$22:$AG$362,[1]Beta!$B175+1,)</f>
        <v>49.02</v>
      </c>
      <c r="E210" s="105">
        <f>HLOOKUP(E$57,[1]Beta!$A$22:$AG$362,[1]Beta!$B175+1,)</f>
        <v>38.520000000000003</v>
      </c>
      <c r="F210" s="105">
        <f>HLOOKUP(F$57,[1]Beta!$A$22:$AG$362,[1]Beta!$B175+1,)</f>
        <v>71.290001000000004</v>
      </c>
      <c r="G210" s="105">
        <f>HLOOKUP(G$57,[1]Beta!$A$22:$AG$362,[1]Beta!$B175+1,)</f>
        <v>41.080002</v>
      </c>
      <c r="H210" s="105">
        <f>HLOOKUP(H$57,[1]Beta!$A$22:$AG$362,[1]Beta!$B175+1,)</f>
        <v>35.560001</v>
      </c>
      <c r="I210" s="105">
        <f>HLOOKUP(I$57,[1]Beta!$A$22:$AG$362,[1]Beta!$B175+1,)</f>
        <v>49.049999</v>
      </c>
      <c r="J210" s="105">
        <f>HLOOKUP(J$57,[1]Beta!$A$22:$AG$362,[1]Beta!$B175+1,)</f>
        <v>50.849997999999999</v>
      </c>
      <c r="K210" s="105">
        <f>HLOOKUP(K$57,[1]Beta!$A$22:$AG$362,[1]Beta!$B175+1,)</f>
        <v>47.349997999999999</v>
      </c>
      <c r="L210" s="105">
        <f>HLOOKUP(L$57,[1]Beta!$A$22:$AG$362,[1]Beta!$B175+1,)</f>
        <v>55.830002</v>
      </c>
      <c r="M210" s="105">
        <f>HLOOKUP(M$57,[1]Beta!$A$22:$AG$362,[1]Beta!$B175+1,)</f>
        <v>43.5</v>
      </c>
      <c r="N210" s="105">
        <f>HLOOKUP(N$57,[1]Beta!$A$22:$AG$362,[1]Beta!$B175+1,)</f>
        <v>66.050010999999998</v>
      </c>
      <c r="O210" s="105">
        <f>HLOOKUP(O$57,[1]Beta!$A$22:$AG$362,[1]Beta!$B175+1,)</f>
        <v>30.209999</v>
      </c>
      <c r="P210" s="105">
        <f>HLOOKUP(P$57,[1]Beta!$A$22:$AG$362,[1]Beta!$B175+1,)</f>
        <v>28.709999</v>
      </c>
      <c r="Q210" s="105">
        <f>HLOOKUP(Q$57,[1]Beta!$A$22:$AG$362,[1]Beta!$B175+1,)</f>
        <v>131.570007</v>
      </c>
      <c r="R210" s="105">
        <f>HLOOKUP(R$57,[1]Beta!$A$22:$AG$362,[1]Beta!$B175+1,)</f>
        <v>3507.209961</v>
      </c>
    </row>
    <row r="211" spans="2:18" x14ac:dyDescent="0.2">
      <c r="B211" s="103">
        <v>41848</v>
      </c>
      <c r="C211" s="105">
        <f>HLOOKUP(C$57,[1]Beta!$A$22:$AG$362,[1]Beta!$B176+1,)</f>
        <v>48.16</v>
      </c>
      <c r="D211" s="105">
        <f>HLOOKUP(D$57,[1]Beta!$A$22:$AG$362,[1]Beta!$B176+1,)</f>
        <v>48.48</v>
      </c>
      <c r="E211" s="105">
        <f>HLOOKUP(E$57,[1]Beta!$A$22:$AG$362,[1]Beta!$B176+1,)</f>
        <v>38.18</v>
      </c>
      <c r="F211" s="105">
        <f>HLOOKUP(F$57,[1]Beta!$A$22:$AG$362,[1]Beta!$B176+1,)</f>
        <v>69.529999000000004</v>
      </c>
      <c r="G211" s="105">
        <f>HLOOKUP(G$57,[1]Beta!$A$22:$AG$362,[1]Beta!$B176+1,)</f>
        <v>38.779998999999997</v>
      </c>
      <c r="H211" s="105">
        <f>HLOOKUP(H$57,[1]Beta!$A$22:$AG$362,[1]Beta!$B176+1,)</f>
        <v>35.770000000000003</v>
      </c>
      <c r="I211" s="105">
        <f>HLOOKUP(I$57,[1]Beta!$A$22:$AG$362,[1]Beta!$B176+1,)</f>
        <v>49.41</v>
      </c>
      <c r="J211" s="105">
        <f>HLOOKUP(J$57,[1]Beta!$A$22:$AG$362,[1]Beta!$B176+1,)</f>
        <v>50.759998000000003</v>
      </c>
      <c r="K211" s="105">
        <f>HLOOKUP(K$57,[1]Beta!$A$22:$AG$362,[1]Beta!$B176+1,)</f>
        <v>46.759998000000003</v>
      </c>
      <c r="L211" s="105">
        <f>HLOOKUP(L$57,[1]Beta!$A$22:$AG$362,[1]Beta!$B176+1,)</f>
        <v>53.560001</v>
      </c>
      <c r="M211" s="105">
        <f>HLOOKUP(M$57,[1]Beta!$A$22:$AG$362,[1]Beta!$B176+1,)</f>
        <v>43.07</v>
      </c>
      <c r="N211" s="105">
        <f>HLOOKUP(N$57,[1]Beta!$A$22:$AG$362,[1]Beta!$B176+1,)</f>
        <v>65.190002000000007</v>
      </c>
      <c r="O211" s="105">
        <f>HLOOKUP(O$57,[1]Beta!$A$22:$AG$362,[1]Beta!$B176+1,)</f>
        <v>29.940000999999999</v>
      </c>
      <c r="P211" s="105">
        <f>HLOOKUP(P$57,[1]Beta!$A$22:$AG$362,[1]Beta!$B176+1,)</f>
        <v>29.07</v>
      </c>
      <c r="Q211" s="105">
        <f>HLOOKUP(Q$57,[1]Beta!$A$22:$AG$362,[1]Beta!$B176+1,)</f>
        <v>129.46000699999999</v>
      </c>
      <c r="R211" s="105">
        <f>HLOOKUP(R$57,[1]Beta!$A$22:$AG$362,[1]Beta!$B176+1,)</f>
        <v>3493.179932</v>
      </c>
    </row>
    <row r="212" spans="2:18" x14ac:dyDescent="0.2">
      <c r="B212" s="103">
        <v>41841</v>
      </c>
      <c r="C212" s="105">
        <f>HLOOKUP(C$57,[1]Beta!$A$22:$AG$362,[1]Beta!$B177+1,)</f>
        <v>50.200001</v>
      </c>
      <c r="D212" s="105">
        <f>HLOOKUP(D$57,[1]Beta!$A$22:$AG$362,[1]Beta!$B177+1,)</f>
        <v>49.600006</v>
      </c>
      <c r="E212" s="105">
        <f>HLOOKUP(E$57,[1]Beta!$A$22:$AG$362,[1]Beta!$B177+1,)</f>
        <v>39.229999999999997</v>
      </c>
      <c r="F212" s="105">
        <f>HLOOKUP(F$57,[1]Beta!$A$22:$AG$362,[1]Beta!$B177+1,)</f>
        <v>70.069999999999993</v>
      </c>
      <c r="G212" s="105">
        <f>HLOOKUP(G$57,[1]Beta!$A$22:$AG$362,[1]Beta!$B177+1,)</f>
        <v>39.889999000000003</v>
      </c>
      <c r="H212" s="105">
        <f>HLOOKUP(H$57,[1]Beta!$A$22:$AG$362,[1]Beta!$B177+1,)</f>
        <v>37.610000999999997</v>
      </c>
      <c r="I212" s="105">
        <f>HLOOKUP(I$57,[1]Beta!$A$22:$AG$362,[1]Beta!$B177+1,)</f>
        <v>50.919998</v>
      </c>
      <c r="J212" s="105">
        <f>HLOOKUP(J$57,[1]Beta!$A$22:$AG$362,[1]Beta!$B177+1,)</f>
        <v>53.220001000000003</v>
      </c>
      <c r="K212" s="105">
        <f>HLOOKUP(K$57,[1]Beta!$A$22:$AG$362,[1]Beta!$B177+1,)</f>
        <v>48.139999000000003</v>
      </c>
      <c r="L212" s="105">
        <f>HLOOKUP(L$57,[1]Beta!$A$22:$AG$362,[1]Beta!$B177+1,)</f>
        <v>54.84</v>
      </c>
      <c r="M212" s="105">
        <f>HLOOKUP(M$57,[1]Beta!$A$22:$AG$362,[1]Beta!$B177+1,)</f>
        <v>45.119999</v>
      </c>
      <c r="N212" s="105">
        <f>HLOOKUP(N$57,[1]Beta!$A$22:$AG$362,[1]Beta!$B177+1,)</f>
        <v>67.290001000000004</v>
      </c>
      <c r="O212" s="105">
        <f>HLOOKUP(O$57,[1]Beta!$A$22:$AG$362,[1]Beta!$B177+1,)</f>
        <v>29.370000999999998</v>
      </c>
      <c r="P212" s="105">
        <f>HLOOKUP(P$57,[1]Beta!$A$22:$AG$362,[1]Beta!$B177+1,)</f>
        <v>31.42</v>
      </c>
      <c r="Q212" s="105">
        <f>HLOOKUP(Q$57,[1]Beta!$A$22:$AG$362,[1]Beta!$B177+1,)</f>
        <v>133.199997</v>
      </c>
      <c r="R212" s="105">
        <f>HLOOKUP(R$57,[1]Beta!$A$22:$AG$362,[1]Beta!$B177+1,)</f>
        <v>3588.679932</v>
      </c>
    </row>
    <row r="213" spans="2:18" x14ac:dyDescent="0.2">
      <c r="B213" s="103">
        <v>41834</v>
      </c>
      <c r="C213" s="105">
        <f>HLOOKUP(C$57,[1]Beta!$A$22:$AG$362,[1]Beta!$B178+1,)</f>
        <v>51.349997999999999</v>
      </c>
      <c r="D213" s="105">
        <f>HLOOKUP(D$57,[1]Beta!$A$22:$AG$362,[1]Beta!$B178+1,)</f>
        <v>50.689995000000003</v>
      </c>
      <c r="E213" s="105">
        <f>HLOOKUP(E$57,[1]Beta!$A$22:$AG$362,[1]Beta!$B178+1,)</f>
        <v>40.200001</v>
      </c>
      <c r="F213" s="105">
        <f>HLOOKUP(F$57,[1]Beta!$A$22:$AG$362,[1]Beta!$B178+1,)</f>
        <v>72.930000000000007</v>
      </c>
      <c r="G213" s="105">
        <f>HLOOKUP(G$57,[1]Beta!$A$22:$AG$362,[1]Beta!$B178+1,)</f>
        <v>41.450001</v>
      </c>
      <c r="H213" s="105">
        <f>HLOOKUP(H$57,[1]Beta!$A$22:$AG$362,[1]Beta!$B178+1,)</f>
        <v>37.720001000000003</v>
      </c>
      <c r="I213" s="105">
        <f>HLOOKUP(I$57,[1]Beta!$A$22:$AG$362,[1]Beta!$B178+1,)</f>
        <v>52.150002000000001</v>
      </c>
      <c r="J213" s="105">
        <f>HLOOKUP(J$57,[1]Beta!$A$22:$AG$362,[1]Beta!$B178+1,)</f>
        <v>55.970001000000003</v>
      </c>
      <c r="K213" s="105">
        <f>HLOOKUP(K$57,[1]Beta!$A$22:$AG$362,[1]Beta!$B178+1,)</f>
        <v>48.349997999999999</v>
      </c>
      <c r="L213" s="105">
        <f>HLOOKUP(L$57,[1]Beta!$A$22:$AG$362,[1]Beta!$B178+1,)</f>
        <v>57.380001</v>
      </c>
      <c r="M213" s="105">
        <f>HLOOKUP(M$57,[1]Beta!$A$22:$AG$362,[1]Beta!$B178+1,)</f>
        <v>46.34</v>
      </c>
      <c r="N213" s="105">
        <f>HLOOKUP(N$57,[1]Beta!$A$22:$AG$362,[1]Beta!$B178+1,)</f>
        <v>69.640006999999997</v>
      </c>
      <c r="O213" s="105">
        <f>HLOOKUP(O$57,[1]Beta!$A$22:$AG$362,[1]Beta!$B178+1,)</f>
        <v>29.23</v>
      </c>
      <c r="P213" s="105">
        <f>HLOOKUP(P$57,[1]Beta!$A$22:$AG$362,[1]Beta!$B178+1,)</f>
        <v>31.559999000000001</v>
      </c>
      <c r="Q213" s="105">
        <f>HLOOKUP(Q$57,[1]Beta!$A$22:$AG$362,[1]Beta!$B178+1,)</f>
        <v>138.35000600000001</v>
      </c>
      <c r="R213" s="105">
        <f>HLOOKUP(R$57,[1]Beta!$A$22:$AG$362,[1]Beta!$B178+1,)</f>
        <v>3588.209961</v>
      </c>
    </row>
    <row r="214" spans="2:18" x14ac:dyDescent="0.2">
      <c r="B214" s="103">
        <v>41827</v>
      </c>
      <c r="C214" s="105">
        <f>HLOOKUP(C$57,[1]Beta!$A$22:$AG$362,[1]Beta!$B179+1,)</f>
        <v>51.200001</v>
      </c>
      <c r="D214" s="105">
        <f>HLOOKUP(D$57,[1]Beta!$A$22:$AG$362,[1]Beta!$B179+1,)</f>
        <v>50.689995000000003</v>
      </c>
      <c r="E214" s="105">
        <f>HLOOKUP(E$57,[1]Beta!$A$22:$AG$362,[1]Beta!$B179+1,)</f>
        <v>40.790000999999997</v>
      </c>
      <c r="F214" s="105">
        <f>HLOOKUP(F$57,[1]Beta!$A$22:$AG$362,[1]Beta!$B179+1,)</f>
        <v>75.589995999999999</v>
      </c>
      <c r="G214" s="105">
        <f>HLOOKUP(G$57,[1]Beta!$A$22:$AG$362,[1]Beta!$B179+1,)</f>
        <v>41.439999</v>
      </c>
      <c r="H214" s="105">
        <f>HLOOKUP(H$57,[1]Beta!$A$22:$AG$362,[1]Beta!$B179+1,)</f>
        <v>36.939999</v>
      </c>
      <c r="I214" s="105">
        <f>HLOOKUP(I$57,[1]Beta!$A$22:$AG$362,[1]Beta!$B179+1,)</f>
        <v>51.990001999999997</v>
      </c>
      <c r="J214" s="105">
        <f>HLOOKUP(J$57,[1]Beta!$A$22:$AG$362,[1]Beta!$B179+1,)</f>
        <v>55.950001</v>
      </c>
      <c r="K214" s="105">
        <f>HLOOKUP(K$57,[1]Beta!$A$22:$AG$362,[1]Beta!$B179+1,)</f>
        <v>47.669998</v>
      </c>
      <c r="L214" s="105">
        <f>HLOOKUP(L$57,[1]Beta!$A$22:$AG$362,[1]Beta!$B179+1,)</f>
        <v>58.009998000000003</v>
      </c>
      <c r="M214" s="105">
        <f>HLOOKUP(M$57,[1]Beta!$A$22:$AG$362,[1]Beta!$B179+1,)</f>
        <v>46.560001</v>
      </c>
      <c r="N214" s="105">
        <f>HLOOKUP(N$57,[1]Beta!$A$22:$AG$362,[1]Beta!$B179+1,)</f>
        <v>70.620002999999997</v>
      </c>
      <c r="O214" s="105">
        <f>HLOOKUP(O$57,[1]Beta!$A$22:$AG$362,[1]Beta!$B179+1,)</f>
        <v>27.9</v>
      </c>
      <c r="P214" s="105">
        <f>HLOOKUP(P$57,[1]Beta!$A$22:$AG$362,[1]Beta!$B179+1,)</f>
        <v>32.080002</v>
      </c>
      <c r="Q214" s="105">
        <f>HLOOKUP(Q$57,[1]Beta!$A$22:$AG$362,[1]Beta!$B179+1,)</f>
        <v>139.94000199999999</v>
      </c>
      <c r="R214" s="105">
        <f>HLOOKUP(R$57,[1]Beta!$A$22:$AG$362,[1]Beta!$B179+1,)</f>
        <v>3568.080078</v>
      </c>
    </row>
    <row r="215" spans="2:18" x14ac:dyDescent="0.2">
      <c r="B215" s="103">
        <v>41820</v>
      </c>
      <c r="C215" s="105">
        <f>HLOOKUP(C$57,[1]Beta!$A$22:$AG$362,[1]Beta!$B180+1,)</f>
        <v>51.450001</v>
      </c>
      <c r="D215" s="105">
        <f>HLOOKUP(D$57,[1]Beta!$A$22:$AG$362,[1]Beta!$B180+1,)</f>
        <v>50.230007000000001</v>
      </c>
      <c r="E215" s="105">
        <f>HLOOKUP(E$57,[1]Beta!$A$22:$AG$362,[1]Beta!$B180+1,)</f>
        <v>40.599997999999999</v>
      </c>
      <c r="F215" s="105">
        <f>HLOOKUP(F$57,[1]Beta!$A$22:$AG$362,[1]Beta!$B180+1,)</f>
        <v>76.169998000000007</v>
      </c>
      <c r="G215" s="105">
        <f>HLOOKUP(G$57,[1]Beta!$A$22:$AG$362,[1]Beta!$B180+1,)</f>
        <v>41.939999</v>
      </c>
      <c r="H215" s="105">
        <f>HLOOKUP(H$57,[1]Beta!$A$22:$AG$362,[1]Beta!$B180+1,)</f>
        <v>37.080002</v>
      </c>
      <c r="I215" s="105">
        <f>HLOOKUP(I$57,[1]Beta!$A$22:$AG$362,[1]Beta!$B180+1,)</f>
        <v>51.32</v>
      </c>
      <c r="J215" s="105">
        <f>HLOOKUP(J$57,[1]Beta!$A$22:$AG$362,[1]Beta!$B180+1,)</f>
        <v>55.41</v>
      </c>
      <c r="K215" s="105">
        <f>HLOOKUP(K$57,[1]Beta!$A$22:$AG$362,[1]Beta!$B180+1,)</f>
        <v>47.68</v>
      </c>
      <c r="L215" s="105">
        <f>HLOOKUP(L$57,[1]Beta!$A$22:$AG$362,[1]Beta!$B180+1,)</f>
        <v>58.720001000000003</v>
      </c>
      <c r="M215" s="105">
        <f>HLOOKUP(M$57,[1]Beta!$A$22:$AG$362,[1]Beta!$B180+1,)</f>
        <v>46.029998999999997</v>
      </c>
      <c r="N215" s="105">
        <f>HLOOKUP(N$57,[1]Beta!$A$22:$AG$362,[1]Beta!$B180+1,)</f>
        <v>71.440002000000007</v>
      </c>
      <c r="O215" s="105">
        <f>HLOOKUP(O$57,[1]Beta!$A$22:$AG$362,[1]Beta!$B180+1,)</f>
        <v>28.469999000000001</v>
      </c>
      <c r="P215" s="105">
        <f>HLOOKUP(P$57,[1]Beta!$A$22:$AG$362,[1]Beta!$B180+1,)</f>
        <v>31.33</v>
      </c>
      <c r="Q215" s="105">
        <f>HLOOKUP(Q$57,[1]Beta!$A$22:$AG$362,[1]Beta!$B180+1,)</f>
        <v>142.25</v>
      </c>
      <c r="R215" s="105">
        <f>HLOOKUP(R$57,[1]Beta!$A$22:$AG$362,[1]Beta!$B180+1,)</f>
        <v>3598.7299800000001</v>
      </c>
    </row>
    <row r="216" spans="2:18" x14ac:dyDescent="0.2">
      <c r="B216" s="103">
        <v>41813</v>
      </c>
      <c r="C216" s="105">
        <f>HLOOKUP(C$57,[1]Beta!$A$22:$AG$362,[1]Beta!$B181+1,)</f>
        <v>52.709999000000003</v>
      </c>
      <c r="D216" s="105">
        <f>HLOOKUP(D$57,[1]Beta!$A$22:$AG$362,[1]Beta!$B181+1,)</f>
        <v>50.110004000000004</v>
      </c>
      <c r="E216" s="105">
        <f>HLOOKUP(E$57,[1]Beta!$A$22:$AG$362,[1]Beta!$B181+1,)</f>
        <v>41.779998999999997</v>
      </c>
      <c r="F216" s="105">
        <f>HLOOKUP(F$57,[1]Beta!$A$22:$AG$362,[1]Beta!$B181+1,)</f>
        <v>76.910004000000001</v>
      </c>
      <c r="G216" s="105">
        <f>HLOOKUP(G$57,[1]Beta!$A$22:$AG$362,[1]Beta!$B181+1,)</f>
        <v>42.68</v>
      </c>
      <c r="H216" s="105">
        <f>HLOOKUP(H$57,[1]Beta!$A$22:$AG$362,[1]Beta!$B181+1,)</f>
        <v>37.759998000000003</v>
      </c>
      <c r="I216" s="105">
        <f>HLOOKUP(I$57,[1]Beta!$A$22:$AG$362,[1]Beta!$B181+1,)</f>
        <v>52.740001999999997</v>
      </c>
      <c r="J216" s="105">
        <f>HLOOKUP(J$57,[1]Beta!$A$22:$AG$362,[1]Beta!$B181+1,)</f>
        <v>57.32</v>
      </c>
      <c r="K216" s="105">
        <f>HLOOKUP(K$57,[1]Beta!$A$22:$AG$362,[1]Beta!$B181+1,)</f>
        <v>48.41</v>
      </c>
      <c r="L216" s="105">
        <f>HLOOKUP(L$57,[1]Beta!$A$22:$AG$362,[1]Beta!$B181+1,)</f>
        <v>60.130001</v>
      </c>
      <c r="M216" s="105">
        <f>HLOOKUP(M$57,[1]Beta!$A$22:$AG$362,[1]Beta!$B181+1,)</f>
        <v>47.029998999999997</v>
      </c>
      <c r="N216" s="105">
        <f>HLOOKUP(N$57,[1]Beta!$A$22:$AG$362,[1]Beta!$B181+1,)</f>
        <v>70.990004999999996</v>
      </c>
      <c r="O216" s="105">
        <f>HLOOKUP(O$57,[1]Beta!$A$22:$AG$362,[1]Beta!$B181+1,)</f>
        <v>28.75</v>
      </c>
      <c r="P216" s="105">
        <f>HLOOKUP(P$57,[1]Beta!$A$22:$AG$362,[1]Beta!$B181+1,)</f>
        <v>31.43</v>
      </c>
      <c r="Q216" s="105">
        <f>HLOOKUP(Q$57,[1]Beta!$A$22:$AG$362,[1]Beta!$B181+1,)</f>
        <v>137.08000200000001</v>
      </c>
      <c r="R216" s="105">
        <f>HLOOKUP(R$57,[1]Beta!$A$22:$AG$362,[1]Beta!$B181+1,)</f>
        <v>3553.3500979999999</v>
      </c>
    </row>
    <row r="217" spans="2:18" x14ac:dyDescent="0.2">
      <c r="B217" s="103">
        <v>41806</v>
      </c>
      <c r="C217" s="105">
        <f>HLOOKUP(C$57,[1]Beta!$A$22:$AG$362,[1]Beta!$B182+1,)</f>
        <v>52.669998</v>
      </c>
      <c r="D217" s="105">
        <f>HLOOKUP(D$57,[1]Beta!$A$22:$AG$362,[1]Beta!$B182+1,)</f>
        <v>49.279991000000003</v>
      </c>
      <c r="E217" s="105">
        <f>HLOOKUP(E$57,[1]Beta!$A$22:$AG$362,[1]Beta!$B182+1,)</f>
        <v>41.400002000000001</v>
      </c>
      <c r="F217" s="105">
        <f>HLOOKUP(F$57,[1]Beta!$A$22:$AG$362,[1]Beta!$B182+1,)</f>
        <v>76.230002999999996</v>
      </c>
      <c r="G217" s="105">
        <f>HLOOKUP(G$57,[1]Beta!$A$22:$AG$362,[1]Beta!$B182+1,)</f>
        <v>42.75</v>
      </c>
      <c r="H217" s="105">
        <f>HLOOKUP(H$57,[1]Beta!$A$22:$AG$362,[1]Beta!$B182+1,)</f>
        <v>38.029998999999997</v>
      </c>
      <c r="I217" s="105">
        <f>HLOOKUP(I$57,[1]Beta!$A$22:$AG$362,[1]Beta!$B182+1,)</f>
        <v>52.060001</v>
      </c>
      <c r="J217" s="105">
        <f>HLOOKUP(J$57,[1]Beta!$A$22:$AG$362,[1]Beta!$B182+1,)</f>
        <v>55.900002000000001</v>
      </c>
      <c r="K217" s="105">
        <f>HLOOKUP(K$57,[1]Beta!$A$22:$AG$362,[1]Beta!$B182+1,)</f>
        <v>47.959999000000003</v>
      </c>
      <c r="L217" s="105">
        <f>HLOOKUP(L$57,[1]Beta!$A$22:$AG$362,[1]Beta!$B182+1,)</f>
        <v>59.099997999999999</v>
      </c>
      <c r="M217" s="105">
        <f>HLOOKUP(M$57,[1]Beta!$A$22:$AG$362,[1]Beta!$B182+1,)</f>
        <v>46.189999</v>
      </c>
      <c r="N217" s="105">
        <f>HLOOKUP(N$57,[1]Beta!$A$22:$AG$362,[1]Beta!$B182+1,)</f>
        <v>70.009995000000004</v>
      </c>
      <c r="O217" s="105">
        <f>HLOOKUP(O$57,[1]Beta!$A$22:$AG$362,[1]Beta!$B182+1,)</f>
        <v>29.530000999999999</v>
      </c>
      <c r="P217" s="105">
        <f>HLOOKUP(P$57,[1]Beta!$A$22:$AG$362,[1]Beta!$B182+1,)</f>
        <v>30.24</v>
      </c>
      <c r="Q217" s="105">
        <f>HLOOKUP(Q$57,[1]Beta!$A$22:$AG$362,[1]Beta!$B182+1,)</f>
        <v>138.08999600000001</v>
      </c>
      <c r="R217" s="105">
        <f>HLOOKUP(R$57,[1]Beta!$A$22:$AG$362,[1]Beta!$B182+1,)</f>
        <v>3555.6000979999999</v>
      </c>
    </row>
    <row r="218" spans="2:18" x14ac:dyDescent="0.2">
      <c r="B218" s="103">
        <v>41799</v>
      </c>
      <c r="C218" s="105">
        <f>HLOOKUP(C$57,[1]Beta!$A$22:$AG$362,[1]Beta!$B183+1,)</f>
        <v>51.07</v>
      </c>
      <c r="D218" s="105">
        <f>HLOOKUP(D$57,[1]Beta!$A$22:$AG$362,[1]Beta!$B183+1,)</f>
        <v>48.27</v>
      </c>
      <c r="E218" s="105">
        <f>HLOOKUP(E$57,[1]Beta!$A$22:$AG$362,[1]Beta!$B183+1,)</f>
        <v>39.740001999999997</v>
      </c>
      <c r="F218" s="105">
        <f>HLOOKUP(F$57,[1]Beta!$A$22:$AG$362,[1]Beta!$B183+1,)</f>
        <v>74.639999000000003</v>
      </c>
      <c r="G218" s="105">
        <f>HLOOKUP(G$57,[1]Beta!$A$22:$AG$362,[1]Beta!$B183+1,)</f>
        <v>41.16</v>
      </c>
      <c r="H218" s="105">
        <f>HLOOKUP(H$57,[1]Beta!$A$22:$AG$362,[1]Beta!$B183+1,)</f>
        <v>37.840000000000003</v>
      </c>
      <c r="I218" s="105">
        <f>HLOOKUP(I$57,[1]Beta!$A$22:$AG$362,[1]Beta!$B183+1,)</f>
        <v>51.639999000000003</v>
      </c>
      <c r="J218" s="105">
        <f>HLOOKUP(J$57,[1]Beta!$A$22:$AG$362,[1]Beta!$B183+1,)</f>
        <v>54.630001</v>
      </c>
      <c r="K218" s="105">
        <f>HLOOKUP(K$57,[1]Beta!$A$22:$AG$362,[1]Beta!$B183+1,)</f>
        <v>47.389999000000003</v>
      </c>
      <c r="L218" s="105">
        <f>HLOOKUP(L$57,[1]Beta!$A$22:$AG$362,[1]Beta!$B183+1,)</f>
        <v>57.580002</v>
      </c>
      <c r="M218" s="105">
        <f>HLOOKUP(M$57,[1]Beta!$A$22:$AG$362,[1]Beta!$B183+1,)</f>
        <v>45.09</v>
      </c>
      <c r="N218" s="105">
        <f>HLOOKUP(N$57,[1]Beta!$A$22:$AG$362,[1]Beta!$B183+1,)</f>
        <v>68.260009999999994</v>
      </c>
      <c r="O218" s="105">
        <f>HLOOKUP(O$57,[1]Beta!$A$22:$AG$362,[1]Beta!$B183+1,)</f>
        <v>29.01</v>
      </c>
      <c r="P218" s="105">
        <f>HLOOKUP(P$57,[1]Beta!$A$22:$AG$362,[1]Beta!$B183+1,)</f>
        <v>31.41</v>
      </c>
      <c r="Q218" s="105">
        <f>HLOOKUP(Q$57,[1]Beta!$A$22:$AG$362,[1]Beta!$B183+1,)</f>
        <v>119.43</v>
      </c>
      <c r="R218" s="105">
        <f>HLOOKUP(R$57,[1]Beta!$A$22:$AG$362,[1]Beta!$B183+1,)</f>
        <v>3506.580078</v>
      </c>
    </row>
    <row r="219" spans="2:18" x14ac:dyDescent="0.2">
      <c r="B219" s="103">
        <v>41792</v>
      </c>
      <c r="C219" s="105">
        <f>HLOOKUP(C$57,[1]Beta!$A$22:$AG$362,[1]Beta!$B184+1,)</f>
        <v>51.169998</v>
      </c>
      <c r="D219" s="105">
        <f>HLOOKUP(D$57,[1]Beta!$A$22:$AG$362,[1]Beta!$B184+1,)</f>
        <v>49.669998</v>
      </c>
      <c r="E219" s="105">
        <f>HLOOKUP(E$57,[1]Beta!$A$22:$AG$362,[1]Beta!$B184+1,)</f>
        <v>40.07</v>
      </c>
      <c r="F219" s="105">
        <f>HLOOKUP(F$57,[1]Beta!$A$22:$AG$362,[1]Beta!$B184+1,)</f>
        <v>75.669998000000007</v>
      </c>
      <c r="G219" s="105">
        <f>HLOOKUP(G$57,[1]Beta!$A$22:$AG$362,[1]Beta!$B184+1,)</f>
        <v>41.310001</v>
      </c>
      <c r="H219" s="105">
        <f>HLOOKUP(H$57,[1]Beta!$A$22:$AG$362,[1]Beta!$B184+1,)</f>
        <v>36.790000999999997</v>
      </c>
      <c r="I219" s="105">
        <f>HLOOKUP(I$57,[1]Beta!$A$22:$AG$362,[1]Beta!$B184+1,)</f>
        <v>52.950001</v>
      </c>
      <c r="J219" s="105">
        <f>HLOOKUP(J$57,[1]Beta!$A$22:$AG$362,[1]Beta!$B184+1,)</f>
        <v>55.330002</v>
      </c>
      <c r="K219" s="105">
        <f>HLOOKUP(K$57,[1]Beta!$A$22:$AG$362,[1]Beta!$B184+1,)</f>
        <v>46.93</v>
      </c>
      <c r="L219" s="105">
        <f>HLOOKUP(L$57,[1]Beta!$A$22:$AG$362,[1]Beta!$B184+1,)</f>
        <v>58.130001</v>
      </c>
      <c r="M219" s="105">
        <f>HLOOKUP(M$57,[1]Beta!$A$22:$AG$362,[1]Beta!$B184+1,)</f>
        <v>45.93</v>
      </c>
      <c r="N219" s="105">
        <f>HLOOKUP(N$57,[1]Beta!$A$22:$AG$362,[1]Beta!$B184+1,)</f>
        <v>68.729996</v>
      </c>
      <c r="O219" s="105">
        <f>HLOOKUP(O$57,[1]Beta!$A$22:$AG$362,[1]Beta!$B184+1,)</f>
        <v>29.1</v>
      </c>
      <c r="P219" s="105">
        <f>HLOOKUP(P$57,[1]Beta!$A$22:$AG$362,[1]Beta!$B184+1,)</f>
        <v>31.719999000000001</v>
      </c>
      <c r="Q219" s="105">
        <f>HLOOKUP(Q$57,[1]Beta!$A$22:$AG$362,[1]Beta!$B184+1,)</f>
        <v>120.529999</v>
      </c>
      <c r="R219" s="105">
        <f>HLOOKUP(R$57,[1]Beta!$A$22:$AG$362,[1]Beta!$B184+1,)</f>
        <v>3528.9799800000001</v>
      </c>
    </row>
    <row r="220" spans="2:18" x14ac:dyDescent="0.2">
      <c r="B220" s="103">
        <v>41786</v>
      </c>
      <c r="C220" s="105">
        <f>HLOOKUP(C$57,[1]Beta!$A$22:$AG$362,[1]Beta!$B185+1,)</f>
        <v>50.099997999999999</v>
      </c>
      <c r="D220" s="105">
        <f>HLOOKUP(D$57,[1]Beta!$A$22:$AG$362,[1]Beta!$B185+1,)</f>
        <v>48.670006000000001</v>
      </c>
      <c r="E220" s="105">
        <f>HLOOKUP(E$57,[1]Beta!$A$22:$AG$362,[1]Beta!$B185+1,)</f>
        <v>39.880001</v>
      </c>
      <c r="F220" s="105">
        <f>HLOOKUP(F$57,[1]Beta!$A$22:$AG$362,[1]Beta!$B185+1,)</f>
        <v>75</v>
      </c>
      <c r="G220" s="105">
        <f>HLOOKUP(G$57,[1]Beta!$A$22:$AG$362,[1]Beta!$B185+1,)</f>
        <v>40.549999</v>
      </c>
      <c r="H220" s="105">
        <f>HLOOKUP(H$57,[1]Beta!$A$22:$AG$362,[1]Beta!$B185+1,)</f>
        <v>36.630001</v>
      </c>
      <c r="I220" s="105">
        <f>HLOOKUP(I$57,[1]Beta!$A$22:$AG$362,[1]Beta!$B185+1,)</f>
        <v>52.360000999999997</v>
      </c>
      <c r="J220" s="105">
        <f>HLOOKUP(J$57,[1]Beta!$A$22:$AG$362,[1]Beta!$B185+1,)</f>
        <v>55.009998000000003</v>
      </c>
      <c r="K220" s="105">
        <f>HLOOKUP(K$57,[1]Beta!$A$22:$AG$362,[1]Beta!$B185+1,)</f>
        <v>46.68</v>
      </c>
      <c r="L220" s="105">
        <f>HLOOKUP(L$57,[1]Beta!$A$22:$AG$362,[1]Beta!$B185+1,)</f>
        <v>57.52</v>
      </c>
      <c r="M220" s="105">
        <f>HLOOKUP(M$57,[1]Beta!$A$22:$AG$362,[1]Beta!$B185+1,)</f>
        <v>45.27</v>
      </c>
      <c r="N220" s="105">
        <f>HLOOKUP(N$57,[1]Beta!$A$22:$AG$362,[1]Beta!$B185+1,)</f>
        <v>65.410004000000001</v>
      </c>
      <c r="O220" s="105">
        <f>HLOOKUP(O$57,[1]Beta!$A$22:$AG$362,[1]Beta!$B185+1,)</f>
        <v>29.57</v>
      </c>
      <c r="P220" s="105">
        <f>HLOOKUP(P$57,[1]Beta!$A$22:$AG$362,[1]Beta!$B185+1,)</f>
        <v>30.469999000000001</v>
      </c>
      <c r="Q220" s="105">
        <f>HLOOKUP(Q$57,[1]Beta!$A$22:$AG$362,[1]Beta!$B185+1,)</f>
        <v>114.959999</v>
      </c>
      <c r="R220" s="105">
        <f>HLOOKUP(R$57,[1]Beta!$A$22:$AG$362,[1]Beta!$B185+1,)</f>
        <v>3480.290039</v>
      </c>
    </row>
    <row r="221" spans="2:18" x14ac:dyDescent="0.2">
      <c r="B221" s="103">
        <v>41778</v>
      </c>
      <c r="C221" s="105">
        <f>HLOOKUP(C$57,[1]Beta!$A$22:$AG$362,[1]Beta!$B186+1,)</f>
        <v>50.330002</v>
      </c>
      <c r="D221" s="105">
        <f>HLOOKUP(D$57,[1]Beta!$A$22:$AG$362,[1]Beta!$B186+1,)</f>
        <v>47.959994999999999</v>
      </c>
      <c r="E221" s="105">
        <f>HLOOKUP(E$57,[1]Beta!$A$22:$AG$362,[1]Beta!$B186+1,)</f>
        <v>38.979999999999997</v>
      </c>
      <c r="F221" s="105">
        <f>HLOOKUP(F$57,[1]Beta!$A$22:$AG$362,[1]Beta!$B186+1,)</f>
        <v>74.169998000000007</v>
      </c>
      <c r="G221" s="105">
        <f>HLOOKUP(G$57,[1]Beta!$A$22:$AG$362,[1]Beta!$B186+1,)</f>
        <v>39.799999</v>
      </c>
      <c r="H221" s="105">
        <f>HLOOKUP(H$57,[1]Beta!$A$22:$AG$362,[1]Beta!$B186+1,)</f>
        <v>36.209999000000003</v>
      </c>
      <c r="I221" s="105">
        <f>HLOOKUP(I$57,[1]Beta!$A$22:$AG$362,[1]Beta!$B186+1,)</f>
        <v>52.110000999999997</v>
      </c>
      <c r="J221" s="105">
        <f>HLOOKUP(J$57,[1]Beta!$A$22:$AG$362,[1]Beta!$B186+1,)</f>
        <v>53.369999</v>
      </c>
      <c r="K221" s="105">
        <f>HLOOKUP(K$57,[1]Beta!$A$22:$AG$362,[1]Beta!$B186+1,)</f>
        <v>45.599997999999999</v>
      </c>
      <c r="L221" s="105">
        <f>HLOOKUP(L$57,[1]Beta!$A$22:$AG$362,[1]Beta!$B186+1,)</f>
        <v>56.779998999999997</v>
      </c>
      <c r="M221" s="105">
        <f>HLOOKUP(M$57,[1]Beta!$A$22:$AG$362,[1]Beta!$B186+1,)</f>
        <v>44.52</v>
      </c>
      <c r="N221" s="105">
        <f>HLOOKUP(N$57,[1]Beta!$A$22:$AG$362,[1]Beta!$B186+1,)</f>
        <v>65.040001000000004</v>
      </c>
      <c r="O221" s="105">
        <f>HLOOKUP(O$57,[1]Beta!$A$22:$AG$362,[1]Beta!$B186+1,)</f>
        <v>27.73</v>
      </c>
      <c r="P221" s="105">
        <f>HLOOKUP(P$57,[1]Beta!$A$22:$AG$362,[1]Beta!$B186+1,)</f>
        <v>30.77</v>
      </c>
      <c r="Q221" s="105">
        <f>HLOOKUP(Q$57,[1]Beta!$A$22:$AG$362,[1]Beta!$B186+1,)</f>
        <v>115.510002</v>
      </c>
      <c r="R221" s="105">
        <f>HLOOKUP(R$57,[1]Beta!$A$22:$AG$362,[1]Beta!$B186+1,)</f>
        <v>3437.580078</v>
      </c>
    </row>
    <row r="222" spans="2:18" x14ac:dyDescent="0.2">
      <c r="B222" s="103">
        <v>41771</v>
      </c>
      <c r="C222" s="105">
        <f>HLOOKUP(C$57,[1]Beta!$A$22:$AG$362,[1]Beta!$B187+1,)</f>
        <v>50.580002</v>
      </c>
      <c r="D222" s="105">
        <f>HLOOKUP(D$57,[1]Beta!$A$22:$AG$362,[1]Beta!$B187+1,)</f>
        <v>47.890006999999997</v>
      </c>
      <c r="E222" s="105">
        <f>HLOOKUP(E$57,[1]Beta!$A$22:$AG$362,[1]Beta!$B187+1,)</f>
        <v>38.970001000000003</v>
      </c>
      <c r="F222" s="105">
        <f>HLOOKUP(F$57,[1]Beta!$A$22:$AG$362,[1]Beta!$B187+1,)</f>
        <v>74.680000000000007</v>
      </c>
      <c r="G222" s="105">
        <f>HLOOKUP(G$57,[1]Beta!$A$22:$AG$362,[1]Beta!$B187+1,)</f>
        <v>40.110000999999997</v>
      </c>
      <c r="H222" s="105">
        <f>HLOOKUP(H$57,[1]Beta!$A$22:$AG$362,[1]Beta!$B187+1,)</f>
        <v>36.340000000000003</v>
      </c>
      <c r="I222" s="105">
        <f>HLOOKUP(I$57,[1]Beta!$A$22:$AG$362,[1]Beta!$B187+1,)</f>
        <v>52.939999</v>
      </c>
      <c r="J222" s="105">
        <f>HLOOKUP(J$57,[1]Beta!$A$22:$AG$362,[1]Beta!$B187+1,)</f>
        <v>52.48</v>
      </c>
      <c r="K222" s="105">
        <f>HLOOKUP(K$57,[1]Beta!$A$22:$AG$362,[1]Beta!$B187+1,)</f>
        <v>46.080002</v>
      </c>
      <c r="L222" s="105">
        <f>HLOOKUP(L$57,[1]Beta!$A$22:$AG$362,[1]Beta!$B187+1,)</f>
        <v>56.759998000000003</v>
      </c>
      <c r="M222" s="105">
        <f>HLOOKUP(M$57,[1]Beta!$A$22:$AG$362,[1]Beta!$B187+1,)</f>
        <v>44.580002</v>
      </c>
      <c r="N222" s="105">
        <f>HLOOKUP(N$57,[1]Beta!$A$22:$AG$362,[1]Beta!$B187+1,)</f>
        <v>64.559997999999993</v>
      </c>
      <c r="O222" s="105">
        <f>HLOOKUP(O$57,[1]Beta!$A$22:$AG$362,[1]Beta!$B187+1,)</f>
        <v>27.5</v>
      </c>
      <c r="P222" s="105">
        <f>HLOOKUP(P$57,[1]Beta!$A$22:$AG$362,[1]Beta!$B187+1,)</f>
        <v>31.049999</v>
      </c>
      <c r="Q222" s="105">
        <f>HLOOKUP(Q$57,[1]Beta!$A$22:$AG$362,[1]Beta!$B187+1,)</f>
        <v>112.349998</v>
      </c>
      <c r="R222" s="105">
        <f>HLOOKUP(R$57,[1]Beta!$A$22:$AG$362,[1]Beta!$B187+1,)</f>
        <v>3395.209961</v>
      </c>
    </row>
    <row r="223" spans="2:18" x14ac:dyDescent="0.2">
      <c r="B223" s="103">
        <v>41764</v>
      </c>
      <c r="C223" s="105">
        <f>HLOOKUP(C$57,[1]Beta!$A$22:$AG$362,[1]Beta!$B188+1,)</f>
        <v>50.41</v>
      </c>
      <c r="D223" s="105">
        <f>HLOOKUP(D$57,[1]Beta!$A$22:$AG$362,[1]Beta!$B188+1,)</f>
        <v>46.709999000000003</v>
      </c>
      <c r="E223" s="105">
        <f>HLOOKUP(E$57,[1]Beta!$A$22:$AG$362,[1]Beta!$B188+1,)</f>
        <v>39.889999000000003</v>
      </c>
      <c r="F223" s="105">
        <f>HLOOKUP(F$57,[1]Beta!$A$22:$AG$362,[1]Beta!$B188+1,)</f>
        <v>74.440002000000007</v>
      </c>
      <c r="G223" s="105">
        <f>HLOOKUP(G$57,[1]Beta!$A$22:$AG$362,[1]Beta!$B188+1,)</f>
        <v>38.720001000000003</v>
      </c>
      <c r="H223" s="105">
        <f>HLOOKUP(H$57,[1]Beta!$A$22:$AG$362,[1]Beta!$B188+1,)</f>
        <v>35.939999</v>
      </c>
      <c r="I223" s="105">
        <f>HLOOKUP(I$57,[1]Beta!$A$22:$AG$362,[1]Beta!$B188+1,)</f>
        <v>53.650002000000001</v>
      </c>
      <c r="J223" s="105">
        <f>HLOOKUP(J$57,[1]Beta!$A$22:$AG$362,[1]Beta!$B188+1,)</f>
        <v>49.419998</v>
      </c>
      <c r="K223" s="105">
        <f>HLOOKUP(K$57,[1]Beta!$A$22:$AG$362,[1]Beta!$B188+1,)</f>
        <v>46.580002</v>
      </c>
      <c r="L223" s="105">
        <f>HLOOKUP(L$57,[1]Beta!$A$22:$AG$362,[1]Beta!$B188+1,)</f>
        <v>56.599997999999999</v>
      </c>
      <c r="M223" s="105">
        <f>HLOOKUP(M$57,[1]Beta!$A$22:$AG$362,[1]Beta!$B188+1,)</f>
        <v>44.02</v>
      </c>
      <c r="N223" s="105">
        <f>HLOOKUP(N$57,[1]Beta!$A$22:$AG$362,[1]Beta!$B188+1,)</f>
        <v>63.840004</v>
      </c>
      <c r="O223" s="105">
        <f>HLOOKUP(O$57,[1]Beta!$A$22:$AG$362,[1]Beta!$B188+1,)</f>
        <v>27.43</v>
      </c>
      <c r="P223" s="105">
        <f>HLOOKUP(P$57,[1]Beta!$A$22:$AG$362,[1]Beta!$B188+1,)</f>
        <v>29.950001</v>
      </c>
      <c r="Q223" s="105">
        <f>HLOOKUP(Q$57,[1]Beta!$A$22:$AG$362,[1]Beta!$B188+1,)</f>
        <v>109.519997</v>
      </c>
      <c r="R223" s="105">
        <f>HLOOKUP(R$57,[1]Beta!$A$22:$AG$362,[1]Beta!$B188+1,)</f>
        <v>3394.0500489999999</v>
      </c>
    </row>
    <row r="224" spans="2:18" x14ac:dyDescent="0.2">
      <c r="B224" s="103">
        <v>41757</v>
      </c>
      <c r="C224" s="105">
        <f>HLOOKUP(C$57,[1]Beta!$A$22:$AG$362,[1]Beta!$B189+1,)</f>
        <v>50.560001</v>
      </c>
      <c r="D224" s="105">
        <f>HLOOKUP(D$57,[1]Beta!$A$22:$AG$362,[1]Beta!$B189+1,)</f>
        <v>46.32</v>
      </c>
      <c r="E224" s="105">
        <f>HLOOKUP(E$57,[1]Beta!$A$22:$AG$362,[1]Beta!$B189+1,)</f>
        <v>40.259998000000003</v>
      </c>
      <c r="F224" s="105">
        <f>HLOOKUP(F$57,[1]Beta!$A$22:$AG$362,[1]Beta!$B189+1,)</f>
        <v>73.25</v>
      </c>
      <c r="G224" s="105">
        <f>HLOOKUP(G$57,[1]Beta!$A$22:$AG$362,[1]Beta!$B189+1,)</f>
        <v>38.729999999999997</v>
      </c>
      <c r="H224" s="105">
        <f>HLOOKUP(H$57,[1]Beta!$A$22:$AG$362,[1]Beta!$B189+1,)</f>
        <v>36.389999000000003</v>
      </c>
      <c r="I224" s="105">
        <f>HLOOKUP(I$57,[1]Beta!$A$22:$AG$362,[1]Beta!$B189+1,)</f>
        <v>54.27</v>
      </c>
      <c r="J224" s="105">
        <f>HLOOKUP(J$57,[1]Beta!$A$22:$AG$362,[1]Beta!$B189+1,)</f>
        <v>48.66</v>
      </c>
      <c r="K224" s="105">
        <f>HLOOKUP(K$57,[1]Beta!$A$22:$AG$362,[1]Beta!$B189+1,)</f>
        <v>46.459999000000003</v>
      </c>
      <c r="L224" s="105">
        <f>HLOOKUP(L$57,[1]Beta!$A$22:$AG$362,[1]Beta!$B189+1,)</f>
        <v>56.34</v>
      </c>
      <c r="M224" s="105">
        <f>HLOOKUP(M$57,[1]Beta!$A$22:$AG$362,[1]Beta!$B189+1,)</f>
        <v>43.130001</v>
      </c>
      <c r="N224" s="105">
        <f>HLOOKUP(N$57,[1]Beta!$A$22:$AG$362,[1]Beta!$B189+1,)</f>
        <v>61.159996</v>
      </c>
      <c r="O224" s="105">
        <f>HLOOKUP(O$57,[1]Beta!$A$22:$AG$362,[1]Beta!$B189+1,)</f>
        <v>27.120000999999998</v>
      </c>
      <c r="P224" s="105">
        <f>HLOOKUP(P$57,[1]Beta!$A$22:$AG$362,[1]Beta!$B189+1,)</f>
        <v>29.379999000000002</v>
      </c>
      <c r="Q224" s="105">
        <f>HLOOKUP(Q$57,[1]Beta!$A$22:$AG$362,[1]Beta!$B189+1,)</f>
        <v>106.400002</v>
      </c>
      <c r="R224" s="105">
        <f>HLOOKUP(R$57,[1]Beta!$A$22:$AG$362,[1]Beta!$B189+1,)</f>
        <v>3395.610107</v>
      </c>
    </row>
    <row r="225" spans="2:18" x14ac:dyDescent="0.2">
      <c r="B225" s="103">
        <v>41750</v>
      </c>
      <c r="C225" s="105">
        <f>HLOOKUP(C$57,[1]Beta!$A$22:$AG$362,[1]Beta!$B190+1,)</f>
        <v>51.27</v>
      </c>
      <c r="D225" s="105">
        <f>HLOOKUP(D$57,[1]Beta!$A$22:$AG$362,[1]Beta!$B190+1,)</f>
        <v>46.349997999999999</v>
      </c>
      <c r="E225" s="105">
        <f>HLOOKUP(E$57,[1]Beta!$A$22:$AG$362,[1]Beta!$B190+1,)</f>
        <v>40.610000999999997</v>
      </c>
      <c r="F225" s="105">
        <f>HLOOKUP(F$57,[1]Beta!$A$22:$AG$362,[1]Beta!$B190+1,)</f>
        <v>72.580001999999993</v>
      </c>
      <c r="G225" s="105">
        <f>HLOOKUP(G$57,[1]Beta!$A$22:$AG$362,[1]Beta!$B190+1,)</f>
        <v>39.729999999999997</v>
      </c>
      <c r="H225" s="105">
        <f>HLOOKUP(H$57,[1]Beta!$A$22:$AG$362,[1]Beta!$B190+1,)</f>
        <v>36.540000999999997</v>
      </c>
      <c r="I225" s="105">
        <f>HLOOKUP(I$57,[1]Beta!$A$22:$AG$362,[1]Beta!$B190+1,)</f>
        <v>54.779998999999997</v>
      </c>
      <c r="J225" s="105">
        <f>HLOOKUP(J$57,[1]Beta!$A$22:$AG$362,[1]Beta!$B190+1,)</f>
        <v>49.07</v>
      </c>
      <c r="K225" s="105">
        <f>HLOOKUP(K$57,[1]Beta!$A$22:$AG$362,[1]Beta!$B190+1,)</f>
        <v>46.450001</v>
      </c>
      <c r="L225" s="105">
        <f>HLOOKUP(L$57,[1]Beta!$A$22:$AG$362,[1]Beta!$B190+1,)</f>
        <v>56.57</v>
      </c>
      <c r="M225" s="105">
        <f>HLOOKUP(M$57,[1]Beta!$A$22:$AG$362,[1]Beta!$B190+1,)</f>
        <v>44.669998</v>
      </c>
      <c r="N225" s="105">
        <f>HLOOKUP(N$57,[1]Beta!$A$22:$AG$362,[1]Beta!$B190+1,)</f>
        <v>64.000007999999994</v>
      </c>
      <c r="O225" s="105">
        <f>HLOOKUP(O$57,[1]Beta!$A$22:$AG$362,[1]Beta!$B190+1,)</f>
        <v>27.15</v>
      </c>
      <c r="P225" s="105">
        <f>HLOOKUP(P$57,[1]Beta!$A$22:$AG$362,[1]Beta!$B190+1,)</f>
        <v>29.35</v>
      </c>
      <c r="Q225" s="105">
        <f>HLOOKUP(Q$57,[1]Beta!$A$22:$AG$362,[1]Beta!$B190+1,)</f>
        <v>105.58000199999999</v>
      </c>
      <c r="R225" s="105">
        <f>HLOOKUP(R$57,[1]Beta!$A$22:$AG$362,[1]Beta!$B190+1,)</f>
        <v>3362.9499510000001</v>
      </c>
    </row>
    <row r="226" spans="2:18" x14ac:dyDescent="0.2">
      <c r="B226" s="103">
        <v>41743</v>
      </c>
      <c r="C226" s="105">
        <f>HLOOKUP(C$57,[1]Beta!$A$22:$AG$362,[1]Beta!$B191+1,)</f>
        <v>49.900002000000001</v>
      </c>
      <c r="D226" s="105">
        <f>HLOOKUP(D$57,[1]Beta!$A$22:$AG$362,[1]Beta!$B191+1,)</f>
        <v>45.709994999999999</v>
      </c>
      <c r="E226" s="105">
        <f>HLOOKUP(E$57,[1]Beta!$A$22:$AG$362,[1]Beta!$B191+1,)</f>
        <v>40.189999</v>
      </c>
      <c r="F226" s="105">
        <f>HLOOKUP(F$57,[1]Beta!$A$22:$AG$362,[1]Beta!$B191+1,)</f>
        <v>69.980002999999996</v>
      </c>
      <c r="G226" s="105">
        <f>HLOOKUP(G$57,[1]Beta!$A$22:$AG$362,[1]Beta!$B191+1,)</f>
        <v>39.409999999999997</v>
      </c>
      <c r="H226" s="105">
        <f>HLOOKUP(H$57,[1]Beta!$A$22:$AG$362,[1]Beta!$B191+1,)</f>
        <v>35.880001</v>
      </c>
      <c r="I226" s="105">
        <f>HLOOKUP(I$57,[1]Beta!$A$22:$AG$362,[1]Beta!$B191+1,)</f>
        <v>54.150002000000001</v>
      </c>
      <c r="J226" s="105">
        <f>HLOOKUP(J$57,[1]Beta!$A$22:$AG$362,[1]Beta!$B191+1,)</f>
        <v>48.709999000000003</v>
      </c>
      <c r="K226" s="105">
        <f>HLOOKUP(K$57,[1]Beta!$A$22:$AG$362,[1]Beta!$B191+1,)</f>
        <v>46.860000999999997</v>
      </c>
      <c r="L226" s="105">
        <f>HLOOKUP(L$57,[1]Beta!$A$22:$AG$362,[1]Beta!$B191+1,)</f>
        <v>56.029998999999997</v>
      </c>
      <c r="M226" s="105">
        <f>HLOOKUP(M$57,[1]Beta!$A$22:$AG$362,[1]Beta!$B191+1,)</f>
        <v>44.529998999999997</v>
      </c>
      <c r="N226" s="105">
        <f>HLOOKUP(N$57,[1]Beta!$A$22:$AG$362,[1]Beta!$B191+1,)</f>
        <v>60.979996</v>
      </c>
      <c r="O226" s="105">
        <f>HLOOKUP(O$57,[1]Beta!$A$22:$AG$362,[1]Beta!$B191+1,)</f>
        <v>26.809999000000001</v>
      </c>
      <c r="P226" s="105">
        <f>HLOOKUP(P$57,[1]Beta!$A$22:$AG$362,[1]Beta!$B191+1,)</f>
        <v>30.5</v>
      </c>
      <c r="Q226" s="105">
        <f>HLOOKUP(Q$57,[1]Beta!$A$22:$AG$362,[1]Beta!$B191+1,)</f>
        <v>106.769997</v>
      </c>
      <c r="R226" s="105">
        <f>HLOOKUP(R$57,[1]Beta!$A$22:$AG$362,[1]Beta!$B191+1,)</f>
        <v>3365</v>
      </c>
    </row>
    <row r="227" spans="2:18" x14ac:dyDescent="0.2">
      <c r="B227" s="103">
        <v>41736</v>
      </c>
      <c r="C227" s="105">
        <f>HLOOKUP(C$57,[1]Beta!$A$22:$AG$362,[1]Beta!$B192+1,)</f>
        <v>48.52</v>
      </c>
      <c r="D227" s="105">
        <f>HLOOKUP(D$57,[1]Beta!$A$22:$AG$362,[1]Beta!$B192+1,)</f>
        <v>44.749996000000003</v>
      </c>
      <c r="E227" s="105">
        <f>HLOOKUP(E$57,[1]Beta!$A$22:$AG$362,[1]Beta!$B192+1,)</f>
        <v>38.849997999999999</v>
      </c>
      <c r="F227" s="105">
        <f>HLOOKUP(F$57,[1]Beta!$A$22:$AG$362,[1]Beta!$B192+1,)</f>
        <v>68.769997000000004</v>
      </c>
      <c r="G227" s="105">
        <f>HLOOKUP(G$57,[1]Beta!$A$22:$AG$362,[1]Beta!$B192+1,)</f>
        <v>38.529998999999997</v>
      </c>
      <c r="H227" s="105">
        <f>HLOOKUP(H$57,[1]Beta!$A$22:$AG$362,[1]Beta!$B192+1,)</f>
        <v>35.029998999999997</v>
      </c>
      <c r="I227" s="105">
        <f>HLOOKUP(I$57,[1]Beta!$A$22:$AG$362,[1]Beta!$B192+1,)</f>
        <v>52.459999000000003</v>
      </c>
      <c r="J227" s="105">
        <f>HLOOKUP(J$57,[1]Beta!$A$22:$AG$362,[1]Beta!$B192+1,)</f>
        <v>47.98</v>
      </c>
      <c r="K227" s="105">
        <f>HLOOKUP(K$57,[1]Beta!$A$22:$AG$362,[1]Beta!$B192+1,)</f>
        <v>46.360000999999997</v>
      </c>
      <c r="L227" s="105">
        <f>HLOOKUP(L$57,[1]Beta!$A$22:$AG$362,[1]Beta!$B192+1,)</f>
        <v>54.610000999999997</v>
      </c>
      <c r="M227" s="105">
        <f>HLOOKUP(M$57,[1]Beta!$A$22:$AG$362,[1]Beta!$B192+1,)</f>
        <v>44</v>
      </c>
      <c r="N227" s="105">
        <f>HLOOKUP(N$57,[1]Beta!$A$22:$AG$362,[1]Beta!$B192+1,)</f>
        <v>59.959999000000003</v>
      </c>
      <c r="O227" s="105">
        <f>HLOOKUP(O$57,[1]Beta!$A$22:$AG$362,[1]Beta!$B192+1,)</f>
        <v>26.48</v>
      </c>
      <c r="P227" s="105">
        <f>HLOOKUP(P$57,[1]Beta!$A$22:$AG$362,[1]Beta!$B192+1,)</f>
        <v>30.32</v>
      </c>
      <c r="Q227" s="105">
        <f>HLOOKUP(Q$57,[1]Beta!$A$22:$AG$362,[1]Beta!$B192+1,)</f>
        <v>104.510002</v>
      </c>
      <c r="R227" s="105">
        <f>HLOOKUP(R$57,[1]Beta!$A$22:$AG$362,[1]Beta!$B192+1,)</f>
        <v>3276.040039</v>
      </c>
    </row>
    <row r="228" spans="2:18" x14ac:dyDescent="0.2">
      <c r="B228" s="103">
        <v>41729</v>
      </c>
      <c r="C228" s="105">
        <f>HLOOKUP(C$57,[1]Beta!$A$22:$AG$362,[1]Beta!$B193+1,)</f>
        <v>47.650002000000001</v>
      </c>
      <c r="D228" s="105">
        <f>HLOOKUP(D$57,[1]Beta!$A$22:$AG$362,[1]Beta!$B193+1,)</f>
        <v>45.280006</v>
      </c>
      <c r="E228" s="105">
        <f>HLOOKUP(E$57,[1]Beta!$A$22:$AG$362,[1]Beta!$B193+1,)</f>
        <v>39.229999999999997</v>
      </c>
      <c r="F228" s="105">
        <f>HLOOKUP(F$57,[1]Beta!$A$22:$AG$362,[1]Beta!$B193+1,)</f>
        <v>69.889999000000003</v>
      </c>
      <c r="G228" s="105">
        <f>HLOOKUP(G$57,[1]Beta!$A$22:$AG$362,[1]Beta!$B193+1,)</f>
        <v>39.560001</v>
      </c>
      <c r="H228" s="105">
        <f>HLOOKUP(H$57,[1]Beta!$A$22:$AG$362,[1]Beta!$B193+1,)</f>
        <v>36.590000000000003</v>
      </c>
      <c r="I228" s="105">
        <f>HLOOKUP(I$57,[1]Beta!$A$22:$AG$362,[1]Beta!$B193+1,)</f>
        <v>53.130001</v>
      </c>
      <c r="J228" s="105">
        <f>HLOOKUP(J$57,[1]Beta!$A$22:$AG$362,[1]Beta!$B193+1,)</f>
        <v>49.07</v>
      </c>
      <c r="K228" s="105">
        <f>HLOOKUP(K$57,[1]Beta!$A$22:$AG$362,[1]Beta!$B193+1,)</f>
        <v>46.23</v>
      </c>
      <c r="L228" s="105">
        <f>HLOOKUP(L$57,[1]Beta!$A$22:$AG$362,[1]Beta!$B193+1,)</f>
        <v>55.669998</v>
      </c>
      <c r="M228" s="105">
        <f>HLOOKUP(M$57,[1]Beta!$A$22:$AG$362,[1]Beta!$B193+1,)</f>
        <v>43.900002000000001</v>
      </c>
      <c r="N228" s="105">
        <f>HLOOKUP(N$57,[1]Beta!$A$22:$AG$362,[1]Beta!$B193+1,)</f>
        <v>61.949997000000003</v>
      </c>
      <c r="O228" s="105">
        <f>HLOOKUP(O$57,[1]Beta!$A$22:$AG$362,[1]Beta!$B193+1,)</f>
        <v>26.1</v>
      </c>
      <c r="P228" s="105">
        <f>HLOOKUP(P$57,[1]Beta!$A$22:$AG$362,[1]Beta!$B193+1,)</f>
        <v>30.969999000000001</v>
      </c>
      <c r="Q228" s="105">
        <f>HLOOKUP(Q$57,[1]Beta!$A$22:$AG$362,[1]Beta!$B193+1,)</f>
        <v>103.839996</v>
      </c>
      <c r="R228" s="105">
        <f>HLOOKUP(R$57,[1]Beta!$A$22:$AG$362,[1]Beta!$B193+1,)</f>
        <v>3363.4099120000001</v>
      </c>
    </row>
    <row r="229" spans="2:18" x14ac:dyDescent="0.2">
      <c r="B229" s="103">
        <v>41722</v>
      </c>
      <c r="C229" s="105">
        <f>HLOOKUP(C$57,[1]Beta!$A$22:$AG$362,[1]Beta!$B194+1,)</f>
        <v>46.07</v>
      </c>
      <c r="D229" s="105">
        <f>HLOOKUP(D$57,[1]Beta!$A$22:$AG$362,[1]Beta!$B194+1,)</f>
        <v>44.800007000000001</v>
      </c>
      <c r="E229" s="105">
        <f>HLOOKUP(E$57,[1]Beta!$A$22:$AG$362,[1]Beta!$B194+1,)</f>
        <v>38.770000000000003</v>
      </c>
      <c r="F229" s="105">
        <f>HLOOKUP(F$57,[1]Beta!$A$22:$AG$362,[1]Beta!$B194+1,)</f>
        <v>69.059997999999993</v>
      </c>
      <c r="G229" s="105">
        <f>HLOOKUP(G$57,[1]Beta!$A$22:$AG$362,[1]Beta!$B194+1,)</f>
        <v>39.25</v>
      </c>
      <c r="H229" s="105">
        <f>HLOOKUP(H$57,[1]Beta!$A$22:$AG$362,[1]Beta!$B194+1,)</f>
        <v>35.099997999999999</v>
      </c>
      <c r="I229" s="105">
        <f>HLOOKUP(I$57,[1]Beta!$A$22:$AG$362,[1]Beta!$B194+1,)</f>
        <v>52.869999</v>
      </c>
      <c r="J229" s="105">
        <f>HLOOKUP(J$57,[1]Beta!$A$22:$AG$362,[1]Beta!$B194+1,)</f>
        <v>49.240001999999997</v>
      </c>
      <c r="K229" s="105">
        <f>HLOOKUP(K$57,[1]Beta!$A$22:$AG$362,[1]Beta!$B194+1,)</f>
        <v>46.439999</v>
      </c>
      <c r="L229" s="105">
        <f>HLOOKUP(L$57,[1]Beta!$A$22:$AG$362,[1]Beta!$B194+1,)</f>
        <v>55.209999000000003</v>
      </c>
      <c r="M229" s="105">
        <f>HLOOKUP(M$57,[1]Beta!$A$22:$AG$362,[1]Beta!$B194+1,)</f>
        <v>43.68</v>
      </c>
      <c r="N229" s="105">
        <f>HLOOKUP(N$57,[1]Beta!$A$22:$AG$362,[1]Beta!$B194+1,)</f>
        <v>62.860004000000004</v>
      </c>
      <c r="O229" s="105">
        <f>HLOOKUP(O$57,[1]Beta!$A$22:$AG$362,[1]Beta!$B194+1,)</f>
        <v>25.25</v>
      </c>
      <c r="P229" s="105">
        <f>HLOOKUP(P$57,[1]Beta!$A$22:$AG$362,[1]Beta!$B194+1,)</f>
        <v>29.77</v>
      </c>
      <c r="Q229" s="105">
        <f>HLOOKUP(Q$57,[1]Beta!$A$22:$AG$362,[1]Beta!$B194+1,)</f>
        <v>97.459998999999996</v>
      </c>
      <c r="R229" s="105">
        <f>HLOOKUP(R$57,[1]Beta!$A$22:$AG$362,[1]Beta!$B194+1,)</f>
        <v>3348.830078</v>
      </c>
    </row>
    <row r="230" spans="2:18" x14ac:dyDescent="0.2">
      <c r="B230" s="103">
        <v>41715</v>
      </c>
      <c r="C230" s="105">
        <f>HLOOKUP(C$57,[1]Beta!$A$22:$AG$362,[1]Beta!$B195+1,)</f>
        <v>46.119999</v>
      </c>
      <c r="D230" s="105">
        <f>HLOOKUP(D$57,[1]Beta!$A$22:$AG$362,[1]Beta!$B195+1,)</f>
        <v>44.509995000000004</v>
      </c>
      <c r="E230" s="105">
        <f>HLOOKUP(E$57,[1]Beta!$A$22:$AG$362,[1]Beta!$B195+1,)</f>
        <v>38.049999</v>
      </c>
      <c r="F230" s="105">
        <f>HLOOKUP(F$57,[1]Beta!$A$22:$AG$362,[1]Beta!$B195+1,)</f>
        <v>69.449996999999996</v>
      </c>
      <c r="G230" s="105">
        <f>HLOOKUP(G$57,[1]Beta!$A$22:$AG$362,[1]Beta!$B195+1,)</f>
        <v>39.209999000000003</v>
      </c>
      <c r="H230" s="105">
        <f>HLOOKUP(H$57,[1]Beta!$A$22:$AG$362,[1]Beta!$B195+1,)</f>
        <v>36.229999999999997</v>
      </c>
      <c r="I230" s="105">
        <f>HLOOKUP(I$57,[1]Beta!$A$22:$AG$362,[1]Beta!$B195+1,)</f>
        <v>53.009998000000003</v>
      </c>
      <c r="J230" s="105">
        <f>HLOOKUP(J$57,[1]Beta!$A$22:$AG$362,[1]Beta!$B195+1,)</f>
        <v>47.73</v>
      </c>
      <c r="K230" s="105">
        <f>HLOOKUP(K$57,[1]Beta!$A$22:$AG$362,[1]Beta!$B195+1,)</f>
        <v>46.529998999999997</v>
      </c>
      <c r="L230" s="105">
        <f>HLOOKUP(L$57,[1]Beta!$A$22:$AG$362,[1]Beta!$B195+1,)</f>
        <v>54.700001</v>
      </c>
      <c r="M230" s="105">
        <f>HLOOKUP(M$57,[1]Beta!$A$22:$AG$362,[1]Beta!$B195+1,)</f>
        <v>42.91</v>
      </c>
      <c r="N230" s="105">
        <f>HLOOKUP(N$57,[1]Beta!$A$22:$AG$362,[1]Beta!$B195+1,)</f>
        <v>63.370002999999997</v>
      </c>
      <c r="O230" s="105">
        <f>HLOOKUP(O$57,[1]Beta!$A$22:$AG$362,[1]Beta!$B195+1,)</f>
        <v>25.25</v>
      </c>
      <c r="P230" s="105">
        <f>HLOOKUP(P$57,[1]Beta!$A$22:$AG$362,[1]Beta!$B195+1,)</f>
        <v>30.4</v>
      </c>
      <c r="Q230" s="105">
        <f>HLOOKUP(Q$57,[1]Beta!$A$22:$AG$362,[1]Beta!$B195+1,)</f>
        <v>98.540001000000004</v>
      </c>
      <c r="R230" s="105">
        <f>HLOOKUP(R$57,[1]Beta!$A$22:$AG$362,[1]Beta!$B195+1,)</f>
        <v>3363.719971</v>
      </c>
    </row>
    <row r="231" spans="2:18" x14ac:dyDescent="0.2">
      <c r="B231" s="103">
        <v>41708</v>
      </c>
      <c r="C231" s="105">
        <f>HLOOKUP(C$57,[1]Beta!$A$22:$AG$362,[1]Beta!$B196+1,)</f>
        <v>46.299999</v>
      </c>
      <c r="D231" s="105">
        <f>HLOOKUP(D$57,[1]Beta!$A$22:$AG$362,[1]Beta!$B196+1,)</f>
        <v>44.809994000000003</v>
      </c>
      <c r="E231" s="105">
        <f>HLOOKUP(E$57,[1]Beta!$A$22:$AG$362,[1]Beta!$B196+1,)</f>
        <v>38.07</v>
      </c>
      <c r="F231" s="105">
        <f>HLOOKUP(F$57,[1]Beta!$A$22:$AG$362,[1]Beta!$B196+1,)</f>
        <v>75.319999999999993</v>
      </c>
      <c r="G231" s="105">
        <f>HLOOKUP(G$57,[1]Beta!$A$22:$AG$362,[1]Beta!$B196+1,)</f>
        <v>39.650002000000001</v>
      </c>
      <c r="H231" s="105">
        <f>HLOOKUP(H$57,[1]Beta!$A$22:$AG$362,[1]Beta!$B196+1,)</f>
        <v>36.090000000000003</v>
      </c>
      <c r="I231" s="105">
        <f>HLOOKUP(I$57,[1]Beta!$A$22:$AG$362,[1]Beta!$B196+1,)</f>
        <v>53.720001000000003</v>
      </c>
      <c r="J231" s="105">
        <f>HLOOKUP(J$57,[1]Beta!$A$22:$AG$362,[1]Beta!$B196+1,)</f>
        <v>48.619999</v>
      </c>
      <c r="K231" s="105">
        <f>HLOOKUP(K$57,[1]Beta!$A$22:$AG$362,[1]Beta!$B196+1,)</f>
        <v>46.650002000000001</v>
      </c>
      <c r="L231" s="105">
        <f>HLOOKUP(L$57,[1]Beta!$A$22:$AG$362,[1]Beta!$B196+1,)</f>
        <v>55.720001000000003</v>
      </c>
      <c r="M231" s="105">
        <f>HLOOKUP(M$57,[1]Beta!$A$22:$AG$362,[1]Beta!$B196+1,)</f>
        <v>43.18</v>
      </c>
      <c r="N231" s="105">
        <f>HLOOKUP(N$57,[1]Beta!$A$22:$AG$362,[1]Beta!$B196+1,)</f>
        <v>61.919998</v>
      </c>
      <c r="O231" s="105">
        <f>HLOOKUP(O$57,[1]Beta!$A$22:$AG$362,[1]Beta!$B196+1,)</f>
        <v>25.290001</v>
      </c>
      <c r="P231" s="105">
        <f>HLOOKUP(P$57,[1]Beta!$A$22:$AG$362,[1]Beta!$B196+1,)</f>
        <v>34.900002000000001</v>
      </c>
      <c r="Q231" s="105">
        <f>HLOOKUP(Q$57,[1]Beta!$A$22:$AG$362,[1]Beta!$B196+1,)</f>
        <v>97.870002999999997</v>
      </c>
      <c r="R231" s="105">
        <f>HLOOKUP(R$57,[1]Beta!$A$22:$AG$362,[1]Beta!$B196+1,)</f>
        <v>3317.8100589999999</v>
      </c>
    </row>
    <row r="232" spans="2:18" x14ac:dyDescent="0.2">
      <c r="B232" s="103">
        <v>41701</v>
      </c>
      <c r="C232" s="105">
        <f>HLOOKUP(C$57,[1]Beta!$A$22:$AG$362,[1]Beta!$B197+1,)</f>
        <v>45.470001000000003</v>
      </c>
      <c r="D232" s="105">
        <f>HLOOKUP(D$57,[1]Beta!$A$22:$AG$362,[1]Beta!$B197+1,)</f>
        <v>44.560004999999997</v>
      </c>
      <c r="E232" s="105">
        <f>HLOOKUP(E$57,[1]Beta!$A$22:$AG$362,[1]Beta!$B197+1,)</f>
        <v>37.159999999999997</v>
      </c>
      <c r="F232" s="105">
        <f>HLOOKUP(F$57,[1]Beta!$A$22:$AG$362,[1]Beta!$B197+1,)</f>
        <v>73.440002000000007</v>
      </c>
      <c r="G232" s="105">
        <f>HLOOKUP(G$57,[1]Beta!$A$22:$AG$362,[1]Beta!$B197+1,)</f>
        <v>39.200001</v>
      </c>
      <c r="H232" s="105">
        <f>HLOOKUP(H$57,[1]Beta!$A$22:$AG$362,[1]Beta!$B197+1,)</f>
        <v>35.639999000000003</v>
      </c>
      <c r="I232" s="105">
        <f>HLOOKUP(I$57,[1]Beta!$A$22:$AG$362,[1]Beta!$B197+1,)</f>
        <v>53.389999000000003</v>
      </c>
      <c r="J232" s="105">
        <f>HLOOKUP(J$57,[1]Beta!$A$22:$AG$362,[1]Beta!$B197+1,)</f>
        <v>44.759998000000003</v>
      </c>
      <c r="K232" s="105">
        <f>HLOOKUP(K$57,[1]Beta!$A$22:$AG$362,[1]Beta!$B197+1,)</f>
        <v>45.580002</v>
      </c>
      <c r="L232" s="105">
        <f>HLOOKUP(L$57,[1]Beta!$A$22:$AG$362,[1]Beta!$B197+1,)</f>
        <v>54.509998000000003</v>
      </c>
      <c r="M232" s="105">
        <f>HLOOKUP(M$57,[1]Beta!$A$22:$AG$362,[1]Beta!$B197+1,)</f>
        <v>42.099997999999999</v>
      </c>
      <c r="N232" s="105">
        <f>HLOOKUP(N$57,[1]Beta!$A$22:$AG$362,[1]Beta!$B197+1,)</f>
        <v>59.059994000000003</v>
      </c>
      <c r="O232" s="105">
        <f>HLOOKUP(O$57,[1]Beta!$A$22:$AG$362,[1]Beta!$B197+1,)</f>
        <v>25.1</v>
      </c>
      <c r="P232" s="105">
        <f>HLOOKUP(P$57,[1]Beta!$A$22:$AG$362,[1]Beta!$B197+1,)</f>
        <v>30.51</v>
      </c>
      <c r="Q232" s="105">
        <f>HLOOKUP(Q$57,[1]Beta!$A$22:$AG$362,[1]Beta!$B197+1,)</f>
        <v>98.370002999999997</v>
      </c>
      <c r="R232" s="105">
        <f>HLOOKUP(R$57,[1]Beta!$A$22:$AG$362,[1]Beta!$B197+1,)</f>
        <v>3382.570068</v>
      </c>
    </row>
    <row r="233" spans="2:18" x14ac:dyDescent="0.2">
      <c r="B233" s="103">
        <v>41694</v>
      </c>
      <c r="C233" s="105">
        <f>HLOOKUP(C$57,[1]Beta!$A$22:$AG$362,[1]Beta!$B198+1,)</f>
        <v>46.099997999999999</v>
      </c>
      <c r="D233" s="105">
        <f>HLOOKUP(D$57,[1]Beta!$A$22:$AG$362,[1]Beta!$B198+1,)</f>
        <v>44.689995000000003</v>
      </c>
      <c r="E233" s="105">
        <f>HLOOKUP(E$57,[1]Beta!$A$22:$AG$362,[1]Beta!$B198+1,)</f>
        <v>38.470001000000003</v>
      </c>
      <c r="F233" s="105">
        <f>HLOOKUP(F$57,[1]Beta!$A$22:$AG$362,[1]Beta!$B198+1,)</f>
        <v>75.120002999999997</v>
      </c>
      <c r="G233" s="105">
        <f>HLOOKUP(G$57,[1]Beta!$A$22:$AG$362,[1]Beta!$B198+1,)</f>
        <v>40.189999</v>
      </c>
      <c r="H233" s="105">
        <f>HLOOKUP(H$57,[1]Beta!$A$22:$AG$362,[1]Beta!$B198+1,)</f>
        <v>33.979999999999997</v>
      </c>
      <c r="I233" s="105">
        <f>HLOOKUP(I$57,[1]Beta!$A$22:$AG$362,[1]Beta!$B198+1,)</f>
        <v>54.02</v>
      </c>
      <c r="J233" s="105">
        <f>HLOOKUP(J$57,[1]Beta!$A$22:$AG$362,[1]Beta!$B198+1,)</f>
        <v>45.009998000000003</v>
      </c>
      <c r="K233" s="105">
        <f>HLOOKUP(K$57,[1]Beta!$A$22:$AG$362,[1]Beta!$B198+1,)</f>
        <v>45.849997999999999</v>
      </c>
      <c r="L233" s="105">
        <f>HLOOKUP(L$57,[1]Beta!$A$22:$AG$362,[1]Beta!$B198+1,)</f>
        <v>57.18</v>
      </c>
      <c r="M233" s="105">
        <f>HLOOKUP(M$57,[1]Beta!$A$22:$AG$362,[1]Beta!$B198+1,)</f>
        <v>42.869999</v>
      </c>
      <c r="N233" s="105">
        <f>HLOOKUP(N$57,[1]Beta!$A$22:$AG$362,[1]Beta!$B198+1,)</f>
        <v>59.239989999999999</v>
      </c>
      <c r="O233" s="105">
        <f>HLOOKUP(O$57,[1]Beta!$A$22:$AG$362,[1]Beta!$B198+1,)</f>
        <v>23.52</v>
      </c>
      <c r="P233" s="105">
        <f>HLOOKUP(P$57,[1]Beta!$A$22:$AG$362,[1]Beta!$B198+1,)</f>
        <v>30.889999</v>
      </c>
      <c r="Q233" s="105">
        <f>HLOOKUP(Q$57,[1]Beta!$A$22:$AG$362,[1]Beta!$B198+1,)</f>
        <v>96.760002</v>
      </c>
      <c r="R233" s="105">
        <f>HLOOKUP(R$57,[1]Beta!$A$22:$AG$362,[1]Beta!$B198+1,)</f>
        <v>3347.3798830000001</v>
      </c>
    </row>
    <row r="234" spans="2:18" x14ac:dyDescent="0.2">
      <c r="B234" s="103">
        <v>41688</v>
      </c>
      <c r="C234" s="105">
        <f>HLOOKUP(C$57,[1]Beta!$A$22:$AG$362,[1]Beta!$B199+1,)</f>
        <v>45.560001</v>
      </c>
      <c r="D234" s="105">
        <f>HLOOKUP(D$57,[1]Beta!$A$22:$AG$362,[1]Beta!$B199+1,)</f>
        <v>43.870002999999997</v>
      </c>
      <c r="E234" s="105">
        <f>HLOOKUP(E$57,[1]Beta!$A$22:$AG$362,[1]Beta!$B199+1,)</f>
        <v>37.959999000000003</v>
      </c>
      <c r="F234" s="105">
        <f>HLOOKUP(F$57,[1]Beta!$A$22:$AG$362,[1]Beta!$B199+1,)</f>
        <v>75.839995999999999</v>
      </c>
      <c r="G234" s="105">
        <f>HLOOKUP(G$57,[1]Beta!$A$22:$AG$362,[1]Beta!$B199+1,)</f>
        <v>38.650002000000001</v>
      </c>
      <c r="H234" s="105">
        <f>HLOOKUP(H$57,[1]Beta!$A$22:$AG$362,[1]Beta!$B199+1,)</f>
        <v>33.240001999999997</v>
      </c>
      <c r="I234" s="105">
        <f>HLOOKUP(I$57,[1]Beta!$A$22:$AG$362,[1]Beta!$B199+1,)</f>
        <v>54.48</v>
      </c>
      <c r="J234" s="105">
        <f>HLOOKUP(J$57,[1]Beta!$A$22:$AG$362,[1]Beta!$B199+1,)</f>
        <v>45.380001</v>
      </c>
      <c r="K234" s="105">
        <f>HLOOKUP(K$57,[1]Beta!$A$22:$AG$362,[1]Beta!$B199+1,)</f>
        <v>45.310001</v>
      </c>
      <c r="L234" s="105">
        <f>HLOOKUP(L$57,[1]Beta!$A$22:$AG$362,[1]Beta!$B199+1,)</f>
        <v>55.450001</v>
      </c>
      <c r="M234" s="105">
        <f>HLOOKUP(M$57,[1]Beta!$A$22:$AG$362,[1]Beta!$B199+1,)</f>
        <v>41.939999</v>
      </c>
      <c r="N234" s="105">
        <f>HLOOKUP(N$57,[1]Beta!$A$22:$AG$362,[1]Beta!$B199+1,)</f>
        <v>60.149997999999997</v>
      </c>
      <c r="O234" s="105">
        <f>HLOOKUP(O$57,[1]Beta!$A$22:$AG$362,[1]Beta!$B199+1,)</f>
        <v>23.889999</v>
      </c>
      <c r="P234" s="105">
        <f>HLOOKUP(P$57,[1]Beta!$A$22:$AG$362,[1]Beta!$B199+1,)</f>
        <v>30.030000999999999</v>
      </c>
      <c r="Q234" s="105">
        <f>HLOOKUP(Q$57,[1]Beta!$A$22:$AG$362,[1]Beta!$B199+1,)</f>
        <v>95.989998</v>
      </c>
      <c r="R234" s="105">
        <f>HLOOKUP(R$57,[1]Beta!$A$22:$AG$362,[1]Beta!$B199+1,)</f>
        <v>3304.360107</v>
      </c>
    </row>
    <row r="235" spans="2:18" x14ac:dyDescent="0.2">
      <c r="B235" s="103">
        <v>41680</v>
      </c>
      <c r="C235" s="105">
        <f>HLOOKUP(C$57,[1]Beta!$A$22:$AG$362,[1]Beta!$B200+1,)</f>
        <v>45.529998999999997</v>
      </c>
      <c r="D235" s="105">
        <f>HLOOKUP(D$57,[1]Beta!$A$22:$AG$362,[1]Beta!$B200+1,)</f>
        <v>43.660004000000001</v>
      </c>
      <c r="E235" s="105">
        <f>HLOOKUP(E$57,[1]Beta!$A$22:$AG$362,[1]Beta!$B200+1,)</f>
        <v>37.290000999999997</v>
      </c>
      <c r="F235" s="105">
        <f>HLOOKUP(F$57,[1]Beta!$A$22:$AG$362,[1]Beta!$B200+1,)</f>
        <v>75.430000000000007</v>
      </c>
      <c r="G235" s="105">
        <f>HLOOKUP(G$57,[1]Beta!$A$22:$AG$362,[1]Beta!$B200+1,)</f>
        <v>37.380001</v>
      </c>
      <c r="H235" s="105">
        <f>HLOOKUP(H$57,[1]Beta!$A$22:$AG$362,[1]Beta!$B200+1,)</f>
        <v>33.110000999999997</v>
      </c>
      <c r="I235" s="105">
        <f>HLOOKUP(I$57,[1]Beta!$A$22:$AG$362,[1]Beta!$B200+1,)</f>
        <v>54.130001</v>
      </c>
      <c r="J235" s="105">
        <f>HLOOKUP(J$57,[1]Beta!$A$22:$AG$362,[1]Beta!$B200+1,)</f>
        <v>45.07</v>
      </c>
      <c r="K235" s="105">
        <f>HLOOKUP(K$57,[1]Beta!$A$22:$AG$362,[1]Beta!$B200+1,)</f>
        <v>44.98</v>
      </c>
      <c r="L235" s="105">
        <f>HLOOKUP(L$57,[1]Beta!$A$22:$AG$362,[1]Beta!$B200+1,)</f>
        <v>55.34</v>
      </c>
      <c r="M235" s="105">
        <f>HLOOKUP(M$57,[1]Beta!$A$22:$AG$362,[1]Beta!$B200+1,)</f>
        <v>42.389999000000003</v>
      </c>
      <c r="N235" s="105">
        <f>HLOOKUP(N$57,[1]Beta!$A$22:$AG$362,[1]Beta!$B200+1,)</f>
        <v>59.170006000000001</v>
      </c>
      <c r="O235" s="105">
        <f>HLOOKUP(O$57,[1]Beta!$A$22:$AG$362,[1]Beta!$B200+1,)</f>
        <v>24.9</v>
      </c>
      <c r="P235" s="105">
        <f>HLOOKUP(P$57,[1]Beta!$A$22:$AG$362,[1]Beta!$B200+1,)</f>
        <v>31.02</v>
      </c>
      <c r="Q235" s="105">
        <f>HLOOKUP(Q$57,[1]Beta!$A$22:$AG$362,[1]Beta!$B200+1,)</f>
        <v>96.519997000000004</v>
      </c>
      <c r="R235" s="105">
        <f>HLOOKUP(R$57,[1]Beta!$A$22:$AG$362,[1]Beta!$B200+1,)</f>
        <v>3306.919922</v>
      </c>
    </row>
    <row r="236" spans="2:18" x14ac:dyDescent="0.2">
      <c r="B236" s="103">
        <v>41673</v>
      </c>
      <c r="C236" s="105">
        <f>HLOOKUP(C$57,[1]Beta!$A$22:$AG$362,[1]Beta!$B201+1,)</f>
        <v>47.189999</v>
      </c>
      <c r="D236" s="105">
        <f>HLOOKUP(D$57,[1]Beta!$A$22:$AG$362,[1]Beta!$B201+1,)</f>
        <v>42.619995000000003</v>
      </c>
      <c r="E236" s="105">
        <f>HLOOKUP(E$57,[1]Beta!$A$22:$AG$362,[1]Beta!$B201+1,)</f>
        <v>36.330002</v>
      </c>
      <c r="F236" s="105">
        <f>HLOOKUP(F$57,[1]Beta!$A$22:$AG$362,[1]Beta!$B201+1,)</f>
        <v>74.949996999999996</v>
      </c>
      <c r="G236" s="105">
        <f>HLOOKUP(G$57,[1]Beta!$A$22:$AG$362,[1]Beta!$B201+1,)</f>
        <v>36.560001</v>
      </c>
      <c r="H236" s="105">
        <f>HLOOKUP(H$57,[1]Beta!$A$22:$AG$362,[1]Beta!$B201+1,)</f>
        <v>32.979999999999997</v>
      </c>
      <c r="I236" s="105">
        <f>HLOOKUP(I$57,[1]Beta!$A$22:$AG$362,[1]Beta!$B201+1,)</f>
        <v>51.889999000000003</v>
      </c>
      <c r="J236" s="105">
        <f>HLOOKUP(J$57,[1]Beta!$A$22:$AG$362,[1]Beta!$B201+1,)</f>
        <v>44.650002000000001</v>
      </c>
      <c r="K236" s="105">
        <f>HLOOKUP(K$57,[1]Beta!$A$22:$AG$362,[1]Beta!$B201+1,)</f>
        <v>44.279998999999997</v>
      </c>
      <c r="L236" s="105">
        <f>HLOOKUP(L$57,[1]Beta!$A$22:$AG$362,[1]Beta!$B201+1,)</f>
        <v>52.860000999999997</v>
      </c>
      <c r="M236" s="105">
        <f>HLOOKUP(M$57,[1]Beta!$A$22:$AG$362,[1]Beta!$B201+1,)</f>
        <v>40.540000999999997</v>
      </c>
      <c r="N236" s="105">
        <f>HLOOKUP(N$57,[1]Beta!$A$22:$AG$362,[1]Beta!$B201+1,)</f>
        <v>57.349995</v>
      </c>
      <c r="O236" s="105">
        <f>HLOOKUP(O$57,[1]Beta!$A$22:$AG$362,[1]Beta!$B201+1,)</f>
        <v>26.450001</v>
      </c>
      <c r="P236" s="105">
        <f>HLOOKUP(P$57,[1]Beta!$A$22:$AG$362,[1]Beta!$B201+1,)</f>
        <v>27.42</v>
      </c>
      <c r="Q236" s="105">
        <f>HLOOKUP(Q$57,[1]Beta!$A$22:$AG$362,[1]Beta!$B201+1,)</f>
        <v>92.940002000000007</v>
      </c>
      <c r="R236" s="105">
        <f>HLOOKUP(R$57,[1]Beta!$A$22:$AG$362,[1]Beta!$B201+1,)</f>
        <v>3229.6499020000001</v>
      </c>
    </row>
    <row r="237" spans="2:18" x14ac:dyDescent="0.2">
      <c r="B237" s="103">
        <v>41666</v>
      </c>
      <c r="C237" s="105">
        <f>HLOOKUP(C$57,[1]Beta!$A$22:$AG$362,[1]Beta!$B202+1,)</f>
        <v>48.009998000000003</v>
      </c>
      <c r="D237" s="105">
        <f>HLOOKUP(D$57,[1]Beta!$A$22:$AG$362,[1]Beta!$B202+1,)</f>
        <v>43.390006999999997</v>
      </c>
      <c r="E237" s="105">
        <f>HLOOKUP(E$57,[1]Beta!$A$22:$AG$362,[1]Beta!$B202+1,)</f>
        <v>36.520000000000003</v>
      </c>
      <c r="F237" s="105">
        <f>HLOOKUP(F$57,[1]Beta!$A$22:$AG$362,[1]Beta!$B202+1,)</f>
        <v>75.360000999999997</v>
      </c>
      <c r="G237" s="105">
        <f>HLOOKUP(G$57,[1]Beta!$A$22:$AG$362,[1]Beta!$B202+1,)</f>
        <v>37.779998999999997</v>
      </c>
      <c r="H237" s="105">
        <f>HLOOKUP(H$57,[1]Beta!$A$22:$AG$362,[1]Beta!$B202+1,)</f>
        <v>34.119999</v>
      </c>
      <c r="I237" s="105">
        <f>HLOOKUP(I$57,[1]Beta!$A$22:$AG$362,[1]Beta!$B202+1,)</f>
        <v>53.73</v>
      </c>
      <c r="J237" s="105">
        <f>HLOOKUP(J$57,[1]Beta!$A$22:$AG$362,[1]Beta!$B202+1,)</f>
        <v>45.599997999999999</v>
      </c>
      <c r="K237" s="105">
        <f>HLOOKUP(K$57,[1]Beta!$A$22:$AG$362,[1]Beta!$B202+1,)</f>
        <v>45.889999000000003</v>
      </c>
      <c r="L237" s="105">
        <f>HLOOKUP(L$57,[1]Beta!$A$22:$AG$362,[1]Beta!$B202+1,)</f>
        <v>53.34</v>
      </c>
      <c r="M237" s="105">
        <f>HLOOKUP(M$57,[1]Beta!$A$22:$AG$362,[1]Beta!$B202+1,)</f>
        <v>41.560001</v>
      </c>
      <c r="N237" s="105">
        <f>HLOOKUP(N$57,[1]Beta!$A$22:$AG$362,[1]Beta!$B202+1,)</f>
        <v>58.849995</v>
      </c>
      <c r="O237" s="105">
        <f>HLOOKUP(O$57,[1]Beta!$A$22:$AG$362,[1]Beta!$B202+1,)</f>
        <v>26.51</v>
      </c>
      <c r="P237" s="105">
        <f>HLOOKUP(P$57,[1]Beta!$A$22:$AG$362,[1]Beta!$B202+1,)</f>
        <v>27.48</v>
      </c>
      <c r="Q237" s="105">
        <f>HLOOKUP(Q$57,[1]Beta!$A$22:$AG$362,[1]Beta!$B202+1,)</f>
        <v>90.290001000000004</v>
      </c>
      <c r="R237" s="105">
        <f>HLOOKUP(R$57,[1]Beta!$A$22:$AG$362,[1]Beta!$B202+1,)</f>
        <v>3200.9499510000001</v>
      </c>
    </row>
    <row r="238" spans="2:18" x14ac:dyDescent="0.2">
      <c r="B238" s="103">
        <v>41660</v>
      </c>
      <c r="C238" s="105">
        <f>HLOOKUP(C$57,[1]Beta!$A$22:$AG$362,[1]Beta!$B203+1,)</f>
        <v>46.889999000000003</v>
      </c>
      <c r="D238" s="105">
        <f>HLOOKUP(D$57,[1]Beta!$A$22:$AG$362,[1]Beta!$B203+1,)</f>
        <v>41.770004</v>
      </c>
      <c r="E238" s="105">
        <f>HLOOKUP(E$57,[1]Beta!$A$22:$AG$362,[1]Beta!$B203+1,)</f>
        <v>36.150002000000001</v>
      </c>
      <c r="F238" s="105">
        <f>HLOOKUP(F$57,[1]Beta!$A$22:$AG$362,[1]Beta!$B203+1,)</f>
        <v>72.220000999999996</v>
      </c>
      <c r="G238" s="105">
        <f>HLOOKUP(G$57,[1]Beta!$A$22:$AG$362,[1]Beta!$B203+1,)</f>
        <v>38.439999</v>
      </c>
      <c r="H238" s="105">
        <f>HLOOKUP(H$57,[1]Beta!$A$22:$AG$362,[1]Beta!$B203+1,)</f>
        <v>33.340000000000003</v>
      </c>
      <c r="I238" s="105">
        <f>HLOOKUP(I$57,[1]Beta!$A$22:$AG$362,[1]Beta!$B203+1,)</f>
        <v>53.869999</v>
      </c>
      <c r="J238" s="105">
        <f>HLOOKUP(J$57,[1]Beta!$A$22:$AG$362,[1]Beta!$B203+1,)</f>
        <v>46.009998000000003</v>
      </c>
      <c r="K238" s="105">
        <f>HLOOKUP(K$57,[1]Beta!$A$22:$AG$362,[1]Beta!$B203+1,)</f>
        <v>45.029998999999997</v>
      </c>
      <c r="L238" s="105">
        <f>HLOOKUP(L$57,[1]Beta!$A$22:$AG$362,[1]Beta!$B203+1,)</f>
        <v>54.450001</v>
      </c>
      <c r="M238" s="105">
        <f>HLOOKUP(M$57,[1]Beta!$A$22:$AG$362,[1]Beta!$B203+1,)</f>
        <v>42.34</v>
      </c>
      <c r="N238" s="105">
        <f>HLOOKUP(N$57,[1]Beta!$A$22:$AG$362,[1]Beta!$B203+1,)</f>
        <v>59.389995999999996</v>
      </c>
      <c r="O238" s="105">
        <f>HLOOKUP(O$57,[1]Beta!$A$22:$AG$362,[1]Beta!$B203+1,)</f>
        <v>26.15</v>
      </c>
      <c r="P238" s="105">
        <f>HLOOKUP(P$57,[1]Beta!$A$22:$AG$362,[1]Beta!$B203+1,)</f>
        <v>28.200001</v>
      </c>
      <c r="Q238" s="105">
        <f>HLOOKUP(Q$57,[1]Beta!$A$22:$AG$362,[1]Beta!$B203+1,)</f>
        <v>88.129997000000003</v>
      </c>
      <c r="R238" s="105">
        <f>HLOOKUP(R$57,[1]Beta!$A$22:$AG$362,[1]Beta!$B203+1,)</f>
        <v>3214.139893</v>
      </c>
    </row>
    <row r="239" spans="2:18" x14ac:dyDescent="0.2">
      <c r="B239" s="103">
        <v>41652</v>
      </c>
      <c r="C239" s="105">
        <f>HLOOKUP(C$57,[1]Beta!$A$22:$AG$362,[1]Beta!$B204+1,)</f>
        <v>46.23</v>
      </c>
      <c r="D239" s="105">
        <f>HLOOKUP(D$57,[1]Beta!$A$22:$AG$362,[1]Beta!$B204+1,)</f>
        <v>41.699997000000003</v>
      </c>
      <c r="E239" s="105">
        <f>HLOOKUP(E$57,[1]Beta!$A$22:$AG$362,[1]Beta!$B204+1,)</f>
        <v>36.290000999999997</v>
      </c>
      <c r="F239" s="105">
        <f>HLOOKUP(F$57,[1]Beta!$A$22:$AG$362,[1]Beta!$B204+1,)</f>
        <v>71.720000999999996</v>
      </c>
      <c r="G239" s="105">
        <f>HLOOKUP(G$57,[1]Beta!$A$22:$AG$362,[1]Beta!$B204+1,)</f>
        <v>38.360000999999997</v>
      </c>
      <c r="H239" s="105">
        <f>HLOOKUP(H$57,[1]Beta!$A$22:$AG$362,[1]Beta!$B204+1,)</f>
        <v>33.290000999999997</v>
      </c>
      <c r="I239" s="105">
        <f>HLOOKUP(I$57,[1]Beta!$A$22:$AG$362,[1]Beta!$B204+1,)</f>
        <v>54.330002</v>
      </c>
      <c r="J239" s="105">
        <f>HLOOKUP(J$57,[1]Beta!$A$22:$AG$362,[1]Beta!$B204+1,)</f>
        <v>45.849997999999999</v>
      </c>
      <c r="K239" s="105">
        <f>HLOOKUP(K$57,[1]Beta!$A$22:$AG$362,[1]Beta!$B204+1,)</f>
        <v>44.630001</v>
      </c>
      <c r="L239" s="105">
        <f>HLOOKUP(L$57,[1]Beta!$A$22:$AG$362,[1]Beta!$B204+1,)</f>
        <v>55.080002</v>
      </c>
      <c r="M239" s="105">
        <f>HLOOKUP(M$57,[1]Beta!$A$22:$AG$362,[1]Beta!$B204+1,)</f>
        <v>42.119999</v>
      </c>
      <c r="N239" s="105">
        <f>HLOOKUP(N$57,[1]Beta!$A$22:$AG$362,[1]Beta!$B204+1,)</f>
        <v>60.209999000000003</v>
      </c>
      <c r="O239" s="105">
        <f>HLOOKUP(O$57,[1]Beta!$A$22:$AG$362,[1]Beta!$B204+1,)</f>
        <v>26.709999</v>
      </c>
      <c r="P239" s="105">
        <f>HLOOKUP(P$57,[1]Beta!$A$22:$AG$362,[1]Beta!$B204+1,)</f>
        <v>27.48</v>
      </c>
      <c r="Q239" s="105">
        <f>HLOOKUP(Q$57,[1]Beta!$A$22:$AG$362,[1]Beta!$B204+1,)</f>
        <v>88.25</v>
      </c>
      <c r="R239" s="105">
        <f>HLOOKUP(R$57,[1]Beta!$A$22:$AG$362,[1]Beta!$B204+1,)</f>
        <v>3300.51001</v>
      </c>
    </row>
    <row r="240" spans="2:18" x14ac:dyDescent="0.2">
      <c r="B240" s="103">
        <v>41645</v>
      </c>
      <c r="C240" s="105">
        <f>HLOOKUP(C$57,[1]Beta!$A$22:$AG$362,[1]Beta!$B205+1,)</f>
        <v>45.810001</v>
      </c>
      <c r="D240" s="105">
        <f>HLOOKUP(D$57,[1]Beta!$A$22:$AG$362,[1]Beta!$B205+1,)</f>
        <v>41.530006</v>
      </c>
      <c r="E240" s="105">
        <f>HLOOKUP(E$57,[1]Beta!$A$22:$AG$362,[1]Beta!$B205+1,)</f>
        <v>35.830002</v>
      </c>
      <c r="F240" s="105">
        <f>HLOOKUP(F$57,[1]Beta!$A$22:$AG$362,[1]Beta!$B205+1,)</f>
        <v>72.169998000000007</v>
      </c>
      <c r="G240" s="105">
        <f>HLOOKUP(G$57,[1]Beta!$A$22:$AG$362,[1]Beta!$B205+1,)</f>
        <v>38.889999000000003</v>
      </c>
      <c r="H240" s="105" t="str">
        <f>HLOOKUP(H$57,[1]Beta!$A$22:$AG$362,[1]Beta!$B205+1,)</f>
        <v/>
      </c>
      <c r="I240" s="105">
        <f>HLOOKUP(I$57,[1]Beta!$A$22:$AG$362,[1]Beta!$B205+1,)</f>
        <v>54.959999000000003</v>
      </c>
      <c r="J240" s="105">
        <f>HLOOKUP(J$57,[1]Beta!$A$22:$AG$362,[1]Beta!$B205+1,)</f>
        <v>45.970001000000003</v>
      </c>
      <c r="K240" s="105">
        <f>HLOOKUP(K$57,[1]Beta!$A$22:$AG$362,[1]Beta!$B205+1,)</f>
        <v>45.549999</v>
      </c>
      <c r="L240" s="105">
        <f>HLOOKUP(L$57,[1]Beta!$A$22:$AG$362,[1]Beta!$B205+1,)</f>
        <v>55.360000999999997</v>
      </c>
      <c r="M240" s="105">
        <f>HLOOKUP(M$57,[1]Beta!$A$22:$AG$362,[1]Beta!$B205+1,)</f>
        <v>42.099997999999999</v>
      </c>
      <c r="N240" s="105">
        <f>HLOOKUP(N$57,[1]Beta!$A$22:$AG$362,[1]Beta!$B205+1,)</f>
        <v>59.699997000000003</v>
      </c>
      <c r="O240" s="105">
        <f>HLOOKUP(O$57,[1]Beta!$A$22:$AG$362,[1]Beta!$B205+1,)</f>
        <v>26.450001</v>
      </c>
      <c r="P240" s="105">
        <f>HLOOKUP(P$57,[1]Beta!$A$22:$AG$362,[1]Beta!$B205+1,)</f>
        <v>26.92</v>
      </c>
      <c r="Q240" s="105">
        <f>HLOOKUP(Q$57,[1]Beta!$A$22:$AG$362,[1]Beta!$B205+1,)</f>
        <v>87.839995999999999</v>
      </c>
      <c r="R240" s="105">
        <f>HLOOKUP(R$57,[1]Beta!$A$22:$AG$362,[1]Beta!$B205+1,)</f>
        <v>3306.48999</v>
      </c>
    </row>
    <row r="241" spans="2:18" x14ac:dyDescent="0.2">
      <c r="B241" s="103">
        <v>41638</v>
      </c>
      <c r="C241" s="105">
        <f>HLOOKUP(C$57,[1]Beta!$A$22:$AG$362,[1]Beta!$B206+1,)</f>
        <v>44.740001999999997</v>
      </c>
      <c r="D241" s="105">
        <f>HLOOKUP(D$57,[1]Beta!$A$22:$AG$362,[1]Beta!$B206+1,)</f>
        <v>40.630004999999997</v>
      </c>
      <c r="E241" s="105">
        <f>HLOOKUP(E$57,[1]Beta!$A$22:$AG$362,[1]Beta!$B206+1,)</f>
        <v>34.889999000000003</v>
      </c>
      <c r="F241" s="105">
        <f>HLOOKUP(F$57,[1]Beta!$A$22:$AG$362,[1]Beta!$B206+1,)</f>
        <v>70.300003000000004</v>
      </c>
      <c r="G241" s="105">
        <f>HLOOKUP(G$57,[1]Beta!$A$22:$AG$362,[1]Beta!$B206+1,)</f>
        <v>39.57</v>
      </c>
      <c r="H241" s="105" t="str">
        <f>HLOOKUP(H$57,[1]Beta!$A$22:$AG$362,[1]Beta!$B206+1,)</f>
        <v/>
      </c>
      <c r="I241" s="105">
        <f>HLOOKUP(I$57,[1]Beta!$A$22:$AG$362,[1]Beta!$B206+1,)</f>
        <v>54.860000999999997</v>
      </c>
      <c r="J241" s="105">
        <f>HLOOKUP(J$57,[1]Beta!$A$22:$AG$362,[1]Beta!$B206+1,)</f>
        <v>45.099997999999999</v>
      </c>
      <c r="K241" s="105">
        <f>HLOOKUP(K$57,[1]Beta!$A$22:$AG$362,[1]Beta!$B206+1,)</f>
        <v>44.560001</v>
      </c>
      <c r="L241" s="105">
        <f>HLOOKUP(L$57,[1]Beta!$A$22:$AG$362,[1]Beta!$B206+1,)</f>
        <v>54.509998000000003</v>
      </c>
      <c r="M241" s="105">
        <f>HLOOKUP(M$57,[1]Beta!$A$22:$AG$362,[1]Beta!$B206+1,)</f>
        <v>42.18</v>
      </c>
      <c r="N241" s="105">
        <f>HLOOKUP(N$57,[1]Beta!$A$22:$AG$362,[1]Beta!$B206+1,)</f>
        <v>59.669998</v>
      </c>
      <c r="O241" s="105">
        <f>HLOOKUP(O$57,[1]Beta!$A$22:$AG$362,[1]Beta!$B206+1,)</f>
        <v>25.49</v>
      </c>
      <c r="P241" s="105">
        <f>HLOOKUP(P$57,[1]Beta!$A$22:$AG$362,[1]Beta!$B206+1,)</f>
        <v>27.360001</v>
      </c>
      <c r="Q241" s="105">
        <f>HLOOKUP(Q$57,[1]Beta!$A$22:$AG$362,[1]Beta!$B206+1,)</f>
        <v>86.629997000000003</v>
      </c>
      <c r="R241" s="105">
        <f>HLOOKUP(R$57,[1]Beta!$A$22:$AG$362,[1]Beta!$B206+1,)</f>
        <v>3285.679932</v>
      </c>
    </row>
    <row r="242" spans="2:18" x14ac:dyDescent="0.2">
      <c r="B242" s="103">
        <v>41631</v>
      </c>
      <c r="C242" s="105">
        <f>HLOOKUP(C$57,[1]Beta!$A$22:$AG$362,[1]Beta!$B207+1,)</f>
        <v>45.169998</v>
      </c>
      <c r="D242" s="105">
        <f>HLOOKUP(D$57,[1]Beta!$A$22:$AG$362,[1]Beta!$B207+1,)</f>
        <v>41.260005999999997</v>
      </c>
      <c r="E242" s="105">
        <f>HLOOKUP(E$57,[1]Beta!$A$22:$AG$362,[1]Beta!$B207+1,)</f>
        <v>35.349997999999999</v>
      </c>
      <c r="F242" s="105">
        <f>HLOOKUP(F$57,[1]Beta!$A$22:$AG$362,[1]Beta!$B207+1,)</f>
        <v>71.459998999999996</v>
      </c>
      <c r="G242" s="105">
        <f>HLOOKUP(G$57,[1]Beta!$A$22:$AG$362,[1]Beta!$B207+1,)</f>
        <v>39.450001</v>
      </c>
      <c r="H242" s="105" t="str">
        <f>HLOOKUP(H$57,[1]Beta!$A$22:$AG$362,[1]Beta!$B207+1,)</f>
        <v/>
      </c>
      <c r="I242" s="105">
        <f>HLOOKUP(I$57,[1]Beta!$A$22:$AG$362,[1]Beta!$B207+1,)</f>
        <v>55.860000999999997</v>
      </c>
      <c r="J242" s="105">
        <f>HLOOKUP(J$57,[1]Beta!$A$22:$AG$362,[1]Beta!$B207+1,)</f>
        <v>46.540000999999997</v>
      </c>
      <c r="K242" s="105">
        <f>HLOOKUP(K$57,[1]Beta!$A$22:$AG$362,[1]Beta!$B207+1,)</f>
        <v>45.580002</v>
      </c>
      <c r="L242" s="105">
        <f>HLOOKUP(L$57,[1]Beta!$A$22:$AG$362,[1]Beta!$B207+1,)</f>
        <v>55.48</v>
      </c>
      <c r="M242" s="105">
        <f>HLOOKUP(M$57,[1]Beta!$A$22:$AG$362,[1]Beta!$B207+1,)</f>
        <v>42.98</v>
      </c>
      <c r="N242" s="105">
        <f>HLOOKUP(N$57,[1]Beta!$A$22:$AG$362,[1]Beta!$B207+1,)</f>
        <v>60.419998</v>
      </c>
      <c r="O242" s="105">
        <f>HLOOKUP(O$57,[1]Beta!$A$22:$AG$362,[1]Beta!$B207+1,)</f>
        <v>26.799999</v>
      </c>
      <c r="P242" s="105">
        <f>HLOOKUP(P$57,[1]Beta!$A$22:$AG$362,[1]Beta!$B207+1,)</f>
        <v>27.15</v>
      </c>
      <c r="Q242" s="105">
        <f>HLOOKUP(Q$57,[1]Beta!$A$22:$AG$362,[1]Beta!$B207+1,)</f>
        <v>87.82</v>
      </c>
      <c r="R242" s="105">
        <f>HLOOKUP(R$57,[1]Beta!$A$22:$AG$362,[1]Beta!$B207+1,)</f>
        <v>3302.6599120000001</v>
      </c>
    </row>
    <row r="243" spans="2:18" x14ac:dyDescent="0.2">
      <c r="B243" s="103">
        <v>41624</v>
      </c>
      <c r="C243" s="105">
        <f>HLOOKUP(C$57,[1]Beta!$A$22:$AG$362,[1]Beta!$B208+1,)</f>
        <v>45.209999000000003</v>
      </c>
      <c r="D243" s="105">
        <f>HLOOKUP(D$57,[1]Beta!$A$22:$AG$362,[1]Beta!$B208+1,)</f>
        <v>40.999996000000003</v>
      </c>
      <c r="E243" s="105">
        <f>HLOOKUP(E$57,[1]Beta!$A$22:$AG$362,[1]Beta!$B208+1,)</f>
        <v>35.290000999999997</v>
      </c>
      <c r="F243" s="105">
        <f>HLOOKUP(F$57,[1]Beta!$A$22:$AG$362,[1]Beta!$B208+1,)</f>
        <v>71.599997999999999</v>
      </c>
      <c r="G243" s="105">
        <f>HLOOKUP(G$57,[1]Beta!$A$22:$AG$362,[1]Beta!$B208+1,)</f>
        <v>39.360000999999997</v>
      </c>
      <c r="H243" s="105" t="str">
        <f>HLOOKUP(H$57,[1]Beta!$A$22:$AG$362,[1]Beta!$B208+1,)</f>
        <v/>
      </c>
      <c r="I243" s="105">
        <f>HLOOKUP(I$57,[1]Beta!$A$22:$AG$362,[1]Beta!$B208+1,)</f>
        <v>55.400002000000001</v>
      </c>
      <c r="J243" s="105">
        <f>HLOOKUP(J$57,[1]Beta!$A$22:$AG$362,[1]Beta!$B208+1,)</f>
        <v>45.919998</v>
      </c>
      <c r="K243" s="105">
        <f>HLOOKUP(K$57,[1]Beta!$A$22:$AG$362,[1]Beta!$B208+1,)</f>
        <v>45.889999000000003</v>
      </c>
      <c r="L243" s="105">
        <f>HLOOKUP(L$57,[1]Beta!$A$22:$AG$362,[1]Beta!$B208+1,)</f>
        <v>55.169998</v>
      </c>
      <c r="M243" s="105">
        <f>HLOOKUP(M$57,[1]Beta!$A$22:$AG$362,[1]Beta!$B208+1,)</f>
        <v>43.389999000000003</v>
      </c>
      <c r="N243" s="105">
        <f>HLOOKUP(N$57,[1]Beta!$A$22:$AG$362,[1]Beta!$B208+1,)</f>
        <v>60.720001000000003</v>
      </c>
      <c r="O243" s="105">
        <f>HLOOKUP(O$57,[1]Beta!$A$22:$AG$362,[1]Beta!$B208+1,)</f>
        <v>26.120000999999998</v>
      </c>
      <c r="P243" s="105">
        <f>HLOOKUP(P$57,[1]Beta!$A$22:$AG$362,[1]Beta!$B208+1,)</f>
        <v>26.09</v>
      </c>
      <c r="Q243" s="105">
        <f>HLOOKUP(Q$57,[1]Beta!$A$22:$AG$362,[1]Beta!$B208+1,)</f>
        <v>84.839995999999999</v>
      </c>
      <c r="R243" s="105">
        <f>HLOOKUP(R$57,[1]Beta!$A$22:$AG$362,[1]Beta!$B208+1,)</f>
        <v>3259.790039</v>
      </c>
    </row>
    <row r="244" spans="2:18" x14ac:dyDescent="0.2">
      <c r="B244" s="103">
        <v>41617</v>
      </c>
      <c r="C244" s="105">
        <f>HLOOKUP(C$57,[1]Beta!$A$22:$AG$362,[1]Beta!$B209+1,)</f>
        <v>44.049999</v>
      </c>
      <c r="D244" s="105">
        <f>HLOOKUP(D$57,[1]Beta!$A$22:$AG$362,[1]Beta!$B209+1,)</f>
        <v>39.75</v>
      </c>
      <c r="E244" s="105">
        <f>HLOOKUP(E$57,[1]Beta!$A$22:$AG$362,[1]Beta!$B209+1,)</f>
        <v>34.279998999999997</v>
      </c>
      <c r="F244" s="105">
        <f>HLOOKUP(F$57,[1]Beta!$A$22:$AG$362,[1]Beta!$B209+1,)</f>
        <v>69.180000000000007</v>
      </c>
      <c r="G244" s="105">
        <f>HLOOKUP(G$57,[1]Beta!$A$22:$AG$362,[1]Beta!$B209+1,)</f>
        <v>38.790000999999997</v>
      </c>
      <c r="H244" s="105" t="str">
        <f>HLOOKUP(H$57,[1]Beta!$A$22:$AG$362,[1]Beta!$B209+1,)</f>
        <v/>
      </c>
      <c r="I244" s="105">
        <f>HLOOKUP(I$57,[1]Beta!$A$22:$AG$362,[1]Beta!$B209+1,)</f>
        <v>52.419998</v>
      </c>
      <c r="J244" s="105">
        <f>HLOOKUP(J$57,[1]Beta!$A$22:$AG$362,[1]Beta!$B209+1,)</f>
        <v>43.720001000000003</v>
      </c>
      <c r="K244" s="105">
        <f>HLOOKUP(K$57,[1]Beta!$A$22:$AG$362,[1]Beta!$B209+1,)</f>
        <v>44.830002</v>
      </c>
      <c r="L244" s="105">
        <f>HLOOKUP(L$57,[1]Beta!$A$22:$AG$362,[1]Beta!$B209+1,)</f>
        <v>55</v>
      </c>
      <c r="M244" s="105">
        <f>HLOOKUP(M$57,[1]Beta!$A$22:$AG$362,[1]Beta!$B209+1,)</f>
        <v>42.5</v>
      </c>
      <c r="N244" s="105">
        <f>HLOOKUP(N$57,[1]Beta!$A$22:$AG$362,[1]Beta!$B209+1,)</f>
        <v>58.050002999999997</v>
      </c>
      <c r="O244" s="105">
        <f>HLOOKUP(O$57,[1]Beta!$A$22:$AG$362,[1]Beta!$B209+1,)</f>
        <v>23.18</v>
      </c>
      <c r="P244" s="105">
        <f>HLOOKUP(P$57,[1]Beta!$A$22:$AG$362,[1]Beta!$B209+1,)</f>
        <v>25.92</v>
      </c>
      <c r="Q244" s="105">
        <f>HLOOKUP(Q$57,[1]Beta!$A$22:$AG$362,[1]Beta!$B209+1,)</f>
        <v>80.910004000000001</v>
      </c>
      <c r="R244" s="105">
        <f>HLOOKUP(R$57,[1]Beta!$A$22:$AG$362,[1]Beta!$B209+1,)</f>
        <v>3182.070068</v>
      </c>
    </row>
    <row r="245" spans="2:18" x14ac:dyDescent="0.2">
      <c r="B245" s="103">
        <v>41610</v>
      </c>
      <c r="C245" s="105">
        <f>HLOOKUP(C$57,[1]Beta!$A$22:$AG$362,[1]Beta!$B210+1,)</f>
        <v>45.130001</v>
      </c>
      <c r="D245" s="105">
        <f>HLOOKUP(D$57,[1]Beta!$A$22:$AG$362,[1]Beta!$B210+1,)</f>
        <v>40.619999</v>
      </c>
      <c r="E245" s="105">
        <f>HLOOKUP(E$57,[1]Beta!$A$22:$AG$362,[1]Beta!$B210+1,)</f>
        <v>34.979999999999997</v>
      </c>
      <c r="F245" s="105">
        <f>HLOOKUP(F$57,[1]Beta!$A$22:$AG$362,[1]Beta!$B210+1,)</f>
        <v>69.209998999999996</v>
      </c>
      <c r="G245" s="105">
        <f>HLOOKUP(G$57,[1]Beta!$A$22:$AG$362,[1]Beta!$B210+1,)</f>
        <v>39.82</v>
      </c>
      <c r="H245" s="105" t="str">
        <f>HLOOKUP(H$57,[1]Beta!$A$22:$AG$362,[1]Beta!$B210+1,)</f>
        <v/>
      </c>
      <c r="I245" s="105">
        <f>HLOOKUP(I$57,[1]Beta!$A$22:$AG$362,[1]Beta!$B210+1,)</f>
        <v>53.150002000000001</v>
      </c>
      <c r="J245" s="105">
        <f>HLOOKUP(J$57,[1]Beta!$A$22:$AG$362,[1]Beta!$B210+1,)</f>
        <v>45.560001</v>
      </c>
      <c r="K245" s="105">
        <f>HLOOKUP(K$57,[1]Beta!$A$22:$AG$362,[1]Beta!$B210+1,)</f>
        <v>45.48</v>
      </c>
      <c r="L245" s="105">
        <f>HLOOKUP(L$57,[1]Beta!$A$22:$AG$362,[1]Beta!$B210+1,)</f>
        <v>56.189999</v>
      </c>
      <c r="M245" s="105">
        <f>HLOOKUP(M$57,[1]Beta!$A$22:$AG$362,[1]Beta!$B210+1,)</f>
        <v>41.779998999999997</v>
      </c>
      <c r="N245" s="105">
        <f>HLOOKUP(N$57,[1]Beta!$A$22:$AG$362,[1]Beta!$B210+1,)</f>
        <v>57.93</v>
      </c>
      <c r="O245" s="105">
        <f>HLOOKUP(O$57,[1]Beta!$A$22:$AG$362,[1]Beta!$B210+1,)</f>
        <v>24</v>
      </c>
      <c r="P245" s="105">
        <f>HLOOKUP(P$57,[1]Beta!$A$22:$AG$362,[1]Beta!$B210+1,)</f>
        <v>26.379999000000002</v>
      </c>
      <c r="Q245" s="105">
        <f>HLOOKUP(Q$57,[1]Beta!$A$22:$AG$362,[1]Beta!$B210+1,)</f>
        <v>80.010002</v>
      </c>
      <c r="R245" s="105">
        <f>HLOOKUP(R$57,[1]Beta!$A$22:$AG$362,[1]Beta!$B210+1,)</f>
        <v>3233.98999</v>
      </c>
    </row>
    <row r="246" spans="2:18" x14ac:dyDescent="0.2">
      <c r="B246" s="103">
        <v>41603</v>
      </c>
      <c r="C246" s="105">
        <f>HLOOKUP(C$57,[1]Beta!$A$22:$AG$362,[1]Beta!$B211+1,)</f>
        <v>44.450001</v>
      </c>
      <c r="D246" s="105">
        <f>HLOOKUP(D$57,[1]Beta!$A$22:$AG$362,[1]Beta!$B211+1,)</f>
        <v>40.260002</v>
      </c>
      <c r="E246" s="105">
        <f>HLOOKUP(E$57,[1]Beta!$A$22:$AG$362,[1]Beta!$B211+1,)</f>
        <v>34.68</v>
      </c>
      <c r="F246" s="105">
        <f>HLOOKUP(F$57,[1]Beta!$A$22:$AG$362,[1]Beta!$B211+1,)</f>
        <v>67.480002999999996</v>
      </c>
      <c r="G246" s="105">
        <f>HLOOKUP(G$57,[1]Beta!$A$22:$AG$362,[1]Beta!$B211+1,)</f>
        <v>39.849997999999999</v>
      </c>
      <c r="H246" s="105" t="str">
        <f>HLOOKUP(H$57,[1]Beta!$A$22:$AG$362,[1]Beta!$B211+1,)</f>
        <v/>
      </c>
      <c r="I246" s="105">
        <f>HLOOKUP(I$57,[1]Beta!$A$22:$AG$362,[1]Beta!$B211+1,)</f>
        <v>53.060001</v>
      </c>
      <c r="J246" s="105">
        <f>HLOOKUP(J$57,[1]Beta!$A$22:$AG$362,[1]Beta!$B211+1,)</f>
        <v>45.689999</v>
      </c>
      <c r="K246" s="105">
        <f>HLOOKUP(K$57,[1]Beta!$A$22:$AG$362,[1]Beta!$B211+1,)</f>
        <v>46.110000999999997</v>
      </c>
      <c r="L246" s="105">
        <f>HLOOKUP(L$57,[1]Beta!$A$22:$AG$362,[1]Beta!$B211+1,)</f>
        <v>56.700001</v>
      </c>
      <c r="M246" s="105">
        <f>HLOOKUP(M$57,[1]Beta!$A$22:$AG$362,[1]Beta!$B211+1,)</f>
        <v>42.529998999999997</v>
      </c>
      <c r="N246" s="105">
        <f>HLOOKUP(N$57,[1]Beta!$A$22:$AG$362,[1]Beta!$B211+1,)</f>
        <v>58.180008000000001</v>
      </c>
      <c r="O246" s="105">
        <f>HLOOKUP(O$57,[1]Beta!$A$22:$AG$362,[1]Beta!$B211+1,)</f>
        <v>23.620000999999998</v>
      </c>
      <c r="P246" s="105">
        <f>HLOOKUP(P$57,[1]Beta!$A$22:$AG$362,[1]Beta!$B211+1,)</f>
        <v>26.639999</v>
      </c>
      <c r="Q246" s="105">
        <f>HLOOKUP(Q$57,[1]Beta!$A$22:$AG$362,[1]Beta!$B211+1,)</f>
        <v>81.089995999999999</v>
      </c>
      <c r="R246" s="105">
        <f>HLOOKUP(R$57,[1]Beta!$A$22:$AG$362,[1]Beta!$B211+1,)</f>
        <v>3233.719971</v>
      </c>
    </row>
    <row r="247" spans="2:18" x14ac:dyDescent="0.2">
      <c r="B247" s="103">
        <v>41596</v>
      </c>
      <c r="C247" s="105">
        <f>HLOOKUP(C$57,[1]Beta!$A$22:$AG$362,[1]Beta!$B212+1,)</f>
        <v>45.040000999999997</v>
      </c>
      <c r="D247" s="105">
        <f>HLOOKUP(D$57,[1]Beta!$A$22:$AG$362,[1]Beta!$B212+1,)</f>
        <v>40.860000999999997</v>
      </c>
      <c r="E247" s="105">
        <f>HLOOKUP(E$57,[1]Beta!$A$22:$AG$362,[1]Beta!$B212+1,)</f>
        <v>35.450001</v>
      </c>
      <c r="F247" s="105">
        <f>HLOOKUP(F$57,[1]Beta!$A$22:$AG$362,[1]Beta!$B212+1,)</f>
        <v>68.019997000000004</v>
      </c>
      <c r="G247" s="105">
        <f>HLOOKUP(G$57,[1]Beta!$A$22:$AG$362,[1]Beta!$B212+1,)</f>
        <v>40.220001000000003</v>
      </c>
      <c r="H247" s="105" t="str">
        <f>HLOOKUP(H$57,[1]Beta!$A$22:$AG$362,[1]Beta!$B212+1,)</f>
        <v/>
      </c>
      <c r="I247" s="105">
        <f>HLOOKUP(I$57,[1]Beta!$A$22:$AG$362,[1]Beta!$B212+1,)</f>
        <v>52.91</v>
      </c>
      <c r="J247" s="105">
        <f>HLOOKUP(J$57,[1]Beta!$A$22:$AG$362,[1]Beta!$B212+1,)</f>
        <v>45.400002000000001</v>
      </c>
      <c r="K247" s="105">
        <f>HLOOKUP(K$57,[1]Beta!$A$22:$AG$362,[1]Beta!$B212+1,)</f>
        <v>46.889999000000003</v>
      </c>
      <c r="L247" s="105">
        <f>HLOOKUP(L$57,[1]Beta!$A$22:$AG$362,[1]Beta!$B212+1,)</f>
        <v>56.139999000000003</v>
      </c>
      <c r="M247" s="105">
        <f>HLOOKUP(M$57,[1]Beta!$A$22:$AG$362,[1]Beta!$B212+1,)</f>
        <v>42.68</v>
      </c>
      <c r="N247" s="105">
        <f>HLOOKUP(N$57,[1]Beta!$A$22:$AG$362,[1]Beta!$B212+1,)</f>
        <v>56.989989999999999</v>
      </c>
      <c r="O247" s="105">
        <f>HLOOKUP(O$57,[1]Beta!$A$22:$AG$362,[1]Beta!$B212+1,)</f>
        <v>24</v>
      </c>
      <c r="P247" s="105">
        <f>HLOOKUP(P$57,[1]Beta!$A$22:$AG$362,[1]Beta!$B212+1,)</f>
        <v>26.84</v>
      </c>
      <c r="Q247" s="105">
        <f>HLOOKUP(Q$57,[1]Beta!$A$22:$AG$362,[1]Beta!$B212+1,)</f>
        <v>81.559997999999993</v>
      </c>
      <c r="R247" s="105">
        <f>HLOOKUP(R$57,[1]Beta!$A$22:$AG$362,[1]Beta!$B212+1,)</f>
        <v>3230.540039</v>
      </c>
    </row>
    <row r="248" spans="2:18" x14ac:dyDescent="0.2">
      <c r="B248" s="103">
        <v>41589</v>
      </c>
      <c r="C248" s="105">
        <f>HLOOKUP(C$57,[1]Beta!$A$22:$AG$362,[1]Beta!$B213+1,)</f>
        <v>46.799999</v>
      </c>
      <c r="D248" s="105">
        <f>HLOOKUP(D$57,[1]Beta!$A$22:$AG$362,[1]Beta!$B213+1,)</f>
        <v>41.179993000000003</v>
      </c>
      <c r="E248" s="105">
        <f>HLOOKUP(E$57,[1]Beta!$A$22:$AG$362,[1]Beta!$B213+1,)</f>
        <v>35.099997999999999</v>
      </c>
      <c r="F248" s="105">
        <f>HLOOKUP(F$57,[1]Beta!$A$22:$AG$362,[1]Beta!$B213+1,)</f>
        <v>72.089995999999999</v>
      </c>
      <c r="G248" s="105">
        <f>HLOOKUP(G$57,[1]Beta!$A$22:$AG$362,[1]Beta!$B213+1,)</f>
        <v>39.5</v>
      </c>
      <c r="H248" s="105" t="str">
        <f>HLOOKUP(H$57,[1]Beta!$A$22:$AG$362,[1]Beta!$B213+1,)</f>
        <v/>
      </c>
      <c r="I248" s="105">
        <f>HLOOKUP(I$57,[1]Beta!$A$22:$AG$362,[1]Beta!$B213+1,)</f>
        <v>53.290000999999997</v>
      </c>
      <c r="J248" s="105">
        <f>HLOOKUP(J$57,[1]Beta!$A$22:$AG$362,[1]Beta!$B213+1,)</f>
        <v>45.439999</v>
      </c>
      <c r="K248" s="105">
        <f>HLOOKUP(K$57,[1]Beta!$A$22:$AG$362,[1]Beta!$B213+1,)</f>
        <v>46.860000999999997</v>
      </c>
      <c r="L248" s="105">
        <f>HLOOKUP(L$57,[1]Beta!$A$22:$AG$362,[1]Beta!$B213+1,)</f>
        <v>56.639999000000003</v>
      </c>
      <c r="M248" s="105">
        <f>HLOOKUP(M$57,[1]Beta!$A$22:$AG$362,[1]Beta!$B213+1,)</f>
        <v>42.290000999999997</v>
      </c>
      <c r="N248" s="105">
        <f>HLOOKUP(N$57,[1]Beta!$A$22:$AG$362,[1]Beta!$B213+1,)</f>
        <v>55.930008000000001</v>
      </c>
      <c r="O248" s="105">
        <f>HLOOKUP(O$57,[1]Beta!$A$22:$AG$362,[1]Beta!$B213+1,)</f>
        <v>24.5</v>
      </c>
      <c r="P248" s="105">
        <f>HLOOKUP(P$57,[1]Beta!$A$22:$AG$362,[1]Beta!$B213+1,)</f>
        <v>26.860001</v>
      </c>
      <c r="Q248" s="105">
        <f>HLOOKUP(Q$57,[1]Beta!$A$22:$AG$362,[1]Beta!$B213+1,)</f>
        <v>79.379997000000003</v>
      </c>
      <c r="R248" s="105">
        <f>HLOOKUP(R$57,[1]Beta!$A$22:$AG$362,[1]Beta!$B213+1,)</f>
        <v>3217.1999510000001</v>
      </c>
    </row>
    <row r="249" spans="2:18" x14ac:dyDescent="0.2">
      <c r="B249" s="103">
        <v>41582</v>
      </c>
      <c r="C249" s="105">
        <f>HLOOKUP(C$57,[1]Beta!$A$22:$AG$362,[1]Beta!$B214+1,)</f>
        <v>45.48</v>
      </c>
      <c r="D249" s="105">
        <f>HLOOKUP(D$57,[1]Beta!$A$22:$AG$362,[1]Beta!$B214+1,)</f>
        <v>41.119995000000003</v>
      </c>
      <c r="E249" s="105">
        <f>HLOOKUP(E$57,[1]Beta!$A$22:$AG$362,[1]Beta!$B214+1,)</f>
        <v>34.82</v>
      </c>
      <c r="F249" s="105">
        <f>HLOOKUP(F$57,[1]Beta!$A$22:$AG$362,[1]Beta!$B214+1,)</f>
        <v>69.970000999999996</v>
      </c>
      <c r="G249" s="105">
        <f>HLOOKUP(G$57,[1]Beta!$A$22:$AG$362,[1]Beta!$B214+1,)</f>
        <v>44.830002</v>
      </c>
      <c r="H249" s="105" t="str">
        <f>HLOOKUP(H$57,[1]Beta!$A$22:$AG$362,[1]Beta!$B214+1,)</f>
        <v/>
      </c>
      <c r="I249" s="105">
        <f>HLOOKUP(I$57,[1]Beta!$A$22:$AG$362,[1]Beta!$B214+1,)</f>
        <v>54.110000999999997</v>
      </c>
      <c r="J249" s="105">
        <f>HLOOKUP(J$57,[1]Beta!$A$22:$AG$362,[1]Beta!$B214+1,)</f>
        <v>45.419998</v>
      </c>
      <c r="K249" s="105">
        <f>HLOOKUP(K$57,[1]Beta!$A$22:$AG$362,[1]Beta!$B214+1,)</f>
        <v>46.860000999999997</v>
      </c>
      <c r="L249" s="105">
        <f>HLOOKUP(L$57,[1]Beta!$A$22:$AG$362,[1]Beta!$B214+1,)</f>
        <v>59.099997999999999</v>
      </c>
      <c r="M249" s="105">
        <f>HLOOKUP(M$57,[1]Beta!$A$22:$AG$362,[1]Beta!$B214+1,)</f>
        <v>42.66</v>
      </c>
      <c r="N249" s="105">
        <f>HLOOKUP(N$57,[1]Beta!$A$22:$AG$362,[1]Beta!$B214+1,)</f>
        <v>54.079993999999999</v>
      </c>
      <c r="O249" s="105">
        <f>HLOOKUP(O$57,[1]Beta!$A$22:$AG$362,[1]Beta!$B214+1,)</f>
        <v>23.07</v>
      </c>
      <c r="P249" s="105">
        <f>HLOOKUP(P$57,[1]Beta!$A$22:$AG$362,[1]Beta!$B214+1,)</f>
        <v>24.27</v>
      </c>
      <c r="Q249" s="105">
        <f>HLOOKUP(Q$57,[1]Beta!$A$22:$AG$362,[1]Beta!$B214+1,)</f>
        <v>78.510002</v>
      </c>
      <c r="R249" s="105">
        <f>HLOOKUP(R$57,[1]Beta!$A$22:$AG$362,[1]Beta!$B214+1,)</f>
        <v>3166.110107</v>
      </c>
    </row>
    <row r="250" spans="2:18" x14ac:dyDescent="0.2">
      <c r="B250" s="103">
        <v>41575</v>
      </c>
      <c r="C250" s="105">
        <f>HLOOKUP(C$57,[1]Beta!$A$22:$AG$362,[1]Beta!$B215+1,)</f>
        <v>44.57</v>
      </c>
      <c r="D250" s="105">
        <f>HLOOKUP(D$57,[1]Beta!$A$22:$AG$362,[1]Beta!$B215+1,)</f>
        <v>41.410004000000001</v>
      </c>
      <c r="E250" s="105">
        <f>HLOOKUP(E$57,[1]Beta!$A$22:$AG$362,[1]Beta!$B215+1,)</f>
        <v>34.970001000000003</v>
      </c>
      <c r="F250" s="105">
        <f>HLOOKUP(F$57,[1]Beta!$A$22:$AG$362,[1]Beta!$B215+1,)</f>
        <v>71.650002000000001</v>
      </c>
      <c r="G250" s="105">
        <f>HLOOKUP(G$57,[1]Beta!$A$22:$AG$362,[1]Beta!$B215+1,)</f>
        <v>45.18</v>
      </c>
      <c r="H250" s="105" t="str">
        <f>HLOOKUP(H$57,[1]Beta!$A$22:$AG$362,[1]Beta!$B215+1,)</f>
        <v/>
      </c>
      <c r="I250" s="105">
        <f>HLOOKUP(I$57,[1]Beta!$A$22:$AG$362,[1]Beta!$B215+1,)</f>
        <v>54.349997999999999</v>
      </c>
      <c r="J250" s="105">
        <f>HLOOKUP(J$57,[1]Beta!$A$22:$AG$362,[1]Beta!$B215+1,)</f>
        <v>45.990001999999997</v>
      </c>
      <c r="K250" s="105">
        <f>HLOOKUP(K$57,[1]Beta!$A$22:$AG$362,[1]Beta!$B215+1,)</f>
        <v>46.990001999999997</v>
      </c>
      <c r="L250" s="105">
        <f>HLOOKUP(L$57,[1]Beta!$A$22:$AG$362,[1]Beta!$B215+1,)</f>
        <v>59.369999</v>
      </c>
      <c r="M250" s="105">
        <f>HLOOKUP(M$57,[1]Beta!$A$22:$AG$362,[1]Beta!$B215+1,)</f>
        <v>43.23</v>
      </c>
      <c r="N250" s="105">
        <f>HLOOKUP(N$57,[1]Beta!$A$22:$AG$362,[1]Beta!$B215+1,)</f>
        <v>54.379997000000003</v>
      </c>
      <c r="O250" s="105">
        <f>HLOOKUP(O$57,[1]Beta!$A$22:$AG$362,[1]Beta!$B215+1,)</f>
        <v>23.9</v>
      </c>
      <c r="P250" s="105">
        <f>HLOOKUP(P$57,[1]Beta!$A$22:$AG$362,[1]Beta!$B215+1,)</f>
        <v>25.16</v>
      </c>
      <c r="Q250" s="105">
        <f>HLOOKUP(Q$57,[1]Beta!$A$22:$AG$362,[1]Beta!$B215+1,)</f>
        <v>76.680000000000007</v>
      </c>
      <c r="R250" s="105">
        <f>HLOOKUP(R$57,[1]Beta!$A$22:$AG$362,[1]Beta!$B215+1,)</f>
        <v>3147.209961</v>
      </c>
    </row>
    <row r="251" spans="2:18" x14ac:dyDescent="0.2">
      <c r="B251" s="103">
        <v>41568</v>
      </c>
      <c r="C251" s="105">
        <f>HLOOKUP(C$57,[1]Beta!$A$22:$AG$362,[1]Beta!$B216+1,)</f>
        <v>44.330002</v>
      </c>
      <c r="D251" s="105">
        <f>HLOOKUP(D$57,[1]Beta!$A$22:$AG$362,[1]Beta!$B216+1,)</f>
        <v>42.040005000000001</v>
      </c>
      <c r="E251" s="105">
        <f>HLOOKUP(E$57,[1]Beta!$A$22:$AG$362,[1]Beta!$B216+1,)</f>
        <v>35.130001</v>
      </c>
      <c r="F251" s="105">
        <f>HLOOKUP(F$57,[1]Beta!$A$22:$AG$362,[1]Beta!$B216+1,)</f>
        <v>71.930000000000007</v>
      </c>
      <c r="G251" s="105">
        <f>HLOOKUP(G$57,[1]Beta!$A$22:$AG$362,[1]Beta!$B216+1,)</f>
        <v>45.27</v>
      </c>
      <c r="H251" s="105" t="str">
        <f>HLOOKUP(H$57,[1]Beta!$A$22:$AG$362,[1]Beta!$B216+1,)</f>
        <v/>
      </c>
      <c r="I251" s="105">
        <f>HLOOKUP(I$57,[1]Beta!$A$22:$AG$362,[1]Beta!$B216+1,)</f>
        <v>54.099997999999999</v>
      </c>
      <c r="J251" s="105">
        <f>HLOOKUP(J$57,[1]Beta!$A$22:$AG$362,[1]Beta!$B216+1,)</f>
        <v>46.27</v>
      </c>
      <c r="K251" s="105">
        <f>HLOOKUP(K$57,[1]Beta!$A$22:$AG$362,[1]Beta!$B216+1,)</f>
        <v>47.32</v>
      </c>
      <c r="L251" s="105">
        <f>HLOOKUP(L$57,[1]Beta!$A$22:$AG$362,[1]Beta!$B216+1,)</f>
        <v>59.900002000000001</v>
      </c>
      <c r="M251" s="105">
        <f>HLOOKUP(M$57,[1]Beta!$A$22:$AG$362,[1]Beta!$B216+1,)</f>
        <v>44.130001</v>
      </c>
      <c r="N251" s="105">
        <f>HLOOKUP(N$57,[1]Beta!$A$22:$AG$362,[1]Beta!$B216+1,)</f>
        <v>55.110000999999997</v>
      </c>
      <c r="O251" s="105">
        <f>HLOOKUP(O$57,[1]Beta!$A$22:$AG$362,[1]Beta!$B216+1,)</f>
        <v>22.49</v>
      </c>
      <c r="P251" s="105">
        <f>HLOOKUP(P$57,[1]Beta!$A$22:$AG$362,[1]Beta!$B216+1,)</f>
        <v>26.07</v>
      </c>
      <c r="Q251" s="105">
        <f>HLOOKUP(Q$57,[1]Beta!$A$22:$AG$362,[1]Beta!$B216+1,)</f>
        <v>79.269997000000004</v>
      </c>
      <c r="R251" s="105">
        <f>HLOOKUP(R$57,[1]Beta!$A$22:$AG$362,[1]Beta!$B216+1,)</f>
        <v>3143.1599120000001</v>
      </c>
    </row>
    <row r="252" spans="2:18" x14ac:dyDescent="0.2">
      <c r="B252" s="103">
        <v>41561</v>
      </c>
      <c r="C252" s="105">
        <f>HLOOKUP(C$57,[1]Beta!$A$22:$AG$362,[1]Beta!$B217+1,)</f>
        <v>42.939999</v>
      </c>
      <c r="D252" s="105">
        <f>HLOOKUP(D$57,[1]Beta!$A$22:$AG$362,[1]Beta!$B217+1,)</f>
        <v>39.799995000000003</v>
      </c>
      <c r="E252" s="105">
        <f>HLOOKUP(E$57,[1]Beta!$A$22:$AG$362,[1]Beta!$B217+1,)</f>
        <v>34.5</v>
      </c>
      <c r="F252" s="105">
        <f>HLOOKUP(F$57,[1]Beta!$A$22:$AG$362,[1]Beta!$B217+1,)</f>
        <v>68.650002000000001</v>
      </c>
      <c r="G252" s="105">
        <f>HLOOKUP(G$57,[1]Beta!$A$22:$AG$362,[1]Beta!$B217+1,)</f>
        <v>43.779998999999997</v>
      </c>
      <c r="H252" s="105" t="str">
        <f>HLOOKUP(H$57,[1]Beta!$A$22:$AG$362,[1]Beta!$B217+1,)</f>
        <v/>
      </c>
      <c r="I252" s="105">
        <f>HLOOKUP(I$57,[1]Beta!$A$22:$AG$362,[1]Beta!$B217+1,)</f>
        <v>52.529998999999997</v>
      </c>
      <c r="J252" s="105">
        <f>HLOOKUP(J$57,[1]Beta!$A$22:$AG$362,[1]Beta!$B217+1,)</f>
        <v>45.040000999999997</v>
      </c>
      <c r="K252" s="105">
        <f>HLOOKUP(K$57,[1]Beta!$A$22:$AG$362,[1]Beta!$B217+1,)</f>
        <v>47.07</v>
      </c>
      <c r="L252" s="105">
        <f>HLOOKUP(L$57,[1]Beta!$A$22:$AG$362,[1]Beta!$B217+1,)</f>
        <v>59.639999000000003</v>
      </c>
      <c r="M252" s="105">
        <f>HLOOKUP(M$57,[1]Beta!$A$22:$AG$362,[1]Beta!$B217+1,)</f>
        <v>43.490001999999997</v>
      </c>
      <c r="N252" s="105">
        <f>HLOOKUP(N$57,[1]Beta!$A$22:$AG$362,[1]Beta!$B217+1,)</f>
        <v>54.520004</v>
      </c>
      <c r="O252" s="105">
        <f>HLOOKUP(O$57,[1]Beta!$A$22:$AG$362,[1]Beta!$B217+1,)</f>
        <v>20.540001</v>
      </c>
      <c r="P252" s="105">
        <f>HLOOKUP(P$57,[1]Beta!$A$22:$AG$362,[1]Beta!$B217+1,)</f>
        <v>20.350000000000001</v>
      </c>
      <c r="Q252" s="105">
        <f>HLOOKUP(Q$57,[1]Beta!$A$22:$AG$362,[1]Beta!$B217+1,)</f>
        <v>75</v>
      </c>
      <c r="R252" s="105">
        <f>HLOOKUP(R$57,[1]Beta!$A$22:$AG$362,[1]Beta!$B217+1,)</f>
        <v>3115.7700199999999</v>
      </c>
    </row>
    <row r="253" spans="2:18" x14ac:dyDescent="0.2">
      <c r="B253" s="103">
        <v>41554</v>
      </c>
      <c r="C253" s="105">
        <f>HLOOKUP(C$57,[1]Beta!$A$22:$AG$362,[1]Beta!$B218+1,)</f>
        <v>42.32</v>
      </c>
      <c r="D253" s="105">
        <f>HLOOKUP(D$57,[1]Beta!$A$22:$AG$362,[1]Beta!$B218+1,)</f>
        <v>39.199992999999999</v>
      </c>
      <c r="E253" s="105">
        <f>HLOOKUP(E$57,[1]Beta!$A$22:$AG$362,[1]Beta!$B218+1,)</f>
        <v>33.560001</v>
      </c>
      <c r="F253" s="105">
        <f>HLOOKUP(F$57,[1]Beta!$A$22:$AG$362,[1]Beta!$B218+1,)</f>
        <v>67.349997999999999</v>
      </c>
      <c r="G253" s="105">
        <f>HLOOKUP(G$57,[1]Beta!$A$22:$AG$362,[1]Beta!$B218+1,)</f>
        <v>42.419998</v>
      </c>
      <c r="H253" s="105" t="str">
        <f>HLOOKUP(H$57,[1]Beta!$A$22:$AG$362,[1]Beta!$B218+1,)</f>
        <v/>
      </c>
      <c r="I253" s="105">
        <f>HLOOKUP(I$57,[1]Beta!$A$22:$AG$362,[1]Beta!$B218+1,)</f>
        <v>50.990001999999997</v>
      </c>
      <c r="J253" s="105">
        <f>HLOOKUP(J$57,[1]Beta!$A$22:$AG$362,[1]Beta!$B218+1,)</f>
        <v>43.5</v>
      </c>
      <c r="K253" s="105">
        <f>HLOOKUP(K$57,[1]Beta!$A$22:$AG$362,[1]Beta!$B218+1,)</f>
        <v>45.880001</v>
      </c>
      <c r="L253" s="105">
        <f>HLOOKUP(L$57,[1]Beta!$A$22:$AG$362,[1]Beta!$B218+1,)</f>
        <v>57.849997999999999</v>
      </c>
      <c r="M253" s="105">
        <f>HLOOKUP(M$57,[1]Beta!$A$22:$AG$362,[1]Beta!$B218+1,)</f>
        <v>41.66</v>
      </c>
      <c r="N253" s="105">
        <f>HLOOKUP(N$57,[1]Beta!$A$22:$AG$362,[1]Beta!$B218+1,)</f>
        <v>53.459999000000003</v>
      </c>
      <c r="O253" s="105">
        <f>HLOOKUP(O$57,[1]Beta!$A$22:$AG$362,[1]Beta!$B218+1,)</f>
        <v>20.799999</v>
      </c>
      <c r="P253" s="105">
        <f>HLOOKUP(P$57,[1]Beta!$A$22:$AG$362,[1]Beta!$B218+1,)</f>
        <v>20.040001</v>
      </c>
      <c r="Q253" s="105">
        <f>HLOOKUP(Q$57,[1]Beta!$A$22:$AG$362,[1]Beta!$B218+1,)</f>
        <v>73.680000000000007</v>
      </c>
      <c r="R253" s="105">
        <f>HLOOKUP(R$57,[1]Beta!$A$22:$AG$362,[1]Beta!$B218+1,)</f>
        <v>3041.429932</v>
      </c>
    </row>
    <row r="254" spans="2:18" x14ac:dyDescent="0.2">
      <c r="B254" s="103">
        <v>41547</v>
      </c>
      <c r="C254" s="105">
        <f>HLOOKUP(C$57,[1]Beta!$A$22:$AG$362,[1]Beta!$B219+1,)</f>
        <v>41.619999</v>
      </c>
      <c r="D254" s="105">
        <f>HLOOKUP(D$57,[1]Beta!$A$22:$AG$362,[1]Beta!$B219+1,)</f>
        <v>38.680008000000001</v>
      </c>
      <c r="E254" s="105">
        <f>HLOOKUP(E$57,[1]Beta!$A$22:$AG$362,[1]Beta!$B219+1,)</f>
        <v>32.82</v>
      </c>
      <c r="F254" s="105">
        <f>HLOOKUP(F$57,[1]Beta!$A$22:$AG$362,[1]Beta!$B219+1,)</f>
        <v>66.849997999999999</v>
      </c>
      <c r="G254" s="105">
        <f>HLOOKUP(G$57,[1]Beta!$A$22:$AG$362,[1]Beta!$B219+1,)</f>
        <v>41.849997999999999</v>
      </c>
      <c r="H254" s="105" t="str">
        <f>HLOOKUP(H$57,[1]Beta!$A$22:$AG$362,[1]Beta!$B219+1,)</f>
        <v/>
      </c>
      <c r="I254" s="105">
        <f>HLOOKUP(I$57,[1]Beta!$A$22:$AG$362,[1]Beta!$B219+1,)</f>
        <v>49.389999000000003</v>
      </c>
      <c r="J254" s="105">
        <f>HLOOKUP(J$57,[1]Beta!$A$22:$AG$362,[1]Beta!$B219+1,)</f>
        <v>43.200001</v>
      </c>
      <c r="K254" s="105">
        <f>HLOOKUP(K$57,[1]Beta!$A$22:$AG$362,[1]Beta!$B219+1,)</f>
        <v>44.82</v>
      </c>
      <c r="L254" s="105">
        <f>HLOOKUP(L$57,[1]Beta!$A$22:$AG$362,[1]Beta!$B219+1,)</f>
        <v>57.330002</v>
      </c>
      <c r="M254" s="105">
        <f>HLOOKUP(M$57,[1]Beta!$A$22:$AG$362,[1]Beta!$B219+1,)</f>
        <v>41.450001</v>
      </c>
      <c r="N254" s="105">
        <f>HLOOKUP(N$57,[1]Beta!$A$22:$AG$362,[1]Beta!$B219+1,)</f>
        <v>50.749991999999999</v>
      </c>
      <c r="O254" s="105">
        <f>HLOOKUP(O$57,[1]Beta!$A$22:$AG$362,[1]Beta!$B219+1,)</f>
        <v>19.200001</v>
      </c>
      <c r="P254" s="105">
        <f>HLOOKUP(P$57,[1]Beta!$A$22:$AG$362,[1]Beta!$B219+1,)</f>
        <v>20.27</v>
      </c>
      <c r="Q254" s="105">
        <f>HLOOKUP(Q$57,[1]Beta!$A$22:$AG$362,[1]Beta!$B219+1,)</f>
        <v>73.660004000000001</v>
      </c>
      <c r="R254" s="105">
        <f>HLOOKUP(R$57,[1]Beta!$A$22:$AG$362,[1]Beta!$B219+1,)</f>
        <v>3017.0500489999999</v>
      </c>
    </row>
    <row r="255" spans="2:18" x14ac:dyDescent="0.2">
      <c r="B255" s="103">
        <v>41540</v>
      </c>
      <c r="C255" s="105">
        <f>HLOOKUP(C$57,[1]Beta!$A$22:$AG$362,[1]Beta!$B220+1,)</f>
        <v>42.299999</v>
      </c>
      <c r="D255" s="105">
        <f>HLOOKUP(D$57,[1]Beta!$A$22:$AG$362,[1]Beta!$B220+1,)</f>
        <v>38.929993000000003</v>
      </c>
      <c r="E255" s="105">
        <f>HLOOKUP(E$57,[1]Beta!$A$22:$AG$362,[1]Beta!$B220+1,)</f>
        <v>33.330002</v>
      </c>
      <c r="F255" s="105">
        <f>HLOOKUP(F$57,[1]Beta!$A$22:$AG$362,[1]Beta!$B220+1,)</f>
        <v>68.300003000000004</v>
      </c>
      <c r="G255" s="105">
        <f>HLOOKUP(G$57,[1]Beta!$A$22:$AG$362,[1]Beta!$B220+1,)</f>
        <v>42.599997999999999</v>
      </c>
      <c r="H255" s="105" t="str">
        <f>HLOOKUP(H$57,[1]Beta!$A$22:$AG$362,[1]Beta!$B220+1,)</f>
        <v/>
      </c>
      <c r="I255" s="105">
        <f>HLOOKUP(I$57,[1]Beta!$A$22:$AG$362,[1]Beta!$B220+1,)</f>
        <v>49.98</v>
      </c>
      <c r="J255" s="105">
        <f>HLOOKUP(J$57,[1]Beta!$A$22:$AG$362,[1]Beta!$B220+1,)</f>
        <v>43.889999000000003</v>
      </c>
      <c r="K255" s="105">
        <f>HLOOKUP(K$57,[1]Beta!$A$22:$AG$362,[1]Beta!$B220+1,)</f>
        <v>45.060001</v>
      </c>
      <c r="L255" s="105">
        <f>HLOOKUP(L$57,[1]Beta!$A$22:$AG$362,[1]Beta!$B220+1,)</f>
        <v>57.799999</v>
      </c>
      <c r="M255" s="105">
        <f>HLOOKUP(M$57,[1]Beta!$A$22:$AG$362,[1]Beta!$B220+1,)</f>
        <v>41.970001000000003</v>
      </c>
      <c r="N255" s="105">
        <f>HLOOKUP(N$57,[1]Beta!$A$22:$AG$362,[1]Beta!$B220+1,)</f>
        <v>52.050002999999997</v>
      </c>
      <c r="O255" s="105">
        <f>HLOOKUP(O$57,[1]Beta!$A$22:$AG$362,[1]Beta!$B220+1,)</f>
        <v>20.639999</v>
      </c>
      <c r="P255" s="105">
        <f>HLOOKUP(P$57,[1]Beta!$A$22:$AG$362,[1]Beta!$B220+1,)</f>
        <v>19.91</v>
      </c>
      <c r="Q255" s="105">
        <f>HLOOKUP(Q$57,[1]Beta!$A$22:$AG$362,[1]Beta!$B220+1,)</f>
        <v>72.239998</v>
      </c>
      <c r="R255" s="105">
        <f>HLOOKUP(R$57,[1]Beta!$A$22:$AG$362,[1]Beta!$B220+1,)</f>
        <v>3018.23999</v>
      </c>
    </row>
    <row r="256" spans="2:18" x14ac:dyDescent="0.2">
      <c r="B256" s="103">
        <v>41533</v>
      </c>
      <c r="C256" s="105">
        <f>HLOOKUP(C$57,[1]Beta!$A$22:$AG$362,[1]Beta!$B221+1,)</f>
        <v>41.73</v>
      </c>
      <c r="D256" s="105">
        <f>HLOOKUP(D$57,[1]Beta!$A$22:$AG$362,[1]Beta!$B221+1,)</f>
        <v>39.019996999999996</v>
      </c>
      <c r="E256" s="105">
        <f>HLOOKUP(E$57,[1]Beta!$A$22:$AG$362,[1]Beta!$B221+1,)</f>
        <v>33.159999999999997</v>
      </c>
      <c r="F256" s="105">
        <f>HLOOKUP(F$57,[1]Beta!$A$22:$AG$362,[1]Beta!$B221+1,)</f>
        <v>67.120002999999997</v>
      </c>
      <c r="G256" s="105">
        <f>HLOOKUP(G$57,[1]Beta!$A$22:$AG$362,[1]Beta!$B221+1,)</f>
        <v>41.66</v>
      </c>
      <c r="H256" s="105" t="str">
        <f>HLOOKUP(H$57,[1]Beta!$A$22:$AG$362,[1]Beta!$B221+1,)</f>
        <v/>
      </c>
      <c r="I256" s="105">
        <f>HLOOKUP(I$57,[1]Beta!$A$22:$AG$362,[1]Beta!$B221+1,)</f>
        <v>48.669998</v>
      </c>
      <c r="J256" s="105">
        <f>HLOOKUP(J$57,[1]Beta!$A$22:$AG$362,[1]Beta!$B221+1,)</f>
        <v>44.189999</v>
      </c>
      <c r="K256" s="105">
        <f>HLOOKUP(K$57,[1]Beta!$A$22:$AG$362,[1]Beta!$B221+1,)</f>
        <v>44.389999000000003</v>
      </c>
      <c r="L256" s="105">
        <f>HLOOKUP(L$57,[1]Beta!$A$22:$AG$362,[1]Beta!$B221+1,)</f>
        <v>57.799999</v>
      </c>
      <c r="M256" s="105">
        <f>HLOOKUP(M$57,[1]Beta!$A$22:$AG$362,[1]Beta!$B221+1,)</f>
        <v>41.560001</v>
      </c>
      <c r="N256" s="105">
        <f>HLOOKUP(N$57,[1]Beta!$A$22:$AG$362,[1]Beta!$B221+1,)</f>
        <v>53.059994000000003</v>
      </c>
      <c r="O256" s="105">
        <f>HLOOKUP(O$57,[1]Beta!$A$22:$AG$362,[1]Beta!$B221+1,)</f>
        <v>22.309999000000001</v>
      </c>
      <c r="P256" s="105">
        <f>HLOOKUP(P$57,[1]Beta!$A$22:$AG$362,[1]Beta!$B221+1,)</f>
        <v>19.629999000000002</v>
      </c>
      <c r="Q256" s="105">
        <f>HLOOKUP(Q$57,[1]Beta!$A$22:$AG$362,[1]Beta!$B221+1,)</f>
        <v>73.139999000000003</v>
      </c>
      <c r="R256" s="105">
        <f>HLOOKUP(R$57,[1]Beta!$A$22:$AG$362,[1]Beta!$B221+1,)</f>
        <v>3049.469971</v>
      </c>
    </row>
    <row r="257" spans="2:18" x14ac:dyDescent="0.2">
      <c r="B257" s="103">
        <v>41526</v>
      </c>
      <c r="C257" s="105">
        <f>HLOOKUP(C$57,[1]Beta!$A$22:$AG$362,[1]Beta!$B222+1,)</f>
        <v>40.610000999999997</v>
      </c>
      <c r="D257" s="105">
        <f>HLOOKUP(D$57,[1]Beta!$A$22:$AG$362,[1]Beta!$B222+1,)</f>
        <v>38.239994000000003</v>
      </c>
      <c r="E257" s="105">
        <f>HLOOKUP(E$57,[1]Beta!$A$22:$AG$362,[1]Beta!$B222+1,)</f>
        <v>32.650002000000001</v>
      </c>
      <c r="F257" s="105">
        <f>HLOOKUP(F$57,[1]Beta!$A$22:$AG$362,[1]Beta!$B222+1,)</f>
        <v>66.190002000000007</v>
      </c>
      <c r="G257" s="105">
        <f>HLOOKUP(G$57,[1]Beta!$A$22:$AG$362,[1]Beta!$B222+1,)</f>
        <v>41.09</v>
      </c>
      <c r="H257" s="105" t="str">
        <f>HLOOKUP(H$57,[1]Beta!$A$22:$AG$362,[1]Beta!$B222+1,)</f>
        <v/>
      </c>
      <c r="I257" s="105">
        <f>HLOOKUP(I$57,[1]Beta!$A$22:$AG$362,[1]Beta!$B222+1,)</f>
        <v>46.709999000000003</v>
      </c>
      <c r="J257" s="105">
        <f>HLOOKUP(J$57,[1]Beta!$A$22:$AG$362,[1]Beta!$B222+1,)</f>
        <v>42.630001</v>
      </c>
      <c r="K257" s="105">
        <f>HLOOKUP(K$57,[1]Beta!$A$22:$AG$362,[1]Beta!$B222+1,)</f>
        <v>43.27</v>
      </c>
      <c r="L257" s="105">
        <f>HLOOKUP(L$57,[1]Beta!$A$22:$AG$362,[1]Beta!$B222+1,)</f>
        <v>57.290000999999997</v>
      </c>
      <c r="M257" s="105">
        <f>HLOOKUP(M$57,[1]Beta!$A$22:$AG$362,[1]Beta!$B222+1,)</f>
        <v>40.720001000000003</v>
      </c>
      <c r="N257" s="105">
        <f>HLOOKUP(N$57,[1]Beta!$A$22:$AG$362,[1]Beta!$B222+1,)</f>
        <v>52.150005</v>
      </c>
      <c r="O257" s="105">
        <f>HLOOKUP(O$57,[1]Beta!$A$22:$AG$362,[1]Beta!$B222+1,)</f>
        <v>21.51</v>
      </c>
      <c r="P257" s="105">
        <f>HLOOKUP(P$57,[1]Beta!$A$22:$AG$362,[1]Beta!$B222+1,)</f>
        <v>18.93</v>
      </c>
      <c r="Q257" s="105">
        <f>HLOOKUP(Q$57,[1]Beta!$A$22:$AG$362,[1]Beta!$B222+1,)</f>
        <v>70.699996999999996</v>
      </c>
      <c r="R257" s="105">
        <f>HLOOKUP(R$57,[1]Beta!$A$22:$AG$362,[1]Beta!$B222+1,)</f>
        <v>3009.790039</v>
      </c>
    </row>
    <row r="258" spans="2:18" x14ac:dyDescent="0.2">
      <c r="B258" s="103">
        <v>41520</v>
      </c>
      <c r="C258" s="105">
        <f>HLOOKUP(C$57,[1]Beta!$A$22:$AG$362,[1]Beta!$B223+1,)</f>
        <v>39.490001999999997</v>
      </c>
      <c r="D258" s="105">
        <f>HLOOKUP(D$57,[1]Beta!$A$22:$AG$362,[1]Beta!$B223+1,)</f>
        <v>38.340000000000003</v>
      </c>
      <c r="E258" s="105">
        <f>HLOOKUP(E$57,[1]Beta!$A$22:$AG$362,[1]Beta!$B223+1,)</f>
        <v>32.119999</v>
      </c>
      <c r="F258" s="105">
        <f>HLOOKUP(F$57,[1]Beta!$A$22:$AG$362,[1]Beta!$B223+1,)</f>
        <v>65.699996999999996</v>
      </c>
      <c r="G258" s="105">
        <f>HLOOKUP(G$57,[1]Beta!$A$22:$AG$362,[1]Beta!$B223+1,)</f>
        <v>40.32</v>
      </c>
      <c r="H258" s="105" t="str">
        <f>HLOOKUP(H$57,[1]Beta!$A$22:$AG$362,[1]Beta!$B223+1,)</f>
        <v/>
      </c>
      <c r="I258" s="105">
        <f>HLOOKUP(I$57,[1]Beta!$A$22:$AG$362,[1]Beta!$B223+1,)</f>
        <v>46.380001</v>
      </c>
      <c r="J258" s="105">
        <f>HLOOKUP(J$57,[1]Beta!$A$22:$AG$362,[1]Beta!$B223+1,)</f>
        <v>42.209999000000003</v>
      </c>
      <c r="K258" s="105">
        <f>HLOOKUP(K$57,[1]Beta!$A$22:$AG$362,[1]Beta!$B223+1,)</f>
        <v>43.369999</v>
      </c>
      <c r="L258" s="105">
        <f>HLOOKUP(L$57,[1]Beta!$A$22:$AG$362,[1]Beta!$B223+1,)</f>
        <v>56.790000999999997</v>
      </c>
      <c r="M258" s="105">
        <f>HLOOKUP(M$57,[1]Beta!$A$22:$AG$362,[1]Beta!$B223+1,)</f>
        <v>40.25</v>
      </c>
      <c r="N258" s="105">
        <f>HLOOKUP(N$57,[1]Beta!$A$22:$AG$362,[1]Beta!$B223+1,)</f>
        <v>51.250008000000001</v>
      </c>
      <c r="O258" s="105">
        <f>HLOOKUP(O$57,[1]Beta!$A$22:$AG$362,[1]Beta!$B223+1,)</f>
        <v>22.030000999999999</v>
      </c>
      <c r="P258" s="105">
        <f>HLOOKUP(P$57,[1]Beta!$A$22:$AG$362,[1]Beta!$B223+1,)</f>
        <v>18.920000000000002</v>
      </c>
      <c r="Q258" s="105">
        <f>HLOOKUP(Q$57,[1]Beta!$A$22:$AG$362,[1]Beta!$B223+1,)</f>
        <v>71.400002000000001</v>
      </c>
      <c r="R258" s="105">
        <f>HLOOKUP(R$57,[1]Beta!$A$22:$AG$362,[1]Beta!$B223+1,)</f>
        <v>2949.8000489999999</v>
      </c>
    </row>
    <row r="259" spans="2:18" x14ac:dyDescent="0.2">
      <c r="B259" s="103">
        <v>41512</v>
      </c>
      <c r="C259" s="105">
        <f>HLOOKUP(C$57,[1]Beta!$A$22:$AG$362,[1]Beta!$B224+1,)</f>
        <v>40.349997999999999</v>
      </c>
      <c r="D259" s="105">
        <f>HLOOKUP(D$57,[1]Beta!$A$22:$AG$362,[1]Beta!$B224+1,)</f>
        <v>39.199992999999999</v>
      </c>
      <c r="E259" s="105">
        <f>HLOOKUP(E$57,[1]Beta!$A$22:$AG$362,[1]Beta!$B224+1,)</f>
        <v>32.599997999999999</v>
      </c>
      <c r="F259" s="105">
        <f>HLOOKUP(F$57,[1]Beta!$A$22:$AG$362,[1]Beta!$B224+1,)</f>
        <v>65.279999000000004</v>
      </c>
      <c r="G259" s="105">
        <f>HLOOKUP(G$57,[1]Beta!$A$22:$AG$362,[1]Beta!$B224+1,)</f>
        <v>41.740001999999997</v>
      </c>
      <c r="H259" s="105" t="str">
        <f>HLOOKUP(H$57,[1]Beta!$A$22:$AG$362,[1]Beta!$B224+1,)</f>
        <v/>
      </c>
      <c r="I259" s="105">
        <f>HLOOKUP(I$57,[1]Beta!$A$22:$AG$362,[1]Beta!$B224+1,)</f>
        <v>46.779998999999997</v>
      </c>
      <c r="J259" s="105">
        <f>HLOOKUP(J$57,[1]Beta!$A$22:$AG$362,[1]Beta!$B224+1,)</f>
        <v>43.080002</v>
      </c>
      <c r="K259" s="105">
        <f>HLOOKUP(K$57,[1]Beta!$A$22:$AG$362,[1]Beta!$B224+1,)</f>
        <v>44.529998999999997</v>
      </c>
      <c r="L259" s="105">
        <f>HLOOKUP(L$57,[1]Beta!$A$22:$AG$362,[1]Beta!$B224+1,)</f>
        <v>57.759998000000003</v>
      </c>
      <c r="M259" s="105">
        <f>HLOOKUP(M$57,[1]Beta!$A$22:$AG$362,[1]Beta!$B224+1,)</f>
        <v>41.040000999999997</v>
      </c>
      <c r="N259" s="105">
        <f>HLOOKUP(N$57,[1]Beta!$A$22:$AG$362,[1]Beta!$B224+1,)</f>
        <v>52.210006999999997</v>
      </c>
      <c r="O259" s="105">
        <f>HLOOKUP(O$57,[1]Beta!$A$22:$AG$362,[1]Beta!$B224+1,)</f>
        <v>22</v>
      </c>
      <c r="P259" s="105">
        <f>HLOOKUP(P$57,[1]Beta!$A$22:$AG$362,[1]Beta!$B224+1,)</f>
        <v>18.719999000000001</v>
      </c>
      <c r="Q259" s="105">
        <f>HLOOKUP(Q$57,[1]Beta!$A$22:$AG$362,[1]Beta!$B224+1,)</f>
        <v>68.089995999999999</v>
      </c>
      <c r="R259" s="105">
        <f>HLOOKUP(R$57,[1]Beta!$A$22:$AG$362,[1]Beta!$B224+1,)</f>
        <v>2908.959961</v>
      </c>
    </row>
    <row r="260" spans="2:18" x14ac:dyDescent="0.2">
      <c r="B260" s="103">
        <v>41505</v>
      </c>
      <c r="C260" s="105">
        <f>HLOOKUP(C$57,[1]Beta!$A$22:$AG$362,[1]Beta!$B225+1,)</f>
        <v>41.830002</v>
      </c>
      <c r="D260" s="105">
        <f>HLOOKUP(D$57,[1]Beta!$A$22:$AG$362,[1]Beta!$B225+1,)</f>
        <v>40.349997999999999</v>
      </c>
      <c r="E260" s="105">
        <f>HLOOKUP(E$57,[1]Beta!$A$22:$AG$362,[1]Beta!$B225+1,)</f>
        <v>33.630001</v>
      </c>
      <c r="F260" s="105">
        <f>HLOOKUP(F$57,[1]Beta!$A$22:$AG$362,[1]Beta!$B225+1,)</f>
        <v>66.809997999999993</v>
      </c>
      <c r="G260" s="105">
        <f>HLOOKUP(G$57,[1]Beta!$A$22:$AG$362,[1]Beta!$B225+1,)</f>
        <v>43.450001</v>
      </c>
      <c r="H260" s="105" t="str">
        <f>HLOOKUP(H$57,[1]Beta!$A$22:$AG$362,[1]Beta!$B225+1,)</f>
        <v/>
      </c>
      <c r="I260" s="105">
        <f>HLOOKUP(I$57,[1]Beta!$A$22:$AG$362,[1]Beta!$B225+1,)</f>
        <v>47.950001</v>
      </c>
      <c r="J260" s="105">
        <f>HLOOKUP(J$57,[1]Beta!$A$22:$AG$362,[1]Beta!$B225+1,)</f>
        <v>44.259998000000003</v>
      </c>
      <c r="K260" s="105">
        <f>HLOOKUP(K$57,[1]Beta!$A$22:$AG$362,[1]Beta!$B225+1,)</f>
        <v>44.529998999999997</v>
      </c>
      <c r="L260" s="105">
        <f>HLOOKUP(L$57,[1]Beta!$A$22:$AG$362,[1]Beta!$B225+1,)</f>
        <v>59.080002</v>
      </c>
      <c r="M260" s="105">
        <f>HLOOKUP(M$57,[1]Beta!$A$22:$AG$362,[1]Beta!$B225+1,)</f>
        <v>42.259998000000003</v>
      </c>
      <c r="N260" s="105">
        <f>HLOOKUP(N$57,[1]Beta!$A$22:$AG$362,[1]Beta!$B225+1,)</f>
        <v>53.659996</v>
      </c>
      <c r="O260" s="105">
        <f>HLOOKUP(O$57,[1]Beta!$A$22:$AG$362,[1]Beta!$B225+1,)</f>
        <v>21.77</v>
      </c>
      <c r="P260" s="105">
        <f>HLOOKUP(P$57,[1]Beta!$A$22:$AG$362,[1]Beta!$B225+1,)</f>
        <v>19.670000000000002</v>
      </c>
      <c r="Q260" s="105">
        <f>HLOOKUP(Q$57,[1]Beta!$A$22:$AG$362,[1]Beta!$B225+1,)</f>
        <v>67.519997000000004</v>
      </c>
      <c r="R260" s="105">
        <f>HLOOKUP(R$57,[1]Beta!$A$22:$AG$362,[1]Beta!$B225+1,)</f>
        <v>2962.0600589999999</v>
      </c>
    </row>
    <row r="261" spans="2:18" x14ac:dyDescent="0.2">
      <c r="B261" s="103">
        <v>41498</v>
      </c>
      <c r="C261" s="105">
        <f>HLOOKUP(C$57,[1]Beta!$A$22:$AG$362,[1]Beta!$B226+1,)</f>
        <v>41.619999</v>
      </c>
      <c r="D261" s="105">
        <f>HLOOKUP(D$57,[1]Beta!$A$22:$AG$362,[1]Beta!$B226+1,)</f>
        <v>40.129997000000003</v>
      </c>
      <c r="E261" s="105">
        <f>HLOOKUP(E$57,[1]Beta!$A$22:$AG$362,[1]Beta!$B226+1,)</f>
        <v>33.650002000000001</v>
      </c>
      <c r="F261" s="105">
        <f>HLOOKUP(F$57,[1]Beta!$A$22:$AG$362,[1]Beta!$B226+1,)</f>
        <v>65.430000000000007</v>
      </c>
      <c r="G261" s="105">
        <f>HLOOKUP(G$57,[1]Beta!$A$22:$AG$362,[1]Beta!$B226+1,)</f>
        <v>43.34</v>
      </c>
      <c r="H261" s="105" t="str">
        <f>HLOOKUP(H$57,[1]Beta!$A$22:$AG$362,[1]Beta!$B226+1,)</f>
        <v/>
      </c>
      <c r="I261" s="105">
        <f>HLOOKUP(I$57,[1]Beta!$A$22:$AG$362,[1]Beta!$B226+1,)</f>
        <v>47.52</v>
      </c>
      <c r="J261" s="105">
        <f>HLOOKUP(J$57,[1]Beta!$A$22:$AG$362,[1]Beta!$B226+1,)</f>
        <v>43.540000999999997</v>
      </c>
      <c r="K261" s="105">
        <f>HLOOKUP(K$57,[1]Beta!$A$22:$AG$362,[1]Beta!$B226+1,)</f>
        <v>44.049999</v>
      </c>
      <c r="L261" s="105">
        <f>HLOOKUP(L$57,[1]Beta!$A$22:$AG$362,[1]Beta!$B226+1,)</f>
        <v>57.73</v>
      </c>
      <c r="M261" s="105">
        <f>HLOOKUP(M$57,[1]Beta!$A$22:$AG$362,[1]Beta!$B226+1,)</f>
        <v>41.720001000000003</v>
      </c>
      <c r="N261" s="105">
        <f>HLOOKUP(N$57,[1]Beta!$A$22:$AG$362,[1]Beta!$B226+1,)</f>
        <v>53.959999000000003</v>
      </c>
      <c r="O261" s="105">
        <f>HLOOKUP(O$57,[1]Beta!$A$22:$AG$362,[1]Beta!$B226+1,)</f>
        <v>20.100000000000001</v>
      </c>
      <c r="P261" s="105">
        <f>HLOOKUP(P$57,[1]Beta!$A$22:$AG$362,[1]Beta!$B226+1,)</f>
        <v>18.870000999999998</v>
      </c>
      <c r="Q261" s="105">
        <f>HLOOKUP(Q$57,[1]Beta!$A$22:$AG$362,[1]Beta!$B226+1,)</f>
        <v>66.410004000000001</v>
      </c>
      <c r="R261" s="105">
        <f>HLOOKUP(R$57,[1]Beta!$A$22:$AG$362,[1]Beta!$B226+1,)</f>
        <v>2947.459961</v>
      </c>
    </row>
    <row r="262" spans="2:18" x14ac:dyDescent="0.2">
      <c r="B262" s="103">
        <v>41491</v>
      </c>
      <c r="C262" s="105">
        <f>HLOOKUP(C$57,[1]Beta!$A$22:$AG$362,[1]Beta!$B227+1,)</f>
        <v>44.23</v>
      </c>
      <c r="D262" s="105">
        <f>HLOOKUP(D$57,[1]Beta!$A$22:$AG$362,[1]Beta!$B227+1,)</f>
        <v>41.989994000000003</v>
      </c>
      <c r="E262" s="105">
        <f>HLOOKUP(E$57,[1]Beta!$A$22:$AG$362,[1]Beta!$B227+1,)</f>
        <v>36</v>
      </c>
      <c r="F262" s="105">
        <f>HLOOKUP(F$57,[1]Beta!$A$22:$AG$362,[1]Beta!$B227+1,)</f>
        <v>66.830001999999993</v>
      </c>
      <c r="G262" s="105">
        <f>HLOOKUP(G$57,[1]Beta!$A$22:$AG$362,[1]Beta!$B227+1,)</f>
        <v>45.560001</v>
      </c>
      <c r="H262" s="105" t="str">
        <f>HLOOKUP(H$57,[1]Beta!$A$22:$AG$362,[1]Beta!$B227+1,)</f>
        <v/>
      </c>
      <c r="I262" s="105">
        <f>HLOOKUP(I$57,[1]Beta!$A$22:$AG$362,[1]Beta!$B227+1,)</f>
        <v>49.580002</v>
      </c>
      <c r="J262" s="105">
        <f>HLOOKUP(J$57,[1]Beta!$A$22:$AG$362,[1]Beta!$B227+1,)</f>
        <v>45.369999</v>
      </c>
      <c r="K262" s="105">
        <f>HLOOKUP(K$57,[1]Beta!$A$22:$AG$362,[1]Beta!$B227+1,)</f>
        <v>45.529998999999997</v>
      </c>
      <c r="L262" s="105">
        <f>HLOOKUP(L$57,[1]Beta!$A$22:$AG$362,[1]Beta!$B227+1,)</f>
        <v>60.369999</v>
      </c>
      <c r="M262" s="105">
        <f>HLOOKUP(M$57,[1]Beta!$A$22:$AG$362,[1]Beta!$B227+1,)</f>
        <v>43.110000999999997</v>
      </c>
      <c r="N262" s="105">
        <f>HLOOKUP(N$57,[1]Beta!$A$22:$AG$362,[1]Beta!$B227+1,)</f>
        <v>57.899997999999997</v>
      </c>
      <c r="O262" s="105">
        <f>HLOOKUP(O$57,[1]Beta!$A$22:$AG$362,[1]Beta!$B227+1,)</f>
        <v>19.25</v>
      </c>
      <c r="P262" s="105">
        <f>HLOOKUP(P$57,[1]Beta!$A$22:$AG$362,[1]Beta!$B227+1,)</f>
        <v>19.700001</v>
      </c>
      <c r="Q262" s="105">
        <f>HLOOKUP(Q$57,[1]Beta!$A$22:$AG$362,[1]Beta!$B227+1,)</f>
        <v>67.330001999999993</v>
      </c>
      <c r="R262" s="105">
        <f>HLOOKUP(R$57,[1]Beta!$A$22:$AG$362,[1]Beta!$B227+1,)</f>
        <v>3008.790039</v>
      </c>
    </row>
    <row r="263" spans="2:18" x14ac:dyDescent="0.2">
      <c r="B263" s="103">
        <v>41484</v>
      </c>
      <c r="C263" s="105">
        <f>HLOOKUP(C$57,[1]Beta!$A$22:$AG$362,[1]Beta!$B228+1,)</f>
        <v>44.77</v>
      </c>
      <c r="D263" s="105">
        <f>HLOOKUP(D$57,[1]Beta!$A$22:$AG$362,[1]Beta!$B228+1,)</f>
        <v>42.490004999999996</v>
      </c>
      <c r="E263" s="105">
        <f>HLOOKUP(E$57,[1]Beta!$A$22:$AG$362,[1]Beta!$B228+1,)</f>
        <v>37.220001000000003</v>
      </c>
      <c r="F263" s="105">
        <f>HLOOKUP(F$57,[1]Beta!$A$22:$AG$362,[1]Beta!$B228+1,)</f>
        <v>66.230002999999996</v>
      </c>
      <c r="G263" s="105">
        <f>HLOOKUP(G$57,[1]Beta!$A$22:$AG$362,[1]Beta!$B228+1,)</f>
        <v>46.25</v>
      </c>
      <c r="H263" s="105" t="str">
        <f>HLOOKUP(H$57,[1]Beta!$A$22:$AG$362,[1]Beta!$B228+1,)</f>
        <v/>
      </c>
      <c r="I263" s="105">
        <f>HLOOKUP(I$57,[1]Beta!$A$22:$AG$362,[1]Beta!$B228+1,)</f>
        <v>49.549999</v>
      </c>
      <c r="J263" s="105">
        <f>HLOOKUP(J$57,[1]Beta!$A$22:$AG$362,[1]Beta!$B228+1,)</f>
        <v>44.77</v>
      </c>
      <c r="K263" s="105">
        <f>HLOOKUP(K$57,[1]Beta!$A$22:$AG$362,[1]Beta!$B228+1,)</f>
        <v>45.709999000000003</v>
      </c>
      <c r="L263" s="105">
        <f>HLOOKUP(L$57,[1]Beta!$A$22:$AG$362,[1]Beta!$B228+1,)</f>
        <v>61.43</v>
      </c>
      <c r="M263" s="105">
        <f>HLOOKUP(M$57,[1]Beta!$A$22:$AG$362,[1]Beta!$B228+1,)</f>
        <v>44.029998999999997</v>
      </c>
      <c r="N263" s="105">
        <f>HLOOKUP(N$57,[1]Beta!$A$22:$AG$362,[1]Beta!$B228+1,)</f>
        <v>59.260010000000001</v>
      </c>
      <c r="O263" s="105">
        <f>HLOOKUP(O$57,[1]Beta!$A$22:$AG$362,[1]Beta!$B228+1,)</f>
        <v>20.559999000000001</v>
      </c>
      <c r="P263" s="105">
        <f>HLOOKUP(P$57,[1]Beta!$A$22:$AG$362,[1]Beta!$B228+1,)</f>
        <v>20.82</v>
      </c>
      <c r="Q263" s="105">
        <f>HLOOKUP(Q$57,[1]Beta!$A$22:$AG$362,[1]Beta!$B228+1,)</f>
        <v>69.120002999999997</v>
      </c>
      <c r="R263" s="105">
        <f>HLOOKUP(R$57,[1]Beta!$A$22:$AG$362,[1]Beta!$B228+1,)</f>
        <v>3038.6298830000001</v>
      </c>
    </row>
    <row r="264" spans="2:18" x14ac:dyDescent="0.2">
      <c r="B264" s="103">
        <v>41477</v>
      </c>
      <c r="C264" s="105">
        <f>HLOOKUP(C$57,[1]Beta!$A$22:$AG$362,[1]Beta!$B229+1,)</f>
        <v>44.279998999999997</v>
      </c>
      <c r="D264" s="105">
        <f>HLOOKUP(D$57,[1]Beta!$A$22:$AG$362,[1]Beta!$B229+1,)</f>
        <v>42.070006999999997</v>
      </c>
      <c r="E264" s="105">
        <f>HLOOKUP(E$57,[1]Beta!$A$22:$AG$362,[1]Beta!$B229+1,)</f>
        <v>36.470001000000003</v>
      </c>
      <c r="F264" s="105">
        <f>HLOOKUP(F$57,[1]Beta!$A$22:$AG$362,[1]Beta!$B229+1,)</f>
        <v>63.16</v>
      </c>
      <c r="G264" s="105">
        <f>HLOOKUP(G$57,[1]Beta!$A$22:$AG$362,[1]Beta!$B229+1,)</f>
        <v>46.150002000000001</v>
      </c>
      <c r="H264" s="105" t="str">
        <f>HLOOKUP(H$57,[1]Beta!$A$22:$AG$362,[1]Beta!$B229+1,)</f>
        <v/>
      </c>
      <c r="I264" s="105">
        <f>HLOOKUP(I$57,[1]Beta!$A$22:$AG$362,[1]Beta!$B229+1,)</f>
        <v>49.529998999999997</v>
      </c>
      <c r="J264" s="105">
        <f>HLOOKUP(J$57,[1]Beta!$A$22:$AG$362,[1]Beta!$B229+1,)</f>
        <v>45.099997999999999</v>
      </c>
      <c r="K264" s="105">
        <f>HLOOKUP(K$57,[1]Beta!$A$22:$AG$362,[1]Beta!$B229+1,)</f>
        <v>47.169998</v>
      </c>
      <c r="L264" s="105">
        <f>HLOOKUP(L$57,[1]Beta!$A$22:$AG$362,[1]Beta!$B229+1,)</f>
        <v>61.669998</v>
      </c>
      <c r="M264" s="105">
        <f>HLOOKUP(M$57,[1]Beta!$A$22:$AG$362,[1]Beta!$B229+1,)</f>
        <v>44.790000999999997</v>
      </c>
      <c r="N264" s="105">
        <f>HLOOKUP(N$57,[1]Beta!$A$22:$AG$362,[1]Beta!$B229+1,)</f>
        <v>58.630004999999997</v>
      </c>
      <c r="O264" s="105">
        <f>HLOOKUP(O$57,[1]Beta!$A$22:$AG$362,[1]Beta!$B229+1,)</f>
        <v>21.49</v>
      </c>
      <c r="P264" s="105">
        <f>HLOOKUP(P$57,[1]Beta!$A$22:$AG$362,[1]Beta!$B229+1,)</f>
        <v>20.879999000000002</v>
      </c>
      <c r="Q264" s="105">
        <f>HLOOKUP(Q$57,[1]Beta!$A$22:$AG$362,[1]Beta!$B229+1,)</f>
        <v>68.599997999999999</v>
      </c>
      <c r="R264" s="105">
        <f>HLOOKUP(R$57,[1]Beta!$A$22:$AG$362,[1]Beta!$B229+1,)</f>
        <v>3005.51001</v>
      </c>
    </row>
    <row r="265" spans="2:18" x14ac:dyDescent="0.2">
      <c r="B265" s="103">
        <v>41470</v>
      </c>
      <c r="C265" s="105">
        <f>HLOOKUP(C$57,[1]Beta!$A$22:$AG$362,[1]Beta!$B230+1,)</f>
        <v>44.009998000000003</v>
      </c>
      <c r="D265" s="105">
        <f>HLOOKUP(D$57,[1]Beta!$A$22:$AG$362,[1]Beta!$B230+1,)</f>
        <v>41.449992999999999</v>
      </c>
      <c r="E265" s="105">
        <f>HLOOKUP(E$57,[1]Beta!$A$22:$AG$362,[1]Beta!$B230+1,)</f>
        <v>36.380001</v>
      </c>
      <c r="F265" s="105">
        <f>HLOOKUP(F$57,[1]Beta!$A$22:$AG$362,[1]Beta!$B230+1,)</f>
        <v>62.919998</v>
      </c>
      <c r="G265" s="105">
        <f>HLOOKUP(G$57,[1]Beta!$A$22:$AG$362,[1]Beta!$B230+1,)</f>
        <v>45.669998</v>
      </c>
      <c r="H265" s="105" t="str">
        <f>HLOOKUP(H$57,[1]Beta!$A$22:$AG$362,[1]Beta!$B230+1,)</f>
        <v/>
      </c>
      <c r="I265" s="105">
        <f>HLOOKUP(I$57,[1]Beta!$A$22:$AG$362,[1]Beta!$B230+1,)</f>
        <v>50.66</v>
      </c>
      <c r="J265" s="105">
        <f>HLOOKUP(J$57,[1]Beta!$A$22:$AG$362,[1]Beta!$B230+1,)</f>
        <v>45.720001000000003</v>
      </c>
      <c r="K265" s="105">
        <f>HLOOKUP(K$57,[1]Beta!$A$22:$AG$362,[1]Beta!$B230+1,)</f>
        <v>47.080002</v>
      </c>
      <c r="L265" s="105">
        <f>HLOOKUP(L$57,[1]Beta!$A$22:$AG$362,[1]Beta!$B230+1,)</f>
        <v>61.599997999999999</v>
      </c>
      <c r="M265" s="105">
        <f>HLOOKUP(M$57,[1]Beta!$A$22:$AG$362,[1]Beta!$B230+1,)</f>
        <v>44.799999</v>
      </c>
      <c r="N265" s="105">
        <f>HLOOKUP(N$57,[1]Beta!$A$22:$AG$362,[1]Beta!$B230+1,)</f>
        <v>57.640006999999997</v>
      </c>
      <c r="O265" s="105">
        <f>HLOOKUP(O$57,[1]Beta!$A$22:$AG$362,[1]Beta!$B230+1,)</f>
        <v>20.5</v>
      </c>
      <c r="P265" s="105">
        <f>HLOOKUP(P$57,[1]Beta!$A$22:$AG$362,[1]Beta!$B230+1,)</f>
        <v>21.82</v>
      </c>
      <c r="Q265" s="105">
        <f>HLOOKUP(Q$57,[1]Beta!$A$22:$AG$362,[1]Beta!$B230+1,)</f>
        <v>68.139999000000003</v>
      </c>
      <c r="R265" s="105">
        <f>HLOOKUP(R$57,[1]Beta!$A$22:$AG$362,[1]Beta!$B230+1,)</f>
        <v>3006.1298830000001</v>
      </c>
    </row>
    <row r="266" spans="2:18" x14ac:dyDescent="0.2">
      <c r="B266" s="103">
        <v>41463</v>
      </c>
      <c r="C266" s="105">
        <f>HLOOKUP(C$57,[1]Beta!$A$22:$AG$362,[1]Beta!$B231+1,)</f>
        <v>42.400002000000001</v>
      </c>
      <c r="D266" s="105">
        <f>HLOOKUP(D$57,[1]Beta!$A$22:$AG$362,[1]Beta!$B231+1,)</f>
        <v>40.600006</v>
      </c>
      <c r="E266" s="105">
        <f>HLOOKUP(E$57,[1]Beta!$A$22:$AG$362,[1]Beta!$B231+1,)</f>
        <v>35.470001000000003</v>
      </c>
      <c r="F266" s="105">
        <f>HLOOKUP(F$57,[1]Beta!$A$22:$AG$362,[1]Beta!$B231+1,)</f>
        <v>62.380001</v>
      </c>
      <c r="G266" s="105">
        <f>HLOOKUP(G$57,[1]Beta!$A$22:$AG$362,[1]Beta!$B231+1,)</f>
        <v>43.639999000000003</v>
      </c>
      <c r="H266" s="105" t="str">
        <f>HLOOKUP(H$57,[1]Beta!$A$22:$AG$362,[1]Beta!$B231+1,)</f>
        <v/>
      </c>
      <c r="I266" s="105">
        <f>HLOOKUP(I$57,[1]Beta!$A$22:$AG$362,[1]Beta!$B231+1,)</f>
        <v>49.220001000000003</v>
      </c>
      <c r="J266" s="105">
        <f>HLOOKUP(J$57,[1]Beta!$A$22:$AG$362,[1]Beta!$B231+1,)</f>
        <v>43.029998999999997</v>
      </c>
      <c r="K266" s="105">
        <f>HLOOKUP(K$57,[1]Beta!$A$22:$AG$362,[1]Beta!$B231+1,)</f>
        <v>46.619999</v>
      </c>
      <c r="L266" s="105">
        <f>HLOOKUP(L$57,[1]Beta!$A$22:$AG$362,[1]Beta!$B231+1,)</f>
        <v>59.599997999999999</v>
      </c>
      <c r="M266" s="105">
        <f>HLOOKUP(M$57,[1]Beta!$A$22:$AG$362,[1]Beta!$B231+1,)</f>
        <v>43.889999000000003</v>
      </c>
      <c r="N266" s="105">
        <f>HLOOKUP(N$57,[1]Beta!$A$22:$AG$362,[1]Beta!$B231+1,)</f>
        <v>56.779991000000003</v>
      </c>
      <c r="O266" s="105">
        <f>HLOOKUP(O$57,[1]Beta!$A$22:$AG$362,[1]Beta!$B231+1,)</f>
        <v>20.25</v>
      </c>
      <c r="P266" s="105">
        <f>HLOOKUP(P$57,[1]Beta!$A$22:$AG$362,[1]Beta!$B231+1,)</f>
        <v>21.67</v>
      </c>
      <c r="Q266" s="105">
        <f>HLOOKUP(Q$57,[1]Beta!$A$22:$AG$362,[1]Beta!$B231+1,)</f>
        <v>68.480002999999996</v>
      </c>
      <c r="R266" s="105">
        <f>HLOOKUP(R$57,[1]Beta!$A$22:$AG$362,[1]Beta!$B231+1,)</f>
        <v>2984.23999</v>
      </c>
    </row>
    <row r="267" spans="2:18" x14ac:dyDescent="0.2">
      <c r="B267" s="103">
        <v>41456</v>
      </c>
      <c r="C267" s="105">
        <f>HLOOKUP(C$57,[1]Beta!$A$22:$AG$362,[1]Beta!$B232+1,)</f>
        <v>40.57</v>
      </c>
      <c r="D267" s="105">
        <f>HLOOKUP(D$57,[1]Beta!$A$22:$AG$362,[1]Beta!$B232+1,)</f>
        <v>38.82</v>
      </c>
      <c r="E267" s="105">
        <f>HLOOKUP(E$57,[1]Beta!$A$22:$AG$362,[1]Beta!$B232+1,)</f>
        <v>33.860000999999997</v>
      </c>
      <c r="F267" s="105">
        <f>HLOOKUP(F$57,[1]Beta!$A$22:$AG$362,[1]Beta!$B232+1,)</f>
        <v>60.060001</v>
      </c>
      <c r="G267" s="105">
        <f>HLOOKUP(G$57,[1]Beta!$A$22:$AG$362,[1]Beta!$B232+1,)</f>
        <v>42.720001000000003</v>
      </c>
      <c r="H267" s="105" t="str">
        <f>HLOOKUP(H$57,[1]Beta!$A$22:$AG$362,[1]Beta!$B232+1,)</f>
        <v/>
      </c>
      <c r="I267" s="105">
        <f>HLOOKUP(I$57,[1]Beta!$A$22:$AG$362,[1]Beta!$B232+1,)</f>
        <v>47.040000999999997</v>
      </c>
      <c r="J267" s="105">
        <f>HLOOKUP(J$57,[1]Beta!$A$22:$AG$362,[1]Beta!$B232+1,)</f>
        <v>41.93</v>
      </c>
      <c r="K267" s="105">
        <f>HLOOKUP(K$57,[1]Beta!$A$22:$AG$362,[1]Beta!$B232+1,)</f>
        <v>45.330002</v>
      </c>
      <c r="L267" s="105">
        <f>HLOOKUP(L$57,[1]Beta!$A$22:$AG$362,[1]Beta!$B232+1,)</f>
        <v>57.200001</v>
      </c>
      <c r="M267" s="105">
        <f>HLOOKUP(M$57,[1]Beta!$A$22:$AG$362,[1]Beta!$B232+1,)</f>
        <v>42.25</v>
      </c>
      <c r="N267" s="105">
        <f>HLOOKUP(N$57,[1]Beta!$A$22:$AG$362,[1]Beta!$B232+1,)</f>
        <v>53.059994000000003</v>
      </c>
      <c r="O267" s="105">
        <f>HLOOKUP(O$57,[1]Beta!$A$22:$AG$362,[1]Beta!$B232+1,)</f>
        <v>20.51</v>
      </c>
      <c r="P267" s="105">
        <f>HLOOKUP(P$57,[1]Beta!$A$22:$AG$362,[1]Beta!$B232+1,)</f>
        <v>20.959999</v>
      </c>
      <c r="Q267" s="105">
        <f>HLOOKUP(Q$57,[1]Beta!$A$22:$AG$362,[1]Beta!$B232+1,)</f>
        <v>67.050003000000004</v>
      </c>
      <c r="R267" s="105">
        <f>HLOOKUP(R$57,[1]Beta!$A$22:$AG$362,[1]Beta!$B232+1,)</f>
        <v>2897.1201169999999</v>
      </c>
    </row>
    <row r="268" spans="2:18" x14ac:dyDescent="0.2">
      <c r="B268" s="103">
        <v>41449</v>
      </c>
      <c r="C268" s="105">
        <f>HLOOKUP(C$57,[1]Beta!$A$22:$AG$362,[1]Beta!$B233+1,)</f>
        <v>41.060001</v>
      </c>
      <c r="D268" s="105">
        <f>HLOOKUP(D$57,[1]Beta!$A$22:$AG$362,[1]Beta!$B233+1,)</f>
        <v>39.109993000000003</v>
      </c>
      <c r="E268" s="105">
        <f>HLOOKUP(E$57,[1]Beta!$A$22:$AG$362,[1]Beta!$B233+1,)</f>
        <v>33.830002</v>
      </c>
      <c r="F268" s="105">
        <f>HLOOKUP(F$57,[1]Beta!$A$22:$AG$362,[1]Beta!$B233+1,)</f>
        <v>57.950001</v>
      </c>
      <c r="G268" s="105">
        <f>HLOOKUP(G$57,[1]Beta!$A$22:$AG$362,[1]Beta!$B233+1,)</f>
        <v>43.220001000000003</v>
      </c>
      <c r="H268" s="105" t="str">
        <f>HLOOKUP(H$57,[1]Beta!$A$22:$AG$362,[1]Beta!$B233+1,)</f>
        <v/>
      </c>
      <c r="I268" s="105">
        <f>HLOOKUP(I$57,[1]Beta!$A$22:$AG$362,[1]Beta!$B233+1,)</f>
        <v>46.790000999999997</v>
      </c>
      <c r="J268" s="105">
        <f>HLOOKUP(J$57,[1]Beta!$A$22:$AG$362,[1]Beta!$B233+1,)</f>
        <v>41.529998999999997</v>
      </c>
      <c r="K268" s="105">
        <f>HLOOKUP(K$57,[1]Beta!$A$22:$AG$362,[1]Beta!$B233+1,)</f>
        <v>45.66</v>
      </c>
      <c r="L268" s="105">
        <f>HLOOKUP(L$57,[1]Beta!$A$22:$AG$362,[1]Beta!$B233+1,)</f>
        <v>57.41</v>
      </c>
      <c r="M268" s="105">
        <f>HLOOKUP(M$57,[1]Beta!$A$22:$AG$362,[1]Beta!$B233+1,)</f>
        <v>42.48</v>
      </c>
      <c r="N268" s="105">
        <f>HLOOKUP(N$57,[1]Beta!$A$22:$AG$362,[1]Beta!$B233+1,)</f>
        <v>51.490004999999996</v>
      </c>
      <c r="O268" s="105">
        <f>HLOOKUP(O$57,[1]Beta!$A$22:$AG$362,[1]Beta!$B233+1,)</f>
        <v>21.65</v>
      </c>
      <c r="P268" s="105">
        <f>HLOOKUP(P$57,[1]Beta!$A$22:$AG$362,[1]Beta!$B233+1,)</f>
        <v>20.620000999999998</v>
      </c>
      <c r="Q268" s="105">
        <f>HLOOKUP(Q$57,[1]Beta!$A$22:$AG$362,[1]Beta!$B233+1,)</f>
        <v>64.330001999999993</v>
      </c>
      <c r="R268" s="105">
        <f>HLOOKUP(R$57,[1]Beta!$A$22:$AG$362,[1]Beta!$B233+1,)</f>
        <v>2850.6599120000001</v>
      </c>
    </row>
    <row r="269" spans="2:18" x14ac:dyDescent="0.2">
      <c r="B269" s="103">
        <v>41442</v>
      </c>
      <c r="C269" s="105">
        <f>HLOOKUP(C$57,[1]Beta!$A$22:$AG$362,[1]Beta!$B234+1,)</f>
        <v>38.689999</v>
      </c>
      <c r="D269" s="105">
        <f>HLOOKUP(D$57,[1]Beta!$A$22:$AG$362,[1]Beta!$B234+1,)</f>
        <v>37.039997</v>
      </c>
      <c r="E269" s="105">
        <f>HLOOKUP(E$57,[1]Beta!$A$22:$AG$362,[1]Beta!$B234+1,)</f>
        <v>32.900002000000001</v>
      </c>
      <c r="F269" s="105">
        <f>HLOOKUP(F$57,[1]Beta!$A$22:$AG$362,[1]Beta!$B234+1,)</f>
        <v>58.209999000000003</v>
      </c>
      <c r="G269" s="105">
        <f>HLOOKUP(G$57,[1]Beta!$A$22:$AG$362,[1]Beta!$B234+1,)</f>
        <v>41.98</v>
      </c>
      <c r="H269" s="105" t="str">
        <f>HLOOKUP(H$57,[1]Beta!$A$22:$AG$362,[1]Beta!$B234+1,)</f>
        <v/>
      </c>
      <c r="I269" s="105">
        <f>HLOOKUP(I$57,[1]Beta!$A$22:$AG$362,[1]Beta!$B234+1,)</f>
        <v>46.139999000000003</v>
      </c>
      <c r="J269" s="105">
        <f>HLOOKUP(J$57,[1]Beta!$A$22:$AG$362,[1]Beta!$B234+1,)</f>
        <v>41.970001000000003</v>
      </c>
      <c r="K269" s="105">
        <f>HLOOKUP(K$57,[1]Beta!$A$22:$AG$362,[1]Beta!$B234+1,)</f>
        <v>44.650002000000001</v>
      </c>
      <c r="L269" s="105">
        <f>HLOOKUP(L$57,[1]Beta!$A$22:$AG$362,[1]Beta!$B234+1,)</f>
        <v>56.27</v>
      </c>
      <c r="M269" s="105">
        <f>HLOOKUP(M$57,[1]Beta!$A$22:$AG$362,[1]Beta!$B234+1,)</f>
        <v>41.799999</v>
      </c>
      <c r="N269" s="105">
        <f>HLOOKUP(N$57,[1]Beta!$A$22:$AG$362,[1]Beta!$B234+1,)</f>
        <v>51.389999000000003</v>
      </c>
      <c r="O269" s="105">
        <f>HLOOKUP(O$57,[1]Beta!$A$22:$AG$362,[1]Beta!$B234+1,)</f>
        <v>21.5</v>
      </c>
      <c r="P269" s="105">
        <f>HLOOKUP(P$57,[1]Beta!$A$22:$AG$362,[1]Beta!$B234+1,)</f>
        <v>20</v>
      </c>
      <c r="Q269" s="105">
        <f>HLOOKUP(Q$57,[1]Beta!$A$22:$AG$362,[1]Beta!$B234+1,)</f>
        <v>61.68</v>
      </c>
      <c r="R269" s="105">
        <f>HLOOKUP(R$57,[1]Beta!$A$22:$AG$362,[1]Beta!$B234+1,)</f>
        <v>2824.969971</v>
      </c>
    </row>
    <row r="270" spans="2:18" x14ac:dyDescent="0.2">
      <c r="B270" s="103">
        <v>41435</v>
      </c>
      <c r="C270" s="105">
        <f>HLOOKUP(C$57,[1]Beta!$A$22:$AG$362,[1]Beta!$B235+1,)</f>
        <v>40.580002</v>
      </c>
      <c r="D270" s="105">
        <f>HLOOKUP(D$57,[1]Beta!$A$22:$AG$362,[1]Beta!$B235+1,)</f>
        <v>38.880001</v>
      </c>
      <c r="E270" s="105">
        <f>HLOOKUP(E$57,[1]Beta!$A$22:$AG$362,[1]Beta!$B235+1,)</f>
        <v>33.860000999999997</v>
      </c>
      <c r="F270" s="105">
        <f>HLOOKUP(F$57,[1]Beta!$A$22:$AG$362,[1]Beta!$B235+1,)</f>
        <v>61.18</v>
      </c>
      <c r="G270" s="105">
        <f>HLOOKUP(G$57,[1]Beta!$A$22:$AG$362,[1]Beta!$B235+1,)</f>
        <v>43.41</v>
      </c>
      <c r="H270" s="105" t="str">
        <f>HLOOKUP(H$57,[1]Beta!$A$22:$AG$362,[1]Beta!$B235+1,)</f>
        <v/>
      </c>
      <c r="I270" s="105">
        <f>HLOOKUP(I$57,[1]Beta!$A$22:$AG$362,[1]Beta!$B235+1,)</f>
        <v>48</v>
      </c>
      <c r="J270" s="105">
        <f>HLOOKUP(J$57,[1]Beta!$A$22:$AG$362,[1]Beta!$B235+1,)</f>
        <v>44.470001000000003</v>
      </c>
      <c r="K270" s="105">
        <f>HLOOKUP(K$57,[1]Beta!$A$22:$AG$362,[1]Beta!$B235+1,)</f>
        <v>46.41</v>
      </c>
      <c r="L270" s="105">
        <f>HLOOKUP(L$57,[1]Beta!$A$22:$AG$362,[1]Beta!$B235+1,)</f>
        <v>57.849997999999999</v>
      </c>
      <c r="M270" s="105">
        <f>HLOOKUP(M$57,[1]Beta!$A$22:$AG$362,[1]Beta!$B235+1,)</f>
        <v>42.830002</v>
      </c>
      <c r="N270" s="105">
        <f>HLOOKUP(N$57,[1]Beta!$A$22:$AG$362,[1]Beta!$B235+1,)</f>
        <v>51.93</v>
      </c>
      <c r="O270" s="105">
        <f>HLOOKUP(O$57,[1]Beta!$A$22:$AG$362,[1]Beta!$B235+1,)</f>
        <v>22.9</v>
      </c>
      <c r="P270" s="105">
        <f>HLOOKUP(P$57,[1]Beta!$A$22:$AG$362,[1]Beta!$B235+1,)</f>
        <v>20.110001</v>
      </c>
      <c r="Q270" s="105">
        <f>HLOOKUP(Q$57,[1]Beta!$A$22:$AG$362,[1]Beta!$B235+1,)</f>
        <v>66.180000000000007</v>
      </c>
      <c r="R270" s="105">
        <f>HLOOKUP(R$57,[1]Beta!$A$22:$AG$362,[1]Beta!$B235+1,)</f>
        <v>2885.23999</v>
      </c>
    </row>
    <row r="271" spans="2:18" x14ac:dyDescent="0.2">
      <c r="B271" s="103">
        <v>41428</v>
      </c>
      <c r="C271" s="105">
        <f>HLOOKUP(C$57,[1]Beta!$A$22:$AG$362,[1]Beta!$B236+1,)</f>
        <v>41.419998</v>
      </c>
      <c r="D271" s="105">
        <f>HLOOKUP(D$57,[1]Beta!$A$22:$AG$362,[1]Beta!$B236+1,)</f>
        <v>38.729999999999997</v>
      </c>
      <c r="E271" s="105">
        <f>HLOOKUP(E$57,[1]Beta!$A$22:$AG$362,[1]Beta!$B236+1,)</f>
        <v>33.979999999999997</v>
      </c>
      <c r="F271" s="105">
        <f>HLOOKUP(F$57,[1]Beta!$A$22:$AG$362,[1]Beta!$B236+1,)</f>
        <v>60.98</v>
      </c>
      <c r="G271" s="105">
        <f>HLOOKUP(G$57,[1]Beta!$A$22:$AG$362,[1]Beta!$B236+1,)</f>
        <v>43.240001999999997</v>
      </c>
      <c r="H271" s="105" t="str">
        <f>HLOOKUP(H$57,[1]Beta!$A$22:$AG$362,[1]Beta!$B236+1,)</f>
        <v/>
      </c>
      <c r="I271" s="105">
        <f>HLOOKUP(I$57,[1]Beta!$A$22:$AG$362,[1]Beta!$B236+1,)</f>
        <v>48.240001999999997</v>
      </c>
      <c r="J271" s="105">
        <f>HLOOKUP(J$57,[1]Beta!$A$22:$AG$362,[1]Beta!$B236+1,)</f>
        <v>45.400002000000001</v>
      </c>
      <c r="K271" s="105">
        <f>HLOOKUP(K$57,[1]Beta!$A$22:$AG$362,[1]Beta!$B236+1,)</f>
        <v>46.450001</v>
      </c>
      <c r="L271" s="105">
        <f>HLOOKUP(L$57,[1]Beta!$A$22:$AG$362,[1]Beta!$B236+1,)</f>
        <v>58.439999</v>
      </c>
      <c r="M271" s="105">
        <f>HLOOKUP(M$57,[1]Beta!$A$22:$AG$362,[1]Beta!$B236+1,)</f>
        <v>43.130001</v>
      </c>
      <c r="N271" s="105">
        <f>HLOOKUP(N$57,[1]Beta!$A$22:$AG$362,[1]Beta!$B236+1,)</f>
        <v>52.139999000000003</v>
      </c>
      <c r="O271" s="105">
        <f>HLOOKUP(O$57,[1]Beta!$A$22:$AG$362,[1]Beta!$B236+1,)</f>
        <v>21.49</v>
      </c>
      <c r="P271" s="105">
        <f>HLOOKUP(P$57,[1]Beta!$A$22:$AG$362,[1]Beta!$B236+1,)</f>
        <v>20.75</v>
      </c>
      <c r="Q271" s="105">
        <f>HLOOKUP(Q$57,[1]Beta!$A$22:$AG$362,[1]Beta!$B236+1,)</f>
        <v>65.419998000000007</v>
      </c>
      <c r="R271" s="105">
        <f>HLOOKUP(R$57,[1]Beta!$A$22:$AG$362,[1]Beta!$B236+1,)</f>
        <v>2913.459961</v>
      </c>
    </row>
    <row r="272" spans="2:18" x14ac:dyDescent="0.2">
      <c r="B272" s="103">
        <v>41422</v>
      </c>
      <c r="C272" s="105">
        <f>HLOOKUP(C$57,[1]Beta!$A$22:$AG$362,[1]Beta!$B237+1,)</f>
        <v>42.220001000000003</v>
      </c>
      <c r="D272" s="105">
        <f>HLOOKUP(D$57,[1]Beta!$A$22:$AG$362,[1]Beta!$B237+1,)</f>
        <v>38.189999</v>
      </c>
      <c r="E272" s="105">
        <f>HLOOKUP(E$57,[1]Beta!$A$22:$AG$362,[1]Beta!$B237+1,)</f>
        <v>34.340000000000003</v>
      </c>
      <c r="F272" s="105">
        <f>HLOOKUP(F$57,[1]Beta!$A$22:$AG$362,[1]Beta!$B237+1,)</f>
        <v>61.200001</v>
      </c>
      <c r="G272" s="105">
        <f>HLOOKUP(G$57,[1]Beta!$A$22:$AG$362,[1]Beta!$B237+1,)</f>
        <v>42.919998</v>
      </c>
      <c r="H272" s="105" t="str">
        <f>HLOOKUP(H$57,[1]Beta!$A$22:$AG$362,[1]Beta!$B237+1,)</f>
        <v/>
      </c>
      <c r="I272" s="105">
        <f>HLOOKUP(I$57,[1]Beta!$A$22:$AG$362,[1]Beta!$B237+1,)</f>
        <v>47.349997999999999</v>
      </c>
      <c r="J272" s="105">
        <f>HLOOKUP(J$57,[1]Beta!$A$22:$AG$362,[1]Beta!$B237+1,)</f>
        <v>45.380001</v>
      </c>
      <c r="K272" s="105">
        <f>HLOOKUP(K$57,[1]Beta!$A$22:$AG$362,[1]Beta!$B237+1,)</f>
        <v>47.330002</v>
      </c>
      <c r="L272" s="105">
        <f>HLOOKUP(L$57,[1]Beta!$A$22:$AG$362,[1]Beta!$B237+1,)</f>
        <v>58.419998</v>
      </c>
      <c r="M272" s="105">
        <f>HLOOKUP(M$57,[1]Beta!$A$22:$AG$362,[1]Beta!$B237+1,)</f>
        <v>42.73</v>
      </c>
      <c r="N272" s="105">
        <f>HLOOKUP(N$57,[1]Beta!$A$22:$AG$362,[1]Beta!$B237+1,)</f>
        <v>52.949997000000003</v>
      </c>
      <c r="O272" s="105">
        <f>HLOOKUP(O$57,[1]Beta!$A$22:$AG$362,[1]Beta!$B237+1,)</f>
        <v>21.040001</v>
      </c>
      <c r="P272" s="105">
        <f>HLOOKUP(P$57,[1]Beta!$A$22:$AG$362,[1]Beta!$B237+1,)</f>
        <v>19.260000000000002</v>
      </c>
      <c r="Q272" s="105">
        <f>HLOOKUP(Q$57,[1]Beta!$A$22:$AG$362,[1]Beta!$B237+1,)</f>
        <v>64.419998000000007</v>
      </c>
      <c r="R272" s="105">
        <f>HLOOKUP(R$57,[1]Beta!$A$22:$AG$362,[1]Beta!$B237+1,)</f>
        <v>2889.459961</v>
      </c>
    </row>
    <row r="273" spans="2:18" x14ac:dyDescent="0.2">
      <c r="B273" s="103">
        <v>41414</v>
      </c>
      <c r="C273" s="105">
        <f>HLOOKUP(C$57,[1]Beta!$A$22:$AG$362,[1]Beta!$B238+1,)</f>
        <v>42.709999000000003</v>
      </c>
      <c r="D273" s="105">
        <f>HLOOKUP(D$57,[1]Beta!$A$22:$AG$362,[1]Beta!$B238+1,)</f>
        <v>39.970005</v>
      </c>
      <c r="E273" s="105">
        <f>HLOOKUP(E$57,[1]Beta!$A$22:$AG$362,[1]Beta!$B238+1,)</f>
        <v>35.07</v>
      </c>
      <c r="F273" s="105">
        <f>HLOOKUP(F$57,[1]Beta!$A$22:$AG$362,[1]Beta!$B238+1,)</f>
        <v>62.029998999999997</v>
      </c>
      <c r="G273" s="105">
        <f>HLOOKUP(G$57,[1]Beta!$A$22:$AG$362,[1]Beta!$B238+1,)</f>
        <v>43.82</v>
      </c>
      <c r="H273" s="105" t="str">
        <f>HLOOKUP(H$57,[1]Beta!$A$22:$AG$362,[1]Beta!$B238+1,)</f>
        <v/>
      </c>
      <c r="I273" s="105">
        <f>HLOOKUP(I$57,[1]Beta!$A$22:$AG$362,[1]Beta!$B238+1,)</f>
        <v>48.720001000000003</v>
      </c>
      <c r="J273" s="105">
        <f>HLOOKUP(J$57,[1]Beta!$A$22:$AG$362,[1]Beta!$B238+1,)</f>
        <v>45.77</v>
      </c>
      <c r="K273" s="105">
        <f>HLOOKUP(K$57,[1]Beta!$A$22:$AG$362,[1]Beta!$B238+1,)</f>
        <v>46.049999</v>
      </c>
      <c r="L273" s="105">
        <f>HLOOKUP(L$57,[1]Beta!$A$22:$AG$362,[1]Beta!$B238+1,)</f>
        <v>59.060001</v>
      </c>
      <c r="M273" s="105">
        <f>HLOOKUP(M$57,[1]Beta!$A$22:$AG$362,[1]Beta!$B238+1,)</f>
        <v>43.77</v>
      </c>
      <c r="N273" s="105">
        <f>HLOOKUP(N$57,[1]Beta!$A$22:$AG$362,[1]Beta!$B238+1,)</f>
        <v>52.780003000000001</v>
      </c>
      <c r="O273" s="105">
        <f>HLOOKUP(O$57,[1]Beta!$A$22:$AG$362,[1]Beta!$B238+1,)</f>
        <v>21</v>
      </c>
      <c r="P273" s="105">
        <f>HLOOKUP(P$57,[1]Beta!$A$22:$AG$362,[1]Beta!$B238+1,)</f>
        <v>21.23</v>
      </c>
      <c r="Q273" s="105">
        <f>HLOOKUP(Q$57,[1]Beta!$A$22:$AG$362,[1]Beta!$B238+1,)</f>
        <v>67.230002999999996</v>
      </c>
      <c r="R273" s="105">
        <f>HLOOKUP(R$57,[1]Beta!$A$22:$AG$362,[1]Beta!$B238+1,)</f>
        <v>2921.8798830000001</v>
      </c>
    </row>
    <row r="274" spans="2:18" x14ac:dyDescent="0.2">
      <c r="B274" s="103">
        <v>41407</v>
      </c>
      <c r="C274" s="105">
        <f>HLOOKUP(C$57,[1]Beta!$A$22:$AG$362,[1]Beta!$B239+1,)</f>
        <v>44.619999</v>
      </c>
      <c r="D274" s="105">
        <f>HLOOKUP(D$57,[1]Beta!$A$22:$AG$362,[1]Beta!$B239+1,)</f>
        <v>41.389995999999996</v>
      </c>
      <c r="E274" s="105">
        <f>HLOOKUP(E$57,[1]Beta!$A$22:$AG$362,[1]Beta!$B239+1,)</f>
        <v>36.419998</v>
      </c>
      <c r="F274" s="105">
        <f>HLOOKUP(F$57,[1]Beta!$A$22:$AG$362,[1]Beta!$B239+1,)</f>
        <v>63.93</v>
      </c>
      <c r="G274" s="105">
        <f>HLOOKUP(G$57,[1]Beta!$A$22:$AG$362,[1]Beta!$B239+1,)</f>
        <v>45.25</v>
      </c>
      <c r="H274" s="105" t="str">
        <f>HLOOKUP(H$57,[1]Beta!$A$22:$AG$362,[1]Beta!$B239+1,)</f>
        <v/>
      </c>
      <c r="I274" s="105">
        <f>HLOOKUP(I$57,[1]Beta!$A$22:$AG$362,[1]Beta!$B239+1,)</f>
        <v>50.630001</v>
      </c>
      <c r="J274" s="105">
        <f>HLOOKUP(J$57,[1]Beta!$A$22:$AG$362,[1]Beta!$B239+1,)</f>
        <v>46.57</v>
      </c>
      <c r="K274" s="105">
        <f>HLOOKUP(K$57,[1]Beta!$A$22:$AG$362,[1]Beta!$B239+1,)</f>
        <v>46.700001</v>
      </c>
      <c r="L274" s="105">
        <f>HLOOKUP(L$57,[1]Beta!$A$22:$AG$362,[1]Beta!$B239+1,)</f>
        <v>60.59</v>
      </c>
      <c r="M274" s="105">
        <f>HLOOKUP(M$57,[1]Beta!$A$22:$AG$362,[1]Beta!$B239+1,)</f>
        <v>44.900002000000001</v>
      </c>
      <c r="N274" s="105">
        <f>HLOOKUP(N$57,[1]Beta!$A$22:$AG$362,[1]Beta!$B239+1,)</f>
        <v>54.100006</v>
      </c>
      <c r="O274" s="105">
        <f>HLOOKUP(O$57,[1]Beta!$A$22:$AG$362,[1]Beta!$B239+1,)</f>
        <v>20.190000999999999</v>
      </c>
      <c r="P274" s="105">
        <f>HLOOKUP(P$57,[1]Beta!$A$22:$AG$362,[1]Beta!$B239+1,)</f>
        <v>20.76</v>
      </c>
      <c r="Q274" s="105">
        <f>HLOOKUP(Q$57,[1]Beta!$A$22:$AG$362,[1]Beta!$B239+1,)</f>
        <v>67.819999999999993</v>
      </c>
      <c r="R274" s="105">
        <f>HLOOKUP(R$57,[1]Beta!$A$22:$AG$362,[1]Beta!$B239+1,)</f>
        <v>2952.5600589999999</v>
      </c>
    </row>
    <row r="275" spans="2:18" x14ac:dyDescent="0.2">
      <c r="B275" s="103">
        <v>41400</v>
      </c>
      <c r="C275" s="105">
        <f>HLOOKUP(C$57,[1]Beta!$A$22:$AG$362,[1]Beta!$B240+1,)</f>
        <v>44.07</v>
      </c>
      <c r="D275" s="105">
        <f>HLOOKUP(D$57,[1]Beta!$A$22:$AG$362,[1]Beta!$B240+1,)</f>
        <v>40.480003000000004</v>
      </c>
      <c r="E275" s="105">
        <f>HLOOKUP(E$57,[1]Beta!$A$22:$AG$362,[1]Beta!$B240+1,)</f>
        <v>36.060001</v>
      </c>
      <c r="F275" s="105">
        <f>HLOOKUP(F$57,[1]Beta!$A$22:$AG$362,[1]Beta!$B240+1,)</f>
        <v>62.490001999999997</v>
      </c>
      <c r="G275" s="105">
        <f>HLOOKUP(G$57,[1]Beta!$A$22:$AG$362,[1]Beta!$B240+1,)</f>
        <v>44.77</v>
      </c>
      <c r="H275" s="105" t="str">
        <f>HLOOKUP(H$57,[1]Beta!$A$22:$AG$362,[1]Beta!$B240+1,)</f>
        <v/>
      </c>
      <c r="I275" s="105">
        <f>HLOOKUP(I$57,[1]Beta!$A$22:$AG$362,[1]Beta!$B240+1,)</f>
        <v>50.23</v>
      </c>
      <c r="J275" s="105">
        <f>HLOOKUP(J$57,[1]Beta!$A$22:$AG$362,[1]Beta!$B240+1,)</f>
        <v>45.650002000000001</v>
      </c>
      <c r="K275" s="105">
        <f>HLOOKUP(K$57,[1]Beta!$A$22:$AG$362,[1]Beta!$B240+1,)</f>
        <v>45.560001</v>
      </c>
      <c r="L275" s="105">
        <f>HLOOKUP(L$57,[1]Beta!$A$22:$AG$362,[1]Beta!$B240+1,)</f>
        <v>59.23</v>
      </c>
      <c r="M275" s="105">
        <f>HLOOKUP(M$57,[1]Beta!$A$22:$AG$362,[1]Beta!$B240+1,)</f>
        <v>44.939999</v>
      </c>
      <c r="N275" s="105">
        <f>HLOOKUP(N$57,[1]Beta!$A$22:$AG$362,[1]Beta!$B240+1,)</f>
        <v>54.610004000000004</v>
      </c>
      <c r="O275" s="105">
        <f>HLOOKUP(O$57,[1]Beta!$A$22:$AG$362,[1]Beta!$B240+1,)</f>
        <v>19.200001</v>
      </c>
      <c r="P275" s="105">
        <f>HLOOKUP(P$57,[1]Beta!$A$22:$AG$362,[1]Beta!$B240+1,)</f>
        <v>19.809999000000001</v>
      </c>
      <c r="Q275" s="105">
        <f>HLOOKUP(Q$57,[1]Beta!$A$22:$AG$362,[1]Beta!$B240+1,)</f>
        <v>69.190002000000007</v>
      </c>
      <c r="R275" s="105">
        <f>HLOOKUP(R$57,[1]Beta!$A$22:$AG$362,[1]Beta!$B240+1,)</f>
        <v>2890.7700199999999</v>
      </c>
    </row>
    <row r="276" spans="2:18" x14ac:dyDescent="0.2">
      <c r="B276" s="103">
        <v>41393</v>
      </c>
      <c r="C276" s="105">
        <f>HLOOKUP(C$57,[1]Beta!$A$22:$AG$362,[1]Beta!$B241+1,)</f>
        <v>44.490001999999997</v>
      </c>
      <c r="D276" s="105">
        <f>HLOOKUP(D$57,[1]Beta!$A$22:$AG$362,[1]Beta!$B241+1,)</f>
        <v>40.829998000000003</v>
      </c>
      <c r="E276" s="105">
        <f>HLOOKUP(E$57,[1]Beta!$A$22:$AG$362,[1]Beta!$B241+1,)</f>
        <v>36.799999</v>
      </c>
      <c r="F276" s="105">
        <f>HLOOKUP(F$57,[1]Beta!$A$22:$AG$362,[1]Beta!$B241+1,)</f>
        <v>62.02</v>
      </c>
      <c r="G276" s="105">
        <f>HLOOKUP(G$57,[1]Beta!$A$22:$AG$362,[1]Beta!$B241+1,)</f>
        <v>44.599997999999999</v>
      </c>
      <c r="H276" s="105" t="str">
        <f>HLOOKUP(H$57,[1]Beta!$A$22:$AG$362,[1]Beta!$B241+1,)</f>
        <v/>
      </c>
      <c r="I276" s="105">
        <f>HLOOKUP(I$57,[1]Beta!$A$22:$AG$362,[1]Beta!$B241+1,)</f>
        <v>50.360000999999997</v>
      </c>
      <c r="J276" s="105">
        <f>HLOOKUP(J$57,[1]Beta!$A$22:$AG$362,[1]Beta!$B241+1,)</f>
        <v>45.880001</v>
      </c>
      <c r="K276" s="105">
        <f>HLOOKUP(K$57,[1]Beta!$A$22:$AG$362,[1]Beta!$B241+1,)</f>
        <v>46.380001</v>
      </c>
      <c r="L276" s="105">
        <f>HLOOKUP(L$57,[1]Beta!$A$22:$AG$362,[1]Beta!$B241+1,)</f>
        <v>59.790000999999997</v>
      </c>
      <c r="M276" s="105">
        <f>HLOOKUP(M$57,[1]Beta!$A$22:$AG$362,[1]Beta!$B241+1,)</f>
        <v>43.91</v>
      </c>
      <c r="N276" s="105">
        <f>HLOOKUP(N$57,[1]Beta!$A$22:$AG$362,[1]Beta!$B241+1,)</f>
        <v>54.250008000000001</v>
      </c>
      <c r="O276" s="105">
        <f>HLOOKUP(O$57,[1]Beta!$A$22:$AG$362,[1]Beta!$B241+1,)</f>
        <v>18.010000000000002</v>
      </c>
      <c r="P276" s="105">
        <f>HLOOKUP(P$57,[1]Beta!$A$22:$AG$362,[1]Beta!$B241+1,)</f>
        <v>18.780000999999999</v>
      </c>
      <c r="Q276" s="105">
        <f>HLOOKUP(Q$57,[1]Beta!$A$22:$AG$362,[1]Beta!$B241+1,)</f>
        <v>67.269997000000004</v>
      </c>
      <c r="R276" s="105">
        <f>HLOOKUP(R$57,[1]Beta!$A$22:$AG$362,[1]Beta!$B241+1,)</f>
        <v>2853.8798830000001</v>
      </c>
    </row>
    <row r="277" spans="2:18" x14ac:dyDescent="0.2">
      <c r="B277" s="103">
        <v>41386</v>
      </c>
      <c r="C277" s="105">
        <f>HLOOKUP(C$57,[1]Beta!$A$22:$AG$362,[1]Beta!$B242+1,)</f>
        <v>43.700001</v>
      </c>
      <c r="D277" s="105">
        <f>HLOOKUP(D$57,[1]Beta!$A$22:$AG$362,[1]Beta!$B242+1,)</f>
        <v>40.380001</v>
      </c>
      <c r="E277" s="105">
        <f>HLOOKUP(E$57,[1]Beta!$A$22:$AG$362,[1]Beta!$B242+1,)</f>
        <v>36.619999</v>
      </c>
      <c r="F277" s="105">
        <f>HLOOKUP(F$57,[1]Beta!$A$22:$AG$362,[1]Beta!$B242+1,)</f>
        <v>61.02</v>
      </c>
      <c r="G277" s="105">
        <f>HLOOKUP(G$57,[1]Beta!$A$22:$AG$362,[1]Beta!$B242+1,)</f>
        <v>45.080002</v>
      </c>
      <c r="H277" s="105" t="str">
        <f>HLOOKUP(H$57,[1]Beta!$A$22:$AG$362,[1]Beta!$B242+1,)</f>
        <v/>
      </c>
      <c r="I277" s="105">
        <f>HLOOKUP(I$57,[1]Beta!$A$22:$AG$362,[1]Beta!$B242+1,)</f>
        <v>49.689999</v>
      </c>
      <c r="J277" s="105">
        <f>HLOOKUP(J$57,[1]Beta!$A$22:$AG$362,[1]Beta!$B242+1,)</f>
        <v>46.27</v>
      </c>
      <c r="K277" s="105">
        <f>HLOOKUP(K$57,[1]Beta!$A$22:$AG$362,[1]Beta!$B242+1,)</f>
        <v>45.959999000000003</v>
      </c>
      <c r="L277" s="105">
        <f>HLOOKUP(L$57,[1]Beta!$A$22:$AG$362,[1]Beta!$B242+1,)</f>
        <v>60.009998000000003</v>
      </c>
      <c r="M277" s="105">
        <f>HLOOKUP(M$57,[1]Beta!$A$22:$AG$362,[1]Beta!$B242+1,)</f>
        <v>44.330002</v>
      </c>
      <c r="N277" s="105">
        <f>HLOOKUP(N$57,[1]Beta!$A$22:$AG$362,[1]Beta!$B242+1,)</f>
        <v>52.309994000000003</v>
      </c>
      <c r="O277" s="105">
        <f>HLOOKUP(O$57,[1]Beta!$A$22:$AG$362,[1]Beta!$B242+1,)</f>
        <v>18.899999999999999</v>
      </c>
      <c r="P277" s="105">
        <f>HLOOKUP(P$57,[1]Beta!$A$22:$AG$362,[1]Beta!$B242+1,)</f>
        <v>17.899999999999999</v>
      </c>
      <c r="Q277" s="105">
        <f>HLOOKUP(Q$57,[1]Beta!$A$22:$AG$362,[1]Beta!$B242+1,)</f>
        <v>65.720000999999996</v>
      </c>
      <c r="R277" s="105">
        <f>HLOOKUP(R$57,[1]Beta!$A$22:$AG$362,[1]Beta!$B242+1,)</f>
        <v>2796.23999</v>
      </c>
    </row>
    <row r="278" spans="2:18" x14ac:dyDescent="0.2">
      <c r="B278" s="103">
        <v>41379</v>
      </c>
      <c r="C278" s="105">
        <f>HLOOKUP(C$57,[1]Beta!$A$22:$AG$362,[1]Beta!$B243+1,)</f>
        <v>44.049999</v>
      </c>
      <c r="D278" s="105">
        <f>HLOOKUP(D$57,[1]Beta!$A$22:$AG$362,[1]Beta!$B243+1,)</f>
        <v>40.619999</v>
      </c>
      <c r="E278" s="105">
        <f>HLOOKUP(E$57,[1]Beta!$A$22:$AG$362,[1]Beta!$B243+1,)</f>
        <v>37.040000999999997</v>
      </c>
      <c r="F278" s="105">
        <f>HLOOKUP(F$57,[1]Beta!$A$22:$AG$362,[1]Beta!$B243+1,)</f>
        <v>58.950001</v>
      </c>
      <c r="G278" s="105">
        <f>HLOOKUP(G$57,[1]Beta!$A$22:$AG$362,[1]Beta!$B243+1,)</f>
        <v>44.889999000000003</v>
      </c>
      <c r="H278" s="105" t="str">
        <f>HLOOKUP(H$57,[1]Beta!$A$22:$AG$362,[1]Beta!$B243+1,)</f>
        <v/>
      </c>
      <c r="I278" s="105">
        <f>HLOOKUP(I$57,[1]Beta!$A$22:$AG$362,[1]Beta!$B243+1,)</f>
        <v>49.470001000000003</v>
      </c>
      <c r="J278" s="105">
        <f>HLOOKUP(J$57,[1]Beta!$A$22:$AG$362,[1]Beta!$B243+1,)</f>
        <v>46.700001</v>
      </c>
      <c r="K278" s="105">
        <f>HLOOKUP(K$57,[1]Beta!$A$22:$AG$362,[1]Beta!$B243+1,)</f>
        <v>44.619999</v>
      </c>
      <c r="L278" s="105">
        <f>HLOOKUP(L$57,[1]Beta!$A$22:$AG$362,[1]Beta!$B243+1,)</f>
        <v>60.650002000000001</v>
      </c>
      <c r="M278" s="105">
        <f>HLOOKUP(M$57,[1]Beta!$A$22:$AG$362,[1]Beta!$B243+1,)</f>
        <v>45.139999000000003</v>
      </c>
      <c r="N278" s="105">
        <f>HLOOKUP(N$57,[1]Beta!$A$22:$AG$362,[1]Beta!$B243+1,)</f>
        <v>50.82</v>
      </c>
      <c r="O278" s="105">
        <f>HLOOKUP(O$57,[1]Beta!$A$22:$AG$362,[1]Beta!$B243+1,)</f>
        <v>17.09</v>
      </c>
      <c r="P278" s="105">
        <f>HLOOKUP(P$57,[1]Beta!$A$22:$AG$362,[1]Beta!$B243+1,)</f>
        <v>19.120000999999998</v>
      </c>
      <c r="Q278" s="105">
        <f>HLOOKUP(Q$57,[1]Beta!$A$22:$AG$362,[1]Beta!$B243+1,)</f>
        <v>67.470000999999996</v>
      </c>
      <c r="R278" s="105">
        <f>HLOOKUP(R$57,[1]Beta!$A$22:$AG$362,[1]Beta!$B243+1,)</f>
        <v>2747.9399410000001</v>
      </c>
    </row>
    <row r="279" spans="2:18" x14ac:dyDescent="0.2">
      <c r="B279" s="103">
        <v>41372</v>
      </c>
      <c r="C279" s="105">
        <f>HLOOKUP(C$57,[1]Beta!$A$22:$AG$362,[1]Beta!$B244+1,)</f>
        <v>43.279998999999997</v>
      </c>
      <c r="D279" s="105">
        <f>HLOOKUP(D$57,[1]Beta!$A$22:$AG$362,[1]Beta!$B244+1,)</f>
        <v>40.099995</v>
      </c>
      <c r="E279" s="105">
        <f>HLOOKUP(E$57,[1]Beta!$A$22:$AG$362,[1]Beta!$B244+1,)</f>
        <v>36.790000999999997</v>
      </c>
      <c r="F279" s="105">
        <f>HLOOKUP(F$57,[1]Beta!$A$22:$AG$362,[1]Beta!$B244+1,)</f>
        <v>60.259998000000003</v>
      </c>
      <c r="G279" s="105">
        <f>HLOOKUP(G$57,[1]Beta!$A$22:$AG$362,[1]Beta!$B244+1,)</f>
        <v>44.540000999999997</v>
      </c>
      <c r="H279" s="105" t="str">
        <f>HLOOKUP(H$57,[1]Beta!$A$22:$AG$362,[1]Beta!$B244+1,)</f>
        <v/>
      </c>
      <c r="I279" s="105">
        <f>HLOOKUP(I$57,[1]Beta!$A$22:$AG$362,[1]Beta!$B244+1,)</f>
        <v>49.259998000000003</v>
      </c>
      <c r="J279" s="105">
        <f>HLOOKUP(J$57,[1]Beta!$A$22:$AG$362,[1]Beta!$B244+1,)</f>
        <v>46.18</v>
      </c>
      <c r="K279" s="105">
        <f>HLOOKUP(K$57,[1]Beta!$A$22:$AG$362,[1]Beta!$B244+1,)</f>
        <v>44.529998999999997</v>
      </c>
      <c r="L279" s="105">
        <f>HLOOKUP(L$57,[1]Beta!$A$22:$AG$362,[1]Beta!$B244+1,)</f>
        <v>58.330002</v>
      </c>
      <c r="M279" s="105">
        <f>HLOOKUP(M$57,[1]Beta!$A$22:$AG$362,[1]Beta!$B244+1,)</f>
        <v>45</v>
      </c>
      <c r="N279" s="105">
        <f>HLOOKUP(N$57,[1]Beta!$A$22:$AG$362,[1]Beta!$B244+1,)</f>
        <v>50.719996999999999</v>
      </c>
      <c r="O279" s="105">
        <f>HLOOKUP(O$57,[1]Beta!$A$22:$AG$362,[1]Beta!$B244+1,)</f>
        <v>16.5</v>
      </c>
      <c r="P279" s="105">
        <f>HLOOKUP(P$57,[1]Beta!$A$22:$AG$362,[1]Beta!$B244+1,)</f>
        <v>19.350000000000001</v>
      </c>
      <c r="Q279" s="105">
        <f>HLOOKUP(Q$57,[1]Beta!$A$22:$AG$362,[1]Beta!$B244+1,)</f>
        <v>68.050003000000004</v>
      </c>
      <c r="R279" s="105">
        <f>HLOOKUP(R$57,[1]Beta!$A$22:$AG$362,[1]Beta!$B244+1,)</f>
        <v>2807.1000979999999</v>
      </c>
    </row>
    <row r="280" spans="2:18" x14ac:dyDescent="0.2">
      <c r="B280" s="103">
        <v>41365</v>
      </c>
      <c r="C280" s="105">
        <f>HLOOKUP(C$57,[1]Beta!$A$22:$AG$362,[1]Beta!$B245+1,)</f>
        <v>42.119999</v>
      </c>
      <c r="D280" s="105">
        <f>HLOOKUP(D$57,[1]Beta!$A$22:$AG$362,[1]Beta!$B245+1,)</f>
        <v>38.400002000000001</v>
      </c>
      <c r="E280" s="105">
        <f>HLOOKUP(E$57,[1]Beta!$A$22:$AG$362,[1]Beta!$B245+1,)</f>
        <v>35.93</v>
      </c>
      <c r="F280" s="105">
        <f>HLOOKUP(F$57,[1]Beta!$A$22:$AG$362,[1]Beta!$B245+1,)</f>
        <v>58.68</v>
      </c>
      <c r="G280" s="105">
        <f>HLOOKUP(G$57,[1]Beta!$A$22:$AG$362,[1]Beta!$B245+1,)</f>
        <v>43.849997999999999</v>
      </c>
      <c r="H280" s="105" t="str">
        <f>HLOOKUP(H$57,[1]Beta!$A$22:$AG$362,[1]Beta!$B245+1,)</f>
        <v/>
      </c>
      <c r="I280" s="105">
        <f>HLOOKUP(I$57,[1]Beta!$A$22:$AG$362,[1]Beta!$B245+1,)</f>
        <v>47.970001000000003</v>
      </c>
      <c r="J280" s="105">
        <f>HLOOKUP(J$57,[1]Beta!$A$22:$AG$362,[1]Beta!$B245+1,)</f>
        <v>45.150002000000001</v>
      </c>
      <c r="K280" s="105">
        <f>HLOOKUP(K$57,[1]Beta!$A$22:$AG$362,[1]Beta!$B245+1,)</f>
        <v>43.139999000000003</v>
      </c>
      <c r="L280" s="105">
        <f>HLOOKUP(L$57,[1]Beta!$A$22:$AG$362,[1]Beta!$B245+1,)</f>
        <v>55.200001</v>
      </c>
      <c r="M280" s="105">
        <f>HLOOKUP(M$57,[1]Beta!$A$22:$AG$362,[1]Beta!$B245+1,)</f>
        <v>44.240001999999997</v>
      </c>
      <c r="N280" s="105">
        <f>HLOOKUP(N$57,[1]Beta!$A$22:$AG$362,[1]Beta!$B245+1,)</f>
        <v>49.98</v>
      </c>
      <c r="O280" s="105">
        <f>HLOOKUP(O$57,[1]Beta!$A$22:$AG$362,[1]Beta!$B245+1,)</f>
        <v>16.370000999999998</v>
      </c>
      <c r="P280" s="105">
        <f>HLOOKUP(P$57,[1]Beta!$A$22:$AG$362,[1]Beta!$B245+1,)</f>
        <v>19.27</v>
      </c>
      <c r="Q280" s="105">
        <f>HLOOKUP(Q$57,[1]Beta!$A$22:$AG$362,[1]Beta!$B245+1,)</f>
        <v>67.190002000000007</v>
      </c>
      <c r="R280" s="105">
        <f>HLOOKUP(R$57,[1]Beta!$A$22:$AG$362,[1]Beta!$B245+1,)</f>
        <v>2742.860107</v>
      </c>
    </row>
    <row r="281" spans="2:18" x14ac:dyDescent="0.2">
      <c r="B281" s="103">
        <v>41358</v>
      </c>
      <c r="C281" s="105">
        <f>HLOOKUP(C$57,[1]Beta!$A$22:$AG$362,[1]Beta!$B246+1,)</f>
        <v>42.689999</v>
      </c>
      <c r="D281" s="105">
        <f>HLOOKUP(D$57,[1]Beta!$A$22:$AG$362,[1]Beta!$B246+1,)</f>
        <v>38.389995999999996</v>
      </c>
      <c r="E281" s="105">
        <f>HLOOKUP(E$57,[1]Beta!$A$22:$AG$362,[1]Beta!$B246+1,)</f>
        <v>35.419998</v>
      </c>
      <c r="F281" s="105">
        <f>HLOOKUP(F$57,[1]Beta!$A$22:$AG$362,[1]Beta!$B246+1,)</f>
        <v>61.349997999999999</v>
      </c>
      <c r="G281" s="105">
        <f>HLOOKUP(G$57,[1]Beta!$A$22:$AG$362,[1]Beta!$B246+1,)</f>
        <v>44.099997999999999</v>
      </c>
      <c r="H281" s="105" t="str">
        <f>HLOOKUP(H$57,[1]Beta!$A$22:$AG$362,[1]Beta!$B246+1,)</f>
        <v/>
      </c>
      <c r="I281" s="105">
        <f>HLOOKUP(I$57,[1]Beta!$A$22:$AG$362,[1]Beta!$B246+1,)</f>
        <v>47.459999000000003</v>
      </c>
      <c r="J281" s="105">
        <f>HLOOKUP(J$57,[1]Beta!$A$22:$AG$362,[1]Beta!$B246+1,)</f>
        <v>44.849997999999999</v>
      </c>
      <c r="K281" s="105">
        <f>HLOOKUP(K$57,[1]Beta!$A$22:$AG$362,[1]Beta!$B246+1,)</f>
        <v>42.700001</v>
      </c>
      <c r="L281" s="105">
        <f>HLOOKUP(L$57,[1]Beta!$A$22:$AG$362,[1]Beta!$B246+1,)</f>
        <v>55.59</v>
      </c>
      <c r="M281" s="105">
        <f>HLOOKUP(M$57,[1]Beta!$A$22:$AG$362,[1]Beta!$B246+1,)</f>
        <v>43.82</v>
      </c>
      <c r="N281" s="105">
        <f>HLOOKUP(N$57,[1]Beta!$A$22:$AG$362,[1]Beta!$B246+1,)</f>
        <v>49.050002999999997</v>
      </c>
      <c r="O281" s="105">
        <f>HLOOKUP(O$57,[1]Beta!$A$22:$AG$362,[1]Beta!$B246+1,)</f>
        <v>17.889999</v>
      </c>
      <c r="P281" s="105">
        <f>HLOOKUP(P$57,[1]Beta!$A$22:$AG$362,[1]Beta!$B246+1,)</f>
        <v>18.399999999999999</v>
      </c>
      <c r="Q281" s="105">
        <f>HLOOKUP(Q$57,[1]Beta!$A$22:$AG$362,[1]Beta!$B246+1,)</f>
        <v>67.959998999999996</v>
      </c>
      <c r="R281" s="105">
        <f>HLOOKUP(R$57,[1]Beta!$A$22:$AG$362,[1]Beta!$B246+1,)</f>
        <v>2770.0500489999999</v>
      </c>
    </row>
    <row r="282" spans="2:18" x14ac:dyDescent="0.2">
      <c r="B282" s="103">
        <v>41351</v>
      </c>
      <c r="C282" s="105">
        <f>HLOOKUP(C$57,[1]Beta!$A$22:$AG$362,[1]Beta!$B247+1,)</f>
        <v>41.740001999999997</v>
      </c>
      <c r="D282" s="105">
        <f>HLOOKUP(D$57,[1]Beta!$A$22:$AG$362,[1]Beta!$B247+1,)</f>
        <v>37.600006</v>
      </c>
      <c r="E282" s="105">
        <f>HLOOKUP(E$57,[1]Beta!$A$22:$AG$362,[1]Beta!$B247+1,)</f>
        <v>35.110000999999997</v>
      </c>
      <c r="F282" s="105">
        <f>HLOOKUP(F$57,[1]Beta!$A$22:$AG$362,[1]Beta!$B247+1,)</f>
        <v>60.330002</v>
      </c>
      <c r="G282" s="105">
        <f>HLOOKUP(G$57,[1]Beta!$A$22:$AG$362,[1]Beta!$B247+1,)</f>
        <v>43.790000999999997</v>
      </c>
      <c r="H282" s="105" t="str">
        <f>HLOOKUP(H$57,[1]Beta!$A$22:$AG$362,[1]Beta!$B247+1,)</f>
        <v/>
      </c>
      <c r="I282" s="105">
        <f>HLOOKUP(I$57,[1]Beta!$A$22:$AG$362,[1]Beta!$B247+1,)</f>
        <v>47.779998999999997</v>
      </c>
      <c r="J282" s="105">
        <f>HLOOKUP(J$57,[1]Beta!$A$22:$AG$362,[1]Beta!$B247+1,)</f>
        <v>44.790000999999997</v>
      </c>
      <c r="K282" s="105">
        <f>HLOOKUP(K$57,[1]Beta!$A$22:$AG$362,[1]Beta!$B247+1,)</f>
        <v>41.860000999999997</v>
      </c>
      <c r="L282" s="105">
        <f>HLOOKUP(L$57,[1]Beta!$A$22:$AG$362,[1]Beta!$B247+1,)</f>
        <v>55.049999</v>
      </c>
      <c r="M282" s="105">
        <f>HLOOKUP(M$57,[1]Beta!$A$22:$AG$362,[1]Beta!$B247+1,)</f>
        <v>44.060001</v>
      </c>
      <c r="N282" s="105">
        <f>HLOOKUP(N$57,[1]Beta!$A$22:$AG$362,[1]Beta!$B247+1,)</f>
        <v>49.240004999999996</v>
      </c>
      <c r="O282" s="105">
        <f>HLOOKUP(O$57,[1]Beta!$A$22:$AG$362,[1]Beta!$B247+1,)</f>
        <v>17.57</v>
      </c>
      <c r="P282" s="105">
        <f>HLOOKUP(P$57,[1]Beta!$A$22:$AG$362,[1]Beta!$B247+1,)</f>
        <v>18.309999000000001</v>
      </c>
      <c r="Q282" s="105">
        <f>HLOOKUP(Q$57,[1]Beta!$A$22:$AG$362,[1]Beta!$B247+1,)</f>
        <v>65.470000999999996</v>
      </c>
      <c r="R282" s="105">
        <f>HLOOKUP(R$57,[1]Beta!$A$22:$AG$362,[1]Beta!$B247+1,)</f>
        <v>2747.25</v>
      </c>
    </row>
    <row r="283" spans="2:18" x14ac:dyDescent="0.2">
      <c r="B283" s="103">
        <v>41344</v>
      </c>
      <c r="C283" s="105">
        <f>HLOOKUP(C$57,[1]Beta!$A$22:$AG$362,[1]Beta!$B248+1,)</f>
        <v>41.27</v>
      </c>
      <c r="D283" s="105">
        <f>HLOOKUP(D$57,[1]Beta!$A$22:$AG$362,[1]Beta!$B248+1,)</f>
        <v>37.120002999999997</v>
      </c>
      <c r="E283" s="105">
        <f>HLOOKUP(E$57,[1]Beta!$A$22:$AG$362,[1]Beta!$B248+1,)</f>
        <v>34.509998000000003</v>
      </c>
      <c r="F283" s="105">
        <f>HLOOKUP(F$57,[1]Beta!$A$22:$AG$362,[1]Beta!$B248+1,)</f>
        <v>60.029998999999997</v>
      </c>
      <c r="G283" s="105">
        <f>HLOOKUP(G$57,[1]Beta!$A$22:$AG$362,[1]Beta!$B248+1,)</f>
        <v>43.950001</v>
      </c>
      <c r="H283" s="105" t="str">
        <f>HLOOKUP(H$57,[1]Beta!$A$22:$AG$362,[1]Beta!$B248+1,)</f>
        <v/>
      </c>
      <c r="I283" s="105">
        <f>HLOOKUP(I$57,[1]Beta!$A$22:$AG$362,[1]Beta!$B248+1,)</f>
        <v>47.759998000000003</v>
      </c>
      <c r="J283" s="105">
        <f>HLOOKUP(J$57,[1]Beta!$A$22:$AG$362,[1]Beta!$B248+1,)</f>
        <v>44.639999000000003</v>
      </c>
      <c r="K283" s="105">
        <f>HLOOKUP(K$57,[1]Beta!$A$22:$AG$362,[1]Beta!$B248+1,)</f>
        <v>40.75</v>
      </c>
      <c r="L283" s="105">
        <f>HLOOKUP(L$57,[1]Beta!$A$22:$AG$362,[1]Beta!$B248+1,)</f>
        <v>55.200001</v>
      </c>
      <c r="M283" s="105">
        <f>HLOOKUP(M$57,[1]Beta!$A$22:$AG$362,[1]Beta!$B248+1,)</f>
        <v>43.849997999999999</v>
      </c>
      <c r="N283" s="105">
        <f>HLOOKUP(N$57,[1]Beta!$A$22:$AG$362,[1]Beta!$B248+1,)</f>
        <v>50.059994000000003</v>
      </c>
      <c r="O283" s="105">
        <f>HLOOKUP(O$57,[1]Beta!$A$22:$AG$362,[1]Beta!$B248+1,)</f>
        <v>16.760000000000002</v>
      </c>
      <c r="P283" s="105">
        <f>HLOOKUP(P$57,[1]Beta!$A$22:$AG$362,[1]Beta!$B248+1,)</f>
        <v>17.670000000000002</v>
      </c>
      <c r="Q283" s="105">
        <f>HLOOKUP(Q$57,[1]Beta!$A$22:$AG$362,[1]Beta!$B248+1,)</f>
        <v>61.889999000000003</v>
      </c>
      <c r="R283" s="105">
        <f>HLOOKUP(R$57,[1]Beta!$A$22:$AG$362,[1]Beta!$B248+1,)</f>
        <v>2753.820068</v>
      </c>
    </row>
    <row r="284" spans="2:18" x14ac:dyDescent="0.2">
      <c r="B284" s="103">
        <v>41337</v>
      </c>
      <c r="C284" s="105">
        <f>HLOOKUP(C$57,[1]Beta!$A$22:$AG$362,[1]Beta!$B249+1,)</f>
        <v>40.849997999999999</v>
      </c>
      <c r="D284" s="105">
        <f>HLOOKUP(D$57,[1]Beta!$A$22:$AG$362,[1]Beta!$B249+1,)</f>
        <v>36.790005000000001</v>
      </c>
      <c r="E284" s="105">
        <f>HLOOKUP(E$57,[1]Beta!$A$22:$AG$362,[1]Beta!$B249+1,)</f>
        <v>34.020000000000003</v>
      </c>
      <c r="F284" s="105">
        <f>HLOOKUP(F$57,[1]Beta!$A$22:$AG$362,[1]Beta!$B249+1,)</f>
        <v>59.150002000000001</v>
      </c>
      <c r="G284" s="105">
        <f>HLOOKUP(G$57,[1]Beta!$A$22:$AG$362,[1]Beta!$B249+1,)</f>
        <v>42.990001999999997</v>
      </c>
      <c r="H284" s="105" t="str">
        <f>HLOOKUP(H$57,[1]Beta!$A$22:$AG$362,[1]Beta!$B249+1,)</f>
        <v/>
      </c>
      <c r="I284" s="105">
        <f>HLOOKUP(I$57,[1]Beta!$A$22:$AG$362,[1]Beta!$B249+1,)</f>
        <v>46.880001</v>
      </c>
      <c r="J284" s="105">
        <f>HLOOKUP(J$57,[1]Beta!$A$22:$AG$362,[1]Beta!$B249+1,)</f>
        <v>45.27</v>
      </c>
      <c r="K284" s="105">
        <f>HLOOKUP(K$57,[1]Beta!$A$22:$AG$362,[1]Beta!$B249+1,)</f>
        <v>41.23</v>
      </c>
      <c r="L284" s="105">
        <f>HLOOKUP(L$57,[1]Beta!$A$22:$AG$362,[1]Beta!$B249+1,)</f>
        <v>55.279998999999997</v>
      </c>
      <c r="M284" s="105">
        <f>HLOOKUP(M$57,[1]Beta!$A$22:$AG$362,[1]Beta!$B249+1,)</f>
        <v>44.130001</v>
      </c>
      <c r="N284" s="105">
        <f>HLOOKUP(N$57,[1]Beta!$A$22:$AG$362,[1]Beta!$B249+1,)</f>
        <v>49.360004000000004</v>
      </c>
      <c r="O284" s="105">
        <f>HLOOKUP(O$57,[1]Beta!$A$22:$AG$362,[1]Beta!$B249+1,)</f>
        <v>16.799999</v>
      </c>
      <c r="P284" s="105">
        <f>HLOOKUP(P$57,[1]Beta!$A$22:$AG$362,[1]Beta!$B249+1,)</f>
        <v>17.850000000000001</v>
      </c>
      <c r="Q284" s="105">
        <f>HLOOKUP(Q$57,[1]Beta!$A$22:$AG$362,[1]Beta!$B249+1,)</f>
        <v>61.41</v>
      </c>
      <c r="R284" s="105">
        <f>HLOOKUP(R$57,[1]Beta!$A$22:$AG$362,[1]Beta!$B249+1,)</f>
        <v>2735.669922</v>
      </c>
    </row>
    <row r="285" spans="2:18" x14ac:dyDescent="0.2">
      <c r="B285" s="103">
        <v>41330</v>
      </c>
      <c r="C285" s="105">
        <f>HLOOKUP(C$57,[1]Beta!$A$22:$AG$362,[1]Beta!$B250+1,)</f>
        <v>38.860000999999997</v>
      </c>
      <c r="D285" s="105">
        <f>HLOOKUP(D$57,[1]Beta!$A$22:$AG$362,[1]Beta!$B250+1,)</f>
        <v>35.809994000000003</v>
      </c>
      <c r="E285" s="105">
        <f>HLOOKUP(E$57,[1]Beta!$A$22:$AG$362,[1]Beta!$B250+1,)</f>
        <v>33.349997999999999</v>
      </c>
      <c r="F285" s="105">
        <f>HLOOKUP(F$57,[1]Beta!$A$22:$AG$362,[1]Beta!$B250+1,)</f>
        <v>58.360000999999997</v>
      </c>
      <c r="G285" s="105">
        <f>HLOOKUP(G$57,[1]Beta!$A$22:$AG$362,[1]Beta!$B250+1,)</f>
        <v>42.290000999999997</v>
      </c>
      <c r="H285" s="105" t="str">
        <f>HLOOKUP(H$57,[1]Beta!$A$22:$AG$362,[1]Beta!$B250+1,)</f>
        <v/>
      </c>
      <c r="I285" s="105">
        <f>HLOOKUP(I$57,[1]Beta!$A$22:$AG$362,[1]Beta!$B250+1,)</f>
        <v>46.5</v>
      </c>
      <c r="J285" s="105">
        <f>HLOOKUP(J$57,[1]Beta!$A$22:$AG$362,[1]Beta!$B250+1,)</f>
        <v>45.09</v>
      </c>
      <c r="K285" s="105">
        <f>HLOOKUP(K$57,[1]Beta!$A$22:$AG$362,[1]Beta!$B250+1,)</f>
        <v>41.099997999999999</v>
      </c>
      <c r="L285" s="105">
        <f>HLOOKUP(L$57,[1]Beta!$A$22:$AG$362,[1]Beta!$B250+1,)</f>
        <v>55.549999</v>
      </c>
      <c r="M285" s="105">
        <f>HLOOKUP(M$57,[1]Beta!$A$22:$AG$362,[1]Beta!$B250+1,)</f>
        <v>45.73</v>
      </c>
      <c r="N285" s="105">
        <f>HLOOKUP(N$57,[1]Beta!$A$22:$AG$362,[1]Beta!$B250+1,)</f>
        <v>48.520004</v>
      </c>
      <c r="O285" s="105">
        <f>HLOOKUP(O$57,[1]Beta!$A$22:$AG$362,[1]Beta!$B250+1,)</f>
        <v>16.91</v>
      </c>
      <c r="P285" s="105">
        <f>HLOOKUP(P$57,[1]Beta!$A$22:$AG$362,[1]Beta!$B250+1,)</f>
        <v>17.059999000000001</v>
      </c>
      <c r="Q285" s="105">
        <f>HLOOKUP(Q$57,[1]Beta!$A$22:$AG$362,[1]Beta!$B250+1,)</f>
        <v>61.049999</v>
      </c>
      <c r="R285" s="105">
        <f>HLOOKUP(R$57,[1]Beta!$A$22:$AG$362,[1]Beta!$B250+1,)</f>
        <v>2676.179932</v>
      </c>
    </row>
    <row r="286" spans="2:18" x14ac:dyDescent="0.2">
      <c r="B286" s="103">
        <v>41324</v>
      </c>
      <c r="C286" s="105">
        <f>HLOOKUP(C$57,[1]Beta!$A$22:$AG$362,[1]Beta!$B251+1,)</f>
        <v>37.979999999999997</v>
      </c>
      <c r="D286" s="105">
        <f>HLOOKUP(D$57,[1]Beta!$A$22:$AG$362,[1]Beta!$B251+1,)</f>
        <v>35.550002999999997</v>
      </c>
      <c r="E286" s="105">
        <f>HLOOKUP(E$57,[1]Beta!$A$22:$AG$362,[1]Beta!$B251+1,)</f>
        <v>33.020000000000003</v>
      </c>
      <c r="F286" s="105">
        <f>HLOOKUP(F$57,[1]Beta!$A$22:$AG$362,[1]Beta!$B251+1,)</f>
        <v>57.950001</v>
      </c>
      <c r="G286" s="105">
        <f>HLOOKUP(G$57,[1]Beta!$A$22:$AG$362,[1]Beta!$B251+1,)</f>
        <v>42.25</v>
      </c>
      <c r="H286" s="105" t="str">
        <f>HLOOKUP(H$57,[1]Beta!$A$22:$AG$362,[1]Beta!$B251+1,)</f>
        <v/>
      </c>
      <c r="I286" s="105">
        <f>HLOOKUP(I$57,[1]Beta!$A$22:$AG$362,[1]Beta!$B251+1,)</f>
        <v>45.25</v>
      </c>
      <c r="J286" s="105">
        <f>HLOOKUP(J$57,[1]Beta!$A$22:$AG$362,[1]Beta!$B251+1,)</f>
        <v>44.07</v>
      </c>
      <c r="K286" s="105">
        <f>HLOOKUP(K$57,[1]Beta!$A$22:$AG$362,[1]Beta!$B251+1,)</f>
        <v>40.840000000000003</v>
      </c>
      <c r="L286" s="105">
        <f>HLOOKUP(L$57,[1]Beta!$A$22:$AG$362,[1]Beta!$B251+1,)</f>
        <v>55.259998000000003</v>
      </c>
      <c r="M286" s="105">
        <f>HLOOKUP(M$57,[1]Beta!$A$22:$AG$362,[1]Beta!$B251+1,)</f>
        <v>45.849997999999999</v>
      </c>
      <c r="N286" s="105">
        <f>HLOOKUP(N$57,[1]Beta!$A$22:$AG$362,[1]Beta!$B251+1,)</f>
        <v>47.680008000000001</v>
      </c>
      <c r="O286" s="105">
        <f>HLOOKUP(O$57,[1]Beta!$A$22:$AG$362,[1]Beta!$B251+1,)</f>
        <v>16.959999</v>
      </c>
      <c r="P286" s="105">
        <f>HLOOKUP(P$57,[1]Beta!$A$22:$AG$362,[1]Beta!$B251+1,)</f>
        <v>17.5</v>
      </c>
      <c r="Q286" s="105">
        <f>HLOOKUP(Q$57,[1]Beta!$A$22:$AG$362,[1]Beta!$B251+1,)</f>
        <v>61.029998999999997</v>
      </c>
      <c r="R286" s="105">
        <f>HLOOKUP(R$57,[1]Beta!$A$22:$AG$362,[1]Beta!$B251+1,)</f>
        <v>2670.360107</v>
      </c>
    </row>
    <row r="287" spans="2:18" x14ac:dyDescent="0.2">
      <c r="B287" s="103">
        <v>41316</v>
      </c>
      <c r="C287" s="105">
        <f>HLOOKUP(C$57,[1]Beta!$A$22:$AG$362,[1]Beta!$B252+1,)</f>
        <v>37.900002000000001</v>
      </c>
      <c r="D287" s="105">
        <f>HLOOKUP(D$57,[1]Beta!$A$22:$AG$362,[1]Beta!$B252+1,)</f>
        <v>35.560004999999997</v>
      </c>
      <c r="E287" s="105">
        <f>HLOOKUP(E$57,[1]Beta!$A$22:$AG$362,[1]Beta!$B252+1,)</f>
        <v>32.119999</v>
      </c>
      <c r="F287" s="105">
        <f>HLOOKUP(F$57,[1]Beta!$A$22:$AG$362,[1]Beta!$B252+1,)</f>
        <v>57.790000999999997</v>
      </c>
      <c r="G287" s="105">
        <f>HLOOKUP(G$57,[1]Beta!$A$22:$AG$362,[1]Beta!$B252+1,)</f>
        <v>42.07</v>
      </c>
      <c r="H287" s="105" t="str">
        <f>HLOOKUP(H$57,[1]Beta!$A$22:$AG$362,[1]Beta!$B252+1,)</f>
        <v/>
      </c>
      <c r="I287" s="105">
        <f>HLOOKUP(I$57,[1]Beta!$A$22:$AG$362,[1]Beta!$B252+1,)</f>
        <v>44.5</v>
      </c>
      <c r="J287" s="105">
        <f>HLOOKUP(J$57,[1]Beta!$A$22:$AG$362,[1]Beta!$B252+1,)</f>
        <v>43.799999</v>
      </c>
      <c r="K287" s="105">
        <f>HLOOKUP(K$57,[1]Beta!$A$22:$AG$362,[1]Beta!$B252+1,)</f>
        <v>40.439999</v>
      </c>
      <c r="L287" s="105">
        <f>HLOOKUP(L$57,[1]Beta!$A$22:$AG$362,[1]Beta!$B252+1,)</f>
        <v>54.509998000000003</v>
      </c>
      <c r="M287" s="105">
        <f>HLOOKUP(M$57,[1]Beta!$A$22:$AG$362,[1]Beta!$B252+1,)</f>
        <v>45.470001000000003</v>
      </c>
      <c r="N287" s="105">
        <f>HLOOKUP(N$57,[1]Beta!$A$22:$AG$362,[1]Beta!$B252+1,)</f>
        <v>47.299995000000003</v>
      </c>
      <c r="O287" s="105">
        <f>HLOOKUP(O$57,[1]Beta!$A$22:$AG$362,[1]Beta!$B252+1,)</f>
        <v>16.989999999999998</v>
      </c>
      <c r="P287" s="105">
        <f>HLOOKUP(P$57,[1]Beta!$A$22:$AG$362,[1]Beta!$B252+1,)</f>
        <v>18.41</v>
      </c>
      <c r="Q287" s="105">
        <f>HLOOKUP(Q$57,[1]Beta!$A$22:$AG$362,[1]Beta!$B252+1,)</f>
        <v>62.75</v>
      </c>
      <c r="R287" s="105">
        <f>HLOOKUP(R$57,[1]Beta!$A$22:$AG$362,[1]Beta!$B252+1,)</f>
        <v>2676.209961</v>
      </c>
    </row>
    <row r="288" spans="2:18" x14ac:dyDescent="0.2">
      <c r="B288" s="103">
        <v>41309</v>
      </c>
      <c r="C288" s="105">
        <f>HLOOKUP(C$57,[1]Beta!$A$22:$AG$362,[1]Beta!$B253+1,)</f>
        <v>37.799999</v>
      </c>
      <c r="D288" s="105">
        <f>HLOOKUP(D$57,[1]Beta!$A$22:$AG$362,[1]Beta!$B253+1,)</f>
        <v>36.019996999999996</v>
      </c>
      <c r="E288" s="105">
        <f>HLOOKUP(E$57,[1]Beta!$A$22:$AG$362,[1]Beta!$B253+1,)</f>
        <v>32.32</v>
      </c>
      <c r="F288" s="105">
        <f>HLOOKUP(F$57,[1]Beta!$A$22:$AG$362,[1]Beta!$B253+1,)</f>
        <v>56.009998000000003</v>
      </c>
      <c r="G288" s="105">
        <f>HLOOKUP(G$57,[1]Beta!$A$22:$AG$362,[1]Beta!$B253+1,)</f>
        <v>42.23</v>
      </c>
      <c r="H288" s="105" t="str">
        <f>HLOOKUP(H$57,[1]Beta!$A$22:$AG$362,[1]Beta!$B253+1,)</f>
        <v/>
      </c>
      <c r="I288" s="105">
        <f>HLOOKUP(I$57,[1]Beta!$A$22:$AG$362,[1]Beta!$B253+1,)</f>
        <v>44.91</v>
      </c>
      <c r="J288" s="105">
        <f>HLOOKUP(J$57,[1]Beta!$A$22:$AG$362,[1]Beta!$B253+1,)</f>
        <v>42.25</v>
      </c>
      <c r="K288" s="105">
        <f>HLOOKUP(K$57,[1]Beta!$A$22:$AG$362,[1]Beta!$B253+1,)</f>
        <v>40.43</v>
      </c>
      <c r="L288" s="105">
        <f>HLOOKUP(L$57,[1]Beta!$A$22:$AG$362,[1]Beta!$B253+1,)</f>
        <v>54.52</v>
      </c>
      <c r="M288" s="105">
        <f>HLOOKUP(M$57,[1]Beta!$A$22:$AG$362,[1]Beta!$B253+1,)</f>
        <v>45.439999</v>
      </c>
      <c r="N288" s="105">
        <f>HLOOKUP(N$57,[1]Beta!$A$22:$AG$362,[1]Beta!$B253+1,)</f>
        <v>47.040000999999997</v>
      </c>
      <c r="O288" s="105">
        <f>HLOOKUP(O$57,[1]Beta!$A$22:$AG$362,[1]Beta!$B253+1,)</f>
        <v>16.719999000000001</v>
      </c>
      <c r="P288" s="105">
        <f>HLOOKUP(P$57,[1]Beta!$A$22:$AG$362,[1]Beta!$B253+1,)</f>
        <v>17.899999999999999</v>
      </c>
      <c r="Q288" s="105">
        <f>HLOOKUP(Q$57,[1]Beta!$A$22:$AG$362,[1]Beta!$B253+1,)</f>
        <v>60.91</v>
      </c>
      <c r="R288" s="105">
        <f>HLOOKUP(R$57,[1]Beta!$A$22:$AG$362,[1]Beta!$B253+1,)</f>
        <v>2670.8500979999999</v>
      </c>
    </row>
    <row r="289" spans="2:18" x14ac:dyDescent="0.2">
      <c r="B289" s="103">
        <v>41302</v>
      </c>
      <c r="C289" s="105">
        <f>HLOOKUP(C$57,[1]Beta!$A$22:$AG$362,[1]Beta!$B254+1,)</f>
        <v>37.659999999999997</v>
      </c>
      <c r="D289" s="105">
        <f>HLOOKUP(D$57,[1]Beta!$A$22:$AG$362,[1]Beta!$B254+1,)</f>
        <v>35.909999999999997</v>
      </c>
      <c r="E289" s="105">
        <f>HLOOKUP(E$57,[1]Beta!$A$22:$AG$362,[1]Beta!$B254+1,)</f>
        <v>31.889999</v>
      </c>
      <c r="F289" s="105">
        <f>HLOOKUP(F$57,[1]Beta!$A$22:$AG$362,[1]Beta!$B254+1,)</f>
        <v>55.400002000000001</v>
      </c>
      <c r="G289" s="105">
        <f>HLOOKUP(G$57,[1]Beta!$A$22:$AG$362,[1]Beta!$B254+1,)</f>
        <v>42.279998999999997</v>
      </c>
      <c r="H289" s="105" t="str">
        <f>HLOOKUP(H$57,[1]Beta!$A$22:$AG$362,[1]Beta!$B254+1,)</f>
        <v/>
      </c>
      <c r="I289" s="105">
        <f>HLOOKUP(I$57,[1]Beta!$A$22:$AG$362,[1]Beta!$B254+1,)</f>
        <v>45.259998000000003</v>
      </c>
      <c r="J289" s="105">
        <f>HLOOKUP(J$57,[1]Beta!$A$22:$AG$362,[1]Beta!$B254+1,)</f>
        <v>42.549999</v>
      </c>
      <c r="K289" s="105">
        <f>HLOOKUP(K$57,[1]Beta!$A$22:$AG$362,[1]Beta!$B254+1,)</f>
        <v>40.130001</v>
      </c>
      <c r="L289" s="105">
        <f>HLOOKUP(L$57,[1]Beta!$A$22:$AG$362,[1]Beta!$B254+1,)</f>
        <v>54.32</v>
      </c>
      <c r="M289" s="105">
        <f>HLOOKUP(M$57,[1]Beta!$A$22:$AG$362,[1]Beta!$B254+1,)</f>
        <v>46.049999</v>
      </c>
      <c r="N289" s="105">
        <f>HLOOKUP(N$57,[1]Beta!$A$22:$AG$362,[1]Beta!$B254+1,)</f>
        <v>47.920006000000001</v>
      </c>
      <c r="O289" s="105">
        <f>HLOOKUP(O$57,[1]Beta!$A$22:$AG$362,[1]Beta!$B254+1,)</f>
        <v>16.989999999999998</v>
      </c>
      <c r="P289" s="105">
        <f>HLOOKUP(P$57,[1]Beta!$A$22:$AG$362,[1]Beta!$B254+1,)</f>
        <v>16.75</v>
      </c>
      <c r="Q289" s="105">
        <f>HLOOKUP(Q$57,[1]Beta!$A$22:$AG$362,[1]Beta!$B254+1,)</f>
        <v>60.650002000000001</v>
      </c>
      <c r="R289" s="105">
        <f>HLOOKUP(R$57,[1]Beta!$A$22:$AG$362,[1]Beta!$B254+1,)</f>
        <v>2660.6999510000001</v>
      </c>
    </row>
    <row r="290" spans="2:18" x14ac:dyDescent="0.2">
      <c r="B290" s="103">
        <v>41296</v>
      </c>
      <c r="C290" s="105">
        <f>HLOOKUP(C$57,[1]Beta!$A$22:$AG$362,[1]Beta!$B255+1,)</f>
        <v>37.099997999999999</v>
      </c>
      <c r="D290" s="105">
        <f>HLOOKUP(D$57,[1]Beta!$A$22:$AG$362,[1]Beta!$B255+1,)</f>
        <v>34.560001</v>
      </c>
      <c r="E290" s="105">
        <f>HLOOKUP(E$57,[1]Beta!$A$22:$AG$362,[1]Beta!$B255+1,)</f>
        <v>31.049999</v>
      </c>
      <c r="F290" s="105">
        <f>HLOOKUP(F$57,[1]Beta!$A$22:$AG$362,[1]Beta!$B255+1,)</f>
        <v>53.619999</v>
      </c>
      <c r="G290" s="105">
        <f>HLOOKUP(G$57,[1]Beta!$A$22:$AG$362,[1]Beta!$B255+1,)</f>
        <v>41.619999</v>
      </c>
      <c r="H290" s="105" t="str">
        <f>HLOOKUP(H$57,[1]Beta!$A$22:$AG$362,[1]Beta!$B255+1,)</f>
        <v/>
      </c>
      <c r="I290" s="105">
        <f>HLOOKUP(I$57,[1]Beta!$A$22:$AG$362,[1]Beta!$B255+1,)</f>
        <v>44.369999</v>
      </c>
      <c r="J290" s="105">
        <f>HLOOKUP(J$57,[1]Beta!$A$22:$AG$362,[1]Beta!$B255+1,)</f>
        <v>41.860000999999997</v>
      </c>
      <c r="K290" s="105">
        <f>HLOOKUP(K$57,[1]Beta!$A$22:$AG$362,[1]Beta!$B255+1,)</f>
        <v>39.439999</v>
      </c>
      <c r="L290" s="105">
        <f>HLOOKUP(L$57,[1]Beta!$A$22:$AG$362,[1]Beta!$B255+1,)</f>
        <v>53.82</v>
      </c>
      <c r="M290" s="105">
        <f>HLOOKUP(M$57,[1]Beta!$A$22:$AG$362,[1]Beta!$B255+1,)</f>
        <v>45.779998999999997</v>
      </c>
      <c r="N290" s="105">
        <f>HLOOKUP(N$57,[1]Beta!$A$22:$AG$362,[1]Beta!$B255+1,)</f>
        <v>47.34</v>
      </c>
      <c r="O290" s="105">
        <f>HLOOKUP(O$57,[1]Beta!$A$22:$AG$362,[1]Beta!$B255+1,)</f>
        <v>18.079999999999998</v>
      </c>
      <c r="P290" s="105">
        <f>HLOOKUP(P$57,[1]Beta!$A$22:$AG$362,[1]Beta!$B255+1,)</f>
        <v>16.739999999999998</v>
      </c>
      <c r="Q290" s="105">
        <f>HLOOKUP(Q$57,[1]Beta!$A$22:$AG$362,[1]Beta!$B255+1,)</f>
        <v>59.299999</v>
      </c>
      <c r="R290" s="105">
        <f>HLOOKUP(R$57,[1]Beta!$A$22:$AG$362,[1]Beta!$B255+1,)</f>
        <v>2641.639893</v>
      </c>
    </row>
    <row r="291" spans="2:18" x14ac:dyDescent="0.2">
      <c r="B291" s="103">
        <v>41288</v>
      </c>
      <c r="C291" s="105">
        <f>HLOOKUP(C$57,[1]Beta!$A$22:$AG$362,[1]Beta!$B256+1,)</f>
        <v>36.979999999999997</v>
      </c>
      <c r="D291" s="105">
        <f>HLOOKUP(D$57,[1]Beta!$A$22:$AG$362,[1]Beta!$B256+1,)</f>
        <v>33.970005</v>
      </c>
      <c r="E291" s="105">
        <f>HLOOKUP(E$57,[1]Beta!$A$22:$AG$362,[1]Beta!$B256+1,)</f>
        <v>30.950001</v>
      </c>
      <c r="F291" s="105">
        <f>HLOOKUP(F$57,[1]Beta!$A$22:$AG$362,[1]Beta!$B256+1,)</f>
        <v>51.209999000000003</v>
      </c>
      <c r="G291" s="105">
        <f>HLOOKUP(G$57,[1]Beta!$A$22:$AG$362,[1]Beta!$B256+1,)</f>
        <v>40.540000999999997</v>
      </c>
      <c r="H291" s="105" t="str">
        <f>HLOOKUP(H$57,[1]Beta!$A$22:$AG$362,[1]Beta!$B256+1,)</f>
        <v/>
      </c>
      <c r="I291" s="105">
        <f>HLOOKUP(I$57,[1]Beta!$A$22:$AG$362,[1]Beta!$B256+1,)</f>
        <v>43.68</v>
      </c>
      <c r="J291" s="105">
        <f>HLOOKUP(J$57,[1]Beta!$A$22:$AG$362,[1]Beta!$B256+1,)</f>
        <v>41.09</v>
      </c>
      <c r="K291" s="105">
        <f>HLOOKUP(K$57,[1]Beta!$A$22:$AG$362,[1]Beta!$B256+1,)</f>
        <v>39</v>
      </c>
      <c r="L291" s="105">
        <f>HLOOKUP(L$57,[1]Beta!$A$22:$AG$362,[1]Beta!$B256+1,)</f>
        <v>52.84</v>
      </c>
      <c r="M291" s="105">
        <f>HLOOKUP(M$57,[1]Beta!$A$22:$AG$362,[1]Beta!$B256+1,)</f>
        <v>43.93</v>
      </c>
      <c r="N291" s="105">
        <f>HLOOKUP(N$57,[1]Beta!$A$22:$AG$362,[1]Beta!$B256+1,)</f>
        <v>47.869995000000003</v>
      </c>
      <c r="O291" s="105">
        <f>HLOOKUP(O$57,[1]Beta!$A$22:$AG$362,[1]Beta!$B256+1,)</f>
        <v>17.829999999999998</v>
      </c>
      <c r="P291" s="105">
        <f>HLOOKUP(P$57,[1]Beta!$A$22:$AG$362,[1]Beta!$B256+1,)</f>
        <v>15.93</v>
      </c>
      <c r="Q291" s="105">
        <f>HLOOKUP(Q$57,[1]Beta!$A$22:$AG$362,[1]Beta!$B256+1,)</f>
        <v>59.200001</v>
      </c>
      <c r="R291" s="105">
        <f>HLOOKUP(R$57,[1]Beta!$A$22:$AG$362,[1]Beta!$B256+1,)</f>
        <v>2611.540039</v>
      </c>
    </row>
    <row r="292" spans="2:18" x14ac:dyDescent="0.2">
      <c r="B292" s="103">
        <v>41281</v>
      </c>
      <c r="C292" s="105">
        <f>HLOOKUP(C$57,[1]Beta!$A$22:$AG$362,[1]Beta!$B257+1,)</f>
        <v>35.529998999999997</v>
      </c>
      <c r="D292" s="105">
        <f>HLOOKUP(D$57,[1]Beta!$A$22:$AG$362,[1]Beta!$B257+1,)</f>
        <v>33.409996</v>
      </c>
      <c r="E292" s="105">
        <f>HLOOKUP(E$57,[1]Beta!$A$22:$AG$362,[1]Beta!$B257+1,)</f>
        <v>30.02</v>
      </c>
      <c r="F292" s="105">
        <f>HLOOKUP(F$57,[1]Beta!$A$22:$AG$362,[1]Beta!$B257+1,)</f>
        <v>49.099997999999999</v>
      </c>
      <c r="G292" s="105">
        <f>HLOOKUP(G$57,[1]Beta!$A$22:$AG$362,[1]Beta!$B257+1,)</f>
        <v>38.700001</v>
      </c>
      <c r="H292" s="105" t="str">
        <f>HLOOKUP(H$57,[1]Beta!$A$22:$AG$362,[1]Beta!$B257+1,)</f>
        <v/>
      </c>
      <c r="I292" s="105">
        <f>HLOOKUP(I$57,[1]Beta!$A$22:$AG$362,[1]Beta!$B257+1,)</f>
        <v>42.610000999999997</v>
      </c>
      <c r="J292" s="105">
        <f>HLOOKUP(J$57,[1]Beta!$A$22:$AG$362,[1]Beta!$B257+1,)</f>
        <v>39.529998999999997</v>
      </c>
      <c r="K292" s="105">
        <f>HLOOKUP(K$57,[1]Beta!$A$22:$AG$362,[1]Beta!$B257+1,)</f>
        <v>38.200001</v>
      </c>
      <c r="L292" s="105">
        <f>HLOOKUP(L$57,[1]Beta!$A$22:$AG$362,[1]Beta!$B257+1,)</f>
        <v>52</v>
      </c>
      <c r="M292" s="105">
        <f>HLOOKUP(M$57,[1]Beta!$A$22:$AG$362,[1]Beta!$B257+1,)</f>
        <v>44.360000999999997</v>
      </c>
      <c r="N292" s="105">
        <f>HLOOKUP(N$57,[1]Beta!$A$22:$AG$362,[1]Beta!$B257+1,)</f>
        <v>46.519996999999996</v>
      </c>
      <c r="O292" s="105">
        <f>HLOOKUP(O$57,[1]Beta!$A$22:$AG$362,[1]Beta!$B257+1,)</f>
        <v>15.95</v>
      </c>
      <c r="P292" s="105">
        <f>HLOOKUP(P$57,[1]Beta!$A$22:$AG$362,[1]Beta!$B257+1,)</f>
        <v>15.5</v>
      </c>
      <c r="Q292" s="105">
        <f>HLOOKUP(Q$57,[1]Beta!$A$22:$AG$362,[1]Beta!$B257+1,)</f>
        <v>56.669998</v>
      </c>
      <c r="R292" s="105">
        <f>HLOOKUP(R$57,[1]Beta!$A$22:$AG$362,[1]Beta!$B257+1,)</f>
        <v>2586.6899410000001</v>
      </c>
    </row>
    <row r="293" spans="2:18" x14ac:dyDescent="0.2">
      <c r="B293" s="103">
        <v>41274</v>
      </c>
      <c r="C293" s="105">
        <f>HLOOKUP(C$57,[1]Beta!$A$22:$AG$362,[1]Beta!$B258+1,)</f>
        <v>35.939999</v>
      </c>
      <c r="D293" s="105">
        <f>HLOOKUP(D$57,[1]Beta!$A$22:$AG$362,[1]Beta!$B258+1,)</f>
        <v>33.760005999999997</v>
      </c>
      <c r="E293" s="105">
        <f>HLOOKUP(E$57,[1]Beta!$A$22:$AG$362,[1]Beta!$B258+1,)</f>
        <v>30.440000999999999</v>
      </c>
      <c r="F293" s="105">
        <f>HLOOKUP(F$57,[1]Beta!$A$22:$AG$362,[1]Beta!$B258+1,)</f>
        <v>51.07</v>
      </c>
      <c r="G293" s="105">
        <f>HLOOKUP(G$57,[1]Beta!$A$22:$AG$362,[1]Beta!$B258+1,)</f>
        <v>40.459999000000003</v>
      </c>
      <c r="H293" s="105" t="str">
        <f>HLOOKUP(H$57,[1]Beta!$A$22:$AG$362,[1]Beta!$B258+1,)</f>
        <v/>
      </c>
      <c r="I293" s="105">
        <f>HLOOKUP(I$57,[1]Beta!$A$22:$AG$362,[1]Beta!$B258+1,)</f>
        <v>43.560001</v>
      </c>
      <c r="J293" s="105">
        <f>HLOOKUP(J$57,[1]Beta!$A$22:$AG$362,[1]Beta!$B258+1,)</f>
        <v>40.43</v>
      </c>
      <c r="K293" s="105">
        <f>HLOOKUP(K$57,[1]Beta!$A$22:$AG$362,[1]Beta!$B258+1,)</f>
        <v>38.560001</v>
      </c>
      <c r="L293" s="105">
        <f>HLOOKUP(L$57,[1]Beta!$A$22:$AG$362,[1]Beta!$B258+1,)</f>
        <v>51.740001999999997</v>
      </c>
      <c r="M293" s="105">
        <f>HLOOKUP(M$57,[1]Beta!$A$22:$AG$362,[1]Beta!$B258+1,)</f>
        <v>45.450001</v>
      </c>
      <c r="N293" s="105">
        <f>HLOOKUP(N$57,[1]Beta!$A$22:$AG$362,[1]Beta!$B258+1,)</f>
        <v>46.860000999999997</v>
      </c>
      <c r="O293" s="105">
        <f>HLOOKUP(O$57,[1]Beta!$A$22:$AG$362,[1]Beta!$B258+1,)</f>
        <v>16.23</v>
      </c>
      <c r="P293" s="105">
        <f>HLOOKUP(P$57,[1]Beta!$A$22:$AG$362,[1]Beta!$B258+1,)</f>
        <v>15.55</v>
      </c>
      <c r="Q293" s="105">
        <f>HLOOKUP(Q$57,[1]Beta!$A$22:$AG$362,[1]Beta!$B258+1,)</f>
        <v>55.34</v>
      </c>
      <c r="R293" s="105">
        <f>HLOOKUP(R$57,[1]Beta!$A$22:$AG$362,[1]Beta!$B258+1,)</f>
        <v>2575.6599120000001</v>
      </c>
    </row>
    <row r="294" spans="2:18" x14ac:dyDescent="0.2">
      <c r="B294" s="103">
        <v>41267</v>
      </c>
      <c r="C294" s="105">
        <f>HLOOKUP(C$57,[1]Beta!$A$22:$AG$362,[1]Beta!$B259+1,)</f>
        <v>34.630001</v>
      </c>
      <c r="D294" s="105">
        <f>HLOOKUP(D$57,[1]Beta!$A$22:$AG$362,[1]Beta!$B259+1,)</f>
        <v>32.220001000000003</v>
      </c>
      <c r="E294" s="105">
        <f>HLOOKUP(E$57,[1]Beta!$A$22:$AG$362,[1]Beta!$B259+1,)</f>
        <v>29.02</v>
      </c>
      <c r="F294" s="105">
        <f>HLOOKUP(F$57,[1]Beta!$A$22:$AG$362,[1]Beta!$B259+1,)</f>
        <v>50.240001999999997</v>
      </c>
      <c r="G294" s="105">
        <f>HLOOKUP(G$57,[1]Beta!$A$22:$AG$362,[1]Beta!$B259+1,)</f>
        <v>38.650002000000001</v>
      </c>
      <c r="H294" s="105" t="str">
        <f>HLOOKUP(H$57,[1]Beta!$A$22:$AG$362,[1]Beta!$B259+1,)</f>
        <v/>
      </c>
      <c r="I294" s="105">
        <f>HLOOKUP(I$57,[1]Beta!$A$22:$AG$362,[1]Beta!$B259+1,)</f>
        <v>41.73</v>
      </c>
      <c r="J294" s="105">
        <f>HLOOKUP(J$57,[1]Beta!$A$22:$AG$362,[1]Beta!$B259+1,)</f>
        <v>39.029998999999997</v>
      </c>
      <c r="K294" s="105">
        <f>HLOOKUP(K$57,[1]Beta!$A$22:$AG$362,[1]Beta!$B259+1,)</f>
        <v>37.700001</v>
      </c>
      <c r="L294" s="105">
        <f>HLOOKUP(L$57,[1]Beta!$A$22:$AG$362,[1]Beta!$B259+1,)</f>
        <v>49.48</v>
      </c>
      <c r="M294" s="105">
        <f>HLOOKUP(M$57,[1]Beta!$A$22:$AG$362,[1]Beta!$B259+1,)</f>
        <v>43.32</v>
      </c>
      <c r="N294" s="105">
        <f>HLOOKUP(N$57,[1]Beta!$A$22:$AG$362,[1]Beta!$B259+1,)</f>
        <v>44.350006</v>
      </c>
      <c r="O294" s="105">
        <f>HLOOKUP(O$57,[1]Beta!$A$22:$AG$362,[1]Beta!$B259+1,)</f>
        <v>13.7</v>
      </c>
      <c r="P294" s="105">
        <f>HLOOKUP(P$57,[1]Beta!$A$22:$AG$362,[1]Beta!$B259+1,)</f>
        <v>13.97</v>
      </c>
      <c r="Q294" s="105">
        <f>HLOOKUP(Q$57,[1]Beta!$A$22:$AG$362,[1]Beta!$B259+1,)</f>
        <v>51.549999</v>
      </c>
      <c r="R294" s="105">
        <f>HLOOKUP(R$57,[1]Beta!$A$22:$AG$362,[1]Beta!$B259+1,)</f>
        <v>2462.709961</v>
      </c>
    </row>
    <row r="295" spans="2:18" x14ac:dyDescent="0.2">
      <c r="B295" s="103">
        <v>41260</v>
      </c>
      <c r="C295" s="105">
        <f>HLOOKUP(C$57,[1]Beta!$A$22:$AG$362,[1]Beta!$B260+1,)</f>
        <v>36.020000000000003</v>
      </c>
      <c r="D295" s="105">
        <f>HLOOKUP(D$57,[1]Beta!$A$22:$AG$362,[1]Beta!$B260+1,)</f>
        <v>32.920006000000001</v>
      </c>
      <c r="E295" s="105">
        <f>HLOOKUP(E$57,[1]Beta!$A$22:$AG$362,[1]Beta!$B260+1,)</f>
        <v>29.74</v>
      </c>
      <c r="F295" s="105">
        <f>HLOOKUP(F$57,[1]Beta!$A$22:$AG$362,[1]Beta!$B260+1,)</f>
        <v>52.09</v>
      </c>
      <c r="G295" s="105">
        <f>HLOOKUP(G$57,[1]Beta!$A$22:$AG$362,[1]Beta!$B260+1,)</f>
        <v>39.790000999999997</v>
      </c>
      <c r="H295" s="105" t="str">
        <f>HLOOKUP(H$57,[1]Beta!$A$22:$AG$362,[1]Beta!$B260+1,)</f>
        <v/>
      </c>
      <c r="I295" s="105">
        <f>HLOOKUP(I$57,[1]Beta!$A$22:$AG$362,[1]Beta!$B260+1,)</f>
        <v>42.950001</v>
      </c>
      <c r="J295" s="105">
        <f>HLOOKUP(J$57,[1]Beta!$A$22:$AG$362,[1]Beta!$B260+1,)</f>
        <v>39.970001000000003</v>
      </c>
      <c r="K295" s="105">
        <f>HLOOKUP(K$57,[1]Beta!$A$22:$AG$362,[1]Beta!$B260+1,)</f>
        <v>38.5</v>
      </c>
      <c r="L295" s="105">
        <f>HLOOKUP(L$57,[1]Beta!$A$22:$AG$362,[1]Beta!$B260+1,)</f>
        <v>51.889999000000003</v>
      </c>
      <c r="M295" s="105">
        <f>HLOOKUP(M$57,[1]Beta!$A$22:$AG$362,[1]Beta!$B260+1,)</f>
        <v>45.25</v>
      </c>
      <c r="N295" s="105">
        <f>HLOOKUP(N$57,[1]Beta!$A$22:$AG$362,[1]Beta!$B260+1,)</f>
        <v>46.369995000000003</v>
      </c>
      <c r="O295" s="105">
        <f>HLOOKUP(O$57,[1]Beta!$A$22:$AG$362,[1]Beta!$B260+1,)</f>
        <v>14.52</v>
      </c>
      <c r="P295" s="105">
        <f>HLOOKUP(P$57,[1]Beta!$A$22:$AG$362,[1]Beta!$B260+1,)</f>
        <v>13.86</v>
      </c>
      <c r="Q295" s="105">
        <f>HLOOKUP(Q$57,[1]Beta!$A$22:$AG$362,[1]Beta!$B260+1,)</f>
        <v>51.529998999999997</v>
      </c>
      <c r="R295" s="105">
        <f>HLOOKUP(R$57,[1]Beta!$A$22:$AG$362,[1]Beta!$B260+1,)</f>
        <v>2510.320068</v>
      </c>
    </row>
    <row r="296" spans="2:18" x14ac:dyDescent="0.2">
      <c r="B296" s="103">
        <v>41253</v>
      </c>
      <c r="C296" s="105">
        <f>HLOOKUP(C$57,[1]Beta!$A$22:$AG$362,[1]Beta!$B261+1,)</f>
        <v>35.369999</v>
      </c>
      <c r="D296" s="105">
        <f>HLOOKUP(D$57,[1]Beta!$A$22:$AG$362,[1]Beta!$B261+1,)</f>
        <v>32.340000000000003</v>
      </c>
      <c r="E296" s="105">
        <f>HLOOKUP(E$57,[1]Beta!$A$22:$AG$362,[1]Beta!$B261+1,)</f>
        <v>29.540001</v>
      </c>
      <c r="F296" s="105">
        <f>HLOOKUP(F$57,[1]Beta!$A$22:$AG$362,[1]Beta!$B261+1,)</f>
        <v>52.77</v>
      </c>
      <c r="G296" s="105">
        <f>HLOOKUP(G$57,[1]Beta!$A$22:$AG$362,[1]Beta!$B261+1,)</f>
        <v>39.049999</v>
      </c>
      <c r="H296" s="105" t="str">
        <f>HLOOKUP(H$57,[1]Beta!$A$22:$AG$362,[1]Beta!$B261+1,)</f>
        <v/>
      </c>
      <c r="I296" s="105">
        <f>HLOOKUP(I$57,[1]Beta!$A$22:$AG$362,[1]Beta!$B261+1,)</f>
        <v>41.810001</v>
      </c>
      <c r="J296" s="105">
        <f>HLOOKUP(J$57,[1]Beta!$A$22:$AG$362,[1]Beta!$B261+1,)</f>
        <v>39.659999999999997</v>
      </c>
      <c r="K296" s="105">
        <f>HLOOKUP(K$57,[1]Beta!$A$22:$AG$362,[1]Beta!$B261+1,)</f>
        <v>39.860000999999997</v>
      </c>
      <c r="L296" s="105">
        <f>HLOOKUP(L$57,[1]Beta!$A$22:$AG$362,[1]Beta!$B261+1,)</f>
        <v>50.349997999999999</v>
      </c>
      <c r="M296" s="105">
        <f>HLOOKUP(M$57,[1]Beta!$A$22:$AG$362,[1]Beta!$B261+1,)</f>
        <v>43.849997999999999</v>
      </c>
      <c r="N296" s="105">
        <f>HLOOKUP(N$57,[1]Beta!$A$22:$AG$362,[1]Beta!$B261+1,)</f>
        <v>44.230003000000004</v>
      </c>
      <c r="O296" s="105">
        <f>HLOOKUP(O$57,[1]Beta!$A$22:$AG$362,[1]Beta!$B261+1,)</f>
        <v>14.57</v>
      </c>
      <c r="P296" s="105">
        <f>HLOOKUP(P$57,[1]Beta!$A$22:$AG$362,[1]Beta!$B261+1,)</f>
        <v>14.23</v>
      </c>
      <c r="Q296" s="105">
        <f>HLOOKUP(Q$57,[1]Beta!$A$22:$AG$362,[1]Beta!$B261+1,)</f>
        <v>48.470001000000003</v>
      </c>
      <c r="R296" s="105">
        <f>HLOOKUP(R$57,[1]Beta!$A$22:$AG$362,[1]Beta!$B261+1,)</f>
        <v>2480.360107</v>
      </c>
    </row>
    <row r="297" spans="2:18" x14ac:dyDescent="0.2">
      <c r="B297" s="103">
        <v>41246</v>
      </c>
      <c r="C297" s="105">
        <f>HLOOKUP(C$57,[1]Beta!$A$22:$AG$362,[1]Beta!$B262+1,)</f>
        <v>35.659999999999997</v>
      </c>
      <c r="D297" s="105">
        <f>HLOOKUP(D$57,[1]Beta!$A$22:$AG$362,[1]Beta!$B262+1,)</f>
        <v>33.139995999999996</v>
      </c>
      <c r="E297" s="105">
        <f>HLOOKUP(E$57,[1]Beta!$A$22:$AG$362,[1]Beta!$B262+1,)</f>
        <v>29.49</v>
      </c>
      <c r="F297" s="105">
        <f>HLOOKUP(F$57,[1]Beta!$A$22:$AG$362,[1]Beta!$B262+1,)</f>
        <v>52.830002</v>
      </c>
      <c r="G297" s="105">
        <f>HLOOKUP(G$57,[1]Beta!$A$22:$AG$362,[1]Beta!$B262+1,)</f>
        <v>38.740001999999997</v>
      </c>
      <c r="H297" s="105" t="str">
        <f>HLOOKUP(H$57,[1]Beta!$A$22:$AG$362,[1]Beta!$B262+1,)</f>
        <v/>
      </c>
      <c r="I297" s="105">
        <f>HLOOKUP(I$57,[1]Beta!$A$22:$AG$362,[1]Beta!$B262+1,)</f>
        <v>42</v>
      </c>
      <c r="J297" s="105">
        <f>HLOOKUP(J$57,[1]Beta!$A$22:$AG$362,[1]Beta!$B262+1,)</f>
        <v>41.200001</v>
      </c>
      <c r="K297" s="105">
        <f>HLOOKUP(K$57,[1]Beta!$A$22:$AG$362,[1]Beta!$B262+1,)</f>
        <v>39.970001000000003</v>
      </c>
      <c r="L297" s="105">
        <f>HLOOKUP(L$57,[1]Beta!$A$22:$AG$362,[1]Beta!$B262+1,)</f>
        <v>49.889999000000003</v>
      </c>
      <c r="M297" s="105">
        <f>HLOOKUP(M$57,[1]Beta!$A$22:$AG$362,[1]Beta!$B262+1,)</f>
        <v>43.439999</v>
      </c>
      <c r="N297" s="105">
        <f>HLOOKUP(N$57,[1]Beta!$A$22:$AG$362,[1]Beta!$B262+1,)</f>
        <v>46.060004999999997</v>
      </c>
      <c r="O297" s="105">
        <f>HLOOKUP(O$57,[1]Beta!$A$22:$AG$362,[1]Beta!$B262+1,)</f>
        <v>15.13</v>
      </c>
      <c r="P297" s="105">
        <f>HLOOKUP(P$57,[1]Beta!$A$22:$AG$362,[1]Beta!$B262+1,)</f>
        <v>13.94</v>
      </c>
      <c r="Q297" s="105">
        <f>HLOOKUP(Q$57,[1]Beta!$A$22:$AG$362,[1]Beta!$B262+1,)</f>
        <v>47.77</v>
      </c>
      <c r="R297" s="105">
        <f>HLOOKUP(R$57,[1]Beta!$A$22:$AG$362,[1]Beta!$B262+1,)</f>
        <v>2486.8400879999999</v>
      </c>
    </row>
    <row r="298" spans="2:18" x14ac:dyDescent="0.2">
      <c r="B298" s="103">
        <v>41239</v>
      </c>
      <c r="C298" s="105">
        <f>HLOOKUP(C$57,[1]Beta!$A$22:$AG$362,[1]Beta!$B263+1,)</f>
        <v>35.009998000000003</v>
      </c>
      <c r="D298" s="105">
        <f>HLOOKUP(D$57,[1]Beta!$A$22:$AG$362,[1]Beta!$B263+1,)</f>
        <v>33.220005</v>
      </c>
      <c r="E298" s="105">
        <f>HLOOKUP(E$57,[1]Beta!$A$22:$AG$362,[1]Beta!$B263+1,)</f>
        <v>29.25</v>
      </c>
      <c r="F298" s="105">
        <f>HLOOKUP(F$57,[1]Beta!$A$22:$AG$362,[1]Beta!$B263+1,)</f>
        <v>52.080002</v>
      </c>
      <c r="G298" s="105">
        <f>HLOOKUP(G$57,[1]Beta!$A$22:$AG$362,[1]Beta!$B263+1,)</f>
        <v>39.060001</v>
      </c>
      <c r="H298" s="105" t="str">
        <f>HLOOKUP(H$57,[1]Beta!$A$22:$AG$362,[1]Beta!$B263+1,)</f>
        <v/>
      </c>
      <c r="I298" s="105">
        <f>HLOOKUP(I$57,[1]Beta!$A$22:$AG$362,[1]Beta!$B263+1,)</f>
        <v>41.939999</v>
      </c>
      <c r="J298" s="105">
        <f>HLOOKUP(J$57,[1]Beta!$A$22:$AG$362,[1]Beta!$B263+1,)</f>
        <v>40.580002</v>
      </c>
      <c r="K298" s="105">
        <f>HLOOKUP(K$57,[1]Beta!$A$22:$AG$362,[1]Beta!$B263+1,)</f>
        <v>40.709999000000003</v>
      </c>
      <c r="L298" s="105">
        <f>HLOOKUP(L$57,[1]Beta!$A$22:$AG$362,[1]Beta!$B263+1,)</f>
        <v>49.970001000000003</v>
      </c>
      <c r="M298" s="105">
        <f>HLOOKUP(M$57,[1]Beta!$A$22:$AG$362,[1]Beta!$B263+1,)</f>
        <v>43.860000999999997</v>
      </c>
      <c r="N298" s="105">
        <f>HLOOKUP(N$57,[1]Beta!$A$22:$AG$362,[1]Beta!$B263+1,)</f>
        <v>45</v>
      </c>
      <c r="O298" s="105">
        <f>HLOOKUP(O$57,[1]Beta!$A$22:$AG$362,[1]Beta!$B263+1,)</f>
        <v>16.25</v>
      </c>
      <c r="P298" s="105">
        <f>HLOOKUP(P$57,[1]Beta!$A$22:$AG$362,[1]Beta!$B263+1,)</f>
        <v>15.08</v>
      </c>
      <c r="Q298" s="105">
        <f>HLOOKUP(Q$57,[1]Beta!$A$22:$AG$362,[1]Beta!$B263+1,)</f>
        <v>50.09</v>
      </c>
      <c r="R298" s="105">
        <f>HLOOKUP(R$57,[1]Beta!$A$22:$AG$362,[1]Beta!$B263+1,)</f>
        <v>2481.820068</v>
      </c>
    </row>
    <row r="299" spans="2:18" x14ac:dyDescent="0.2">
      <c r="B299" s="103">
        <v>41232</v>
      </c>
      <c r="C299" s="105">
        <f>HLOOKUP(C$57,[1]Beta!$A$22:$AG$362,[1]Beta!$B264+1,)</f>
        <v>34.200001</v>
      </c>
      <c r="D299" s="105">
        <f>HLOOKUP(D$57,[1]Beta!$A$22:$AG$362,[1]Beta!$B264+1,)</f>
        <v>31.780006</v>
      </c>
      <c r="E299" s="105">
        <f>HLOOKUP(E$57,[1]Beta!$A$22:$AG$362,[1]Beta!$B264+1,)</f>
        <v>28.33</v>
      </c>
      <c r="F299" s="105">
        <f>HLOOKUP(F$57,[1]Beta!$A$22:$AG$362,[1]Beta!$B264+1,)</f>
        <v>52.240001999999997</v>
      </c>
      <c r="G299" s="105">
        <f>HLOOKUP(G$57,[1]Beta!$A$22:$AG$362,[1]Beta!$B264+1,)</f>
        <v>37.299999</v>
      </c>
      <c r="H299" s="105" t="str">
        <f>HLOOKUP(H$57,[1]Beta!$A$22:$AG$362,[1]Beta!$B264+1,)</f>
        <v/>
      </c>
      <c r="I299" s="105">
        <f>HLOOKUP(I$57,[1]Beta!$A$22:$AG$362,[1]Beta!$B264+1,)</f>
        <v>40.779998999999997</v>
      </c>
      <c r="J299" s="105">
        <f>HLOOKUP(J$57,[1]Beta!$A$22:$AG$362,[1]Beta!$B264+1,)</f>
        <v>39.189999</v>
      </c>
      <c r="K299" s="105">
        <f>HLOOKUP(K$57,[1]Beta!$A$22:$AG$362,[1]Beta!$B264+1,)</f>
        <v>39.009998000000003</v>
      </c>
      <c r="L299" s="105">
        <f>HLOOKUP(L$57,[1]Beta!$A$22:$AG$362,[1]Beta!$B264+1,)</f>
        <v>48.049999</v>
      </c>
      <c r="M299" s="105">
        <f>HLOOKUP(M$57,[1]Beta!$A$22:$AG$362,[1]Beta!$B264+1,)</f>
        <v>42.169998</v>
      </c>
      <c r="N299" s="105">
        <f>HLOOKUP(N$57,[1]Beta!$A$22:$AG$362,[1]Beta!$B264+1,)</f>
        <v>43.300007000000001</v>
      </c>
      <c r="O299" s="105">
        <f>HLOOKUP(O$57,[1]Beta!$A$22:$AG$362,[1]Beta!$B264+1,)</f>
        <v>16.079999999999998</v>
      </c>
      <c r="P299" s="105">
        <f>HLOOKUP(P$57,[1]Beta!$A$22:$AG$362,[1]Beta!$B264+1,)</f>
        <v>14.62</v>
      </c>
      <c r="Q299" s="105">
        <f>HLOOKUP(Q$57,[1]Beta!$A$22:$AG$362,[1]Beta!$B264+1,)</f>
        <v>50.41</v>
      </c>
      <c r="R299" s="105">
        <f>HLOOKUP(R$57,[1]Beta!$A$22:$AG$362,[1]Beta!$B264+1,)</f>
        <v>2468.0600589999999</v>
      </c>
    </row>
    <row r="300" spans="2:18" x14ac:dyDescent="0.2">
      <c r="B300" s="103">
        <v>41225</v>
      </c>
      <c r="C300" s="105">
        <f>HLOOKUP(C$57,[1]Beta!$A$22:$AG$362,[1]Beta!$B265+1,)</f>
        <v>33.610000999999997</v>
      </c>
      <c r="D300" s="105">
        <f>HLOOKUP(D$57,[1]Beta!$A$22:$AG$362,[1]Beta!$B265+1,)</f>
        <v>30.75</v>
      </c>
      <c r="E300" s="105">
        <f>HLOOKUP(E$57,[1]Beta!$A$22:$AG$362,[1]Beta!$B265+1,)</f>
        <v>28</v>
      </c>
      <c r="F300" s="105">
        <f>HLOOKUP(F$57,[1]Beta!$A$22:$AG$362,[1]Beta!$B265+1,)</f>
        <v>50.360000999999997</v>
      </c>
      <c r="G300" s="105">
        <f>HLOOKUP(G$57,[1]Beta!$A$22:$AG$362,[1]Beta!$B265+1,)</f>
        <v>37.029998999999997</v>
      </c>
      <c r="H300" s="105" t="str">
        <f>HLOOKUP(H$57,[1]Beta!$A$22:$AG$362,[1]Beta!$B265+1,)</f>
        <v/>
      </c>
      <c r="I300" s="105">
        <f>HLOOKUP(I$57,[1]Beta!$A$22:$AG$362,[1]Beta!$B265+1,)</f>
        <v>40.209999000000003</v>
      </c>
      <c r="J300" s="105">
        <f>HLOOKUP(J$57,[1]Beta!$A$22:$AG$362,[1]Beta!$B265+1,)</f>
        <v>39.130001</v>
      </c>
      <c r="K300" s="105">
        <f>HLOOKUP(K$57,[1]Beta!$A$22:$AG$362,[1]Beta!$B265+1,)</f>
        <v>38.75</v>
      </c>
      <c r="L300" s="105">
        <f>HLOOKUP(L$57,[1]Beta!$A$22:$AG$362,[1]Beta!$B265+1,)</f>
        <v>47</v>
      </c>
      <c r="M300" s="105">
        <f>HLOOKUP(M$57,[1]Beta!$A$22:$AG$362,[1]Beta!$B265+1,)</f>
        <v>41.82</v>
      </c>
      <c r="N300" s="105">
        <f>HLOOKUP(N$57,[1]Beta!$A$22:$AG$362,[1]Beta!$B265+1,)</f>
        <v>42.259995000000004</v>
      </c>
      <c r="O300" s="105">
        <f>HLOOKUP(O$57,[1]Beta!$A$22:$AG$362,[1]Beta!$B265+1,)</f>
        <v>16.469999000000001</v>
      </c>
      <c r="P300" s="105">
        <f>HLOOKUP(P$57,[1]Beta!$A$22:$AG$362,[1]Beta!$B265+1,)</f>
        <v>14.49</v>
      </c>
      <c r="Q300" s="105">
        <f>HLOOKUP(Q$57,[1]Beta!$A$22:$AG$362,[1]Beta!$B265+1,)</f>
        <v>48.630001</v>
      </c>
      <c r="R300" s="105">
        <f>HLOOKUP(R$57,[1]Beta!$A$22:$AG$362,[1]Beta!$B265+1,)</f>
        <v>2381.0200199999999</v>
      </c>
    </row>
    <row r="301" spans="2:18" x14ac:dyDescent="0.2">
      <c r="B301" s="103">
        <v>41218</v>
      </c>
      <c r="C301" s="105">
        <f>HLOOKUP(C$57,[1]Beta!$A$22:$AG$362,[1]Beta!$B266+1,)</f>
        <v>34.919998</v>
      </c>
      <c r="D301" s="105">
        <f>HLOOKUP(D$57,[1]Beta!$A$22:$AG$362,[1]Beta!$B266+1,)</f>
        <v>31.530000999999999</v>
      </c>
      <c r="E301" s="105">
        <f>HLOOKUP(E$57,[1]Beta!$A$22:$AG$362,[1]Beta!$B266+1,)</f>
        <v>28.639999</v>
      </c>
      <c r="F301" s="105">
        <f>HLOOKUP(F$57,[1]Beta!$A$22:$AG$362,[1]Beta!$B266+1,)</f>
        <v>51.68</v>
      </c>
      <c r="G301" s="105">
        <f>HLOOKUP(G$57,[1]Beta!$A$22:$AG$362,[1]Beta!$B266+1,)</f>
        <v>38.189999</v>
      </c>
      <c r="H301" s="105" t="str">
        <f>HLOOKUP(H$57,[1]Beta!$A$22:$AG$362,[1]Beta!$B266+1,)</f>
        <v/>
      </c>
      <c r="I301" s="105">
        <f>HLOOKUP(I$57,[1]Beta!$A$22:$AG$362,[1]Beta!$B266+1,)</f>
        <v>41.630001</v>
      </c>
      <c r="J301" s="105">
        <f>HLOOKUP(J$57,[1]Beta!$A$22:$AG$362,[1]Beta!$B266+1,)</f>
        <v>41.209999000000003</v>
      </c>
      <c r="K301" s="105">
        <f>HLOOKUP(K$57,[1]Beta!$A$22:$AG$362,[1]Beta!$B266+1,)</f>
        <v>39.029998999999997</v>
      </c>
      <c r="L301" s="105">
        <f>HLOOKUP(L$57,[1]Beta!$A$22:$AG$362,[1]Beta!$B266+1,)</f>
        <v>48.310001</v>
      </c>
      <c r="M301" s="105">
        <f>HLOOKUP(M$57,[1]Beta!$A$22:$AG$362,[1]Beta!$B266+1,)</f>
        <v>42.77</v>
      </c>
      <c r="N301" s="105">
        <f>HLOOKUP(N$57,[1]Beta!$A$22:$AG$362,[1]Beta!$B266+1,)</f>
        <v>44.470005</v>
      </c>
      <c r="O301" s="105">
        <f>HLOOKUP(O$57,[1]Beta!$A$22:$AG$362,[1]Beta!$B266+1,)</f>
        <v>18.5</v>
      </c>
      <c r="P301" s="105">
        <f>HLOOKUP(P$57,[1]Beta!$A$22:$AG$362,[1]Beta!$B266+1,)</f>
        <v>14.29</v>
      </c>
      <c r="Q301" s="105">
        <f>HLOOKUP(Q$57,[1]Beta!$A$22:$AG$362,[1]Beta!$B266+1,)</f>
        <v>47.759998000000003</v>
      </c>
      <c r="R301" s="105">
        <f>HLOOKUP(R$57,[1]Beta!$A$22:$AG$362,[1]Beta!$B266+1,)</f>
        <v>2413.919922</v>
      </c>
    </row>
    <row r="302" spans="2:18" x14ac:dyDescent="0.2">
      <c r="B302" s="103">
        <v>41213</v>
      </c>
      <c r="C302" s="105">
        <f>HLOOKUP(C$57,[1]Beta!$A$22:$AG$362,[1]Beta!$B267+1,)</f>
        <v>35.270000000000003</v>
      </c>
      <c r="D302" s="105">
        <f>HLOOKUP(D$57,[1]Beta!$A$22:$AG$362,[1]Beta!$B267+1,)</f>
        <v>32.080002</v>
      </c>
      <c r="E302" s="105">
        <f>HLOOKUP(E$57,[1]Beta!$A$22:$AG$362,[1]Beta!$B267+1,)</f>
        <v>29.450001</v>
      </c>
      <c r="F302" s="105">
        <f>HLOOKUP(F$57,[1]Beta!$A$22:$AG$362,[1]Beta!$B267+1,)</f>
        <v>53.009998000000003</v>
      </c>
      <c r="G302" s="105">
        <f>HLOOKUP(G$57,[1]Beta!$A$22:$AG$362,[1]Beta!$B267+1,)</f>
        <v>38.979999999999997</v>
      </c>
      <c r="H302" s="105" t="str">
        <f>HLOOKUP(H$57,[1]Beta!$A$22:$AG$362,[1]Beta!$B267+1,)</f>
        <v/>
      </c>
      <c r="I302" s="105">
        <f>HLOOKUP(I$57,[1]Beta!$A$22:$AG$362,[1]Beta!$B267+1,)</f>
        <v>42.82</v>
      </c>
      <c r="J302" s="105">
        <f>HLOOKUP(J$57,[1]Beta!$A$22:$AG$362,[1]Beta!$B267+1,)</f>
        <v>43.599997999999999</v>
      </c>
      <c r="K302" s="105">
        <f>HLOOKUP(K$57,[1]Beta!$A$22:$AG$362,[1]Beta!$B267+1,)</f>
        <v>40.639999000000003</v>
      </c>
      <c r="L302" s="105">
        <f>HLOOKUP(L$57,[1]Beta!$A$22:$AG$362,[1]Beta!$B267+1,)</f>
        <v>50</v>
      </c>
      <c r="M302" s="105">
        <f>HLOOKUP(M$57,[1]Beta!$A$22:$AG$362,[1]Beta!$B267+1,)</f>
        <v>44.919998</v>
      </c>
      <c r="N302" s="105">
        <f>HLOOKUP(N$57,[1]Beta!$A$22:$AG$362,[1]Beta!$B267+1,)</f>
        <v>45.199992999999999</v>
      </c>
      <c r="O302" s="105">
        <f>HLOOKUP(O$57,[1]Beta!$A$22:$AG$362,[1]Beta!$B267+1,)</f>
        <v>19.07</v>
      </c>
      <c r="P302" s="105">
        <f>HLOOKUP(P$57,[1]Beta!$A$22:$AG$362,[1]Beta!$B267+1,)</f>
        <v>15.16</v>
      </c>
      <c r="Q302" s="105">
        <f>HLOOKUP(Q$57,[1]Beta!$A$22:$AG$362,[1]Beta!$B267+1,)</f>
        <v>49.779998999999997</v>
      </c>
      <c r="R302" s="105">
        <f>HLOOKUP(R$57,[1]Beta!$A$22:$AG$362,[1]Beta!$B267+1,)</f>
        <v>2471.3000489999999</v>
      </c>
    </row>
    <row r="303" spans="2:18" x14ac:dyDescent="0.2">
      <c r="B303" s="103">
        <v>41204</v>
      </c>
      <c r="C303" s="105">
        <f>HLOOKUP(C$57,[1]Beta!$A$22:$AG$362,[1]Beta!$B268+1,)</f>
        <v>35.799999</v>
      </c>
      <c r="D303" s="105">
        <f>HLOOKUP(D$57,[1]Beta!$A$22:$AG$362,[1]Beta!$B268+1,)</f>
        <v>32.269996999999996</v>
      </c>
      <c r="E303" s="105">
        <f>HLOOKUP(E$57,[1]Beta!$A$22:$AG$362,[1]Beta!$B268+1,)</f>
        <v>29.280000999999999</v>
      </c>
      <c r="F303" s="105">
        <f>HLOOKUP(F$57,[1]Beta!$A$22:$AG$362,[1]Beta!$B268+1,)</f>
        <v>53.43</v>
      </c>
      <c r="G303" s="105">
        <f>HLOOKUP(G$57,[1]Beta!$A$22:$AG$362,[1]Beta!$B268+1,)</f>
        <v>39.5</v>
      </c>
      <c r="H303" s="105" t="str">
        <f>HLOOKUP(H$57,[1]Beta!$A$22:$AG$362,[1]Beta!$B268+1,)</f>
        <v/>
      </c>
      <c r="I303" s="105">
        <f>HLOOKUP(I$57,[1]Beta!$A$22:$AG$362,[1]Beta!$B268+1,)</f>
        <v>43.830002</v>
      </c>
      <c r="J303" s="105">
        <f>HLOOKUP(J$57,[1]Beta!$A$22:$AG$362,[1]Beta!$B268+1,)</f>
        <v>44.599997999999999</v>
      </c>
      <c r="K303" s="105">
        <f>HLOOKUP(K$57,[1]Beta!$A$22:$AG$362,[1]Beta!$B268+1,)</f>
        <v>41.689999</v>
      </c>
      <c r="L303" s="105">
        <f>HLOOKUP(L$57,[1]Beta!$A$22:$AG$362,[1]Beta!$B268+1,)</f>
        <v>50.98</v>
      </c>
      <c r="M303" s="105">
        <f>HLOOKUP(M$57,[1]Beta!$A$22:$AG$362,[1]Beta!$B268+1,)</f>
        <v>47.779998999999997</v>
      </c>
      <c r="N303" s="105">
        <f>HLOOKUP(N$57,[1]Beta!$A$22:$AG$362,[1]Beta!$B268+1,)</f>
        <v>47.149994</v>
      </c>
      <c r="O303" s="105">
        <f>HLOOKUP(O$57,[1]Beta!$A$22:$AG$362,[1]Beta!$B268+1,)</f>
        <v>19.209999</v>
      </c>
      <c r="P303" s="105">
        <f>HLOOKUP(P$57,[1]Beta!$A$22:$AG$362,[1]Beta!$B268+1,)</f>
        <v>16.18</v>
      </c>
      <c r="Q303" s="105">
        <f>HLOOKUP(Q$57,[1]Beta!$A$22:$AG$362,[1]Beta!$B268+1,)</f>
        <v>51.130001</v>
      </c>
      <c r="R303" s="105">
        <f>HLOOKUP(R$57,[1]Beta!$A$22:$AG$362,[1]Beta!$B268+1,)</f>
        <v>2466.8000489999999</v>
      </c>
    </row>
    <row r="304" spans="2:18" x14ac:dyDescent="0.2">
      <c r="B304" s="103">
        <v>41197</v>
      </c>
      <c r="C304" s="105">
        <f>HLOOKUP(C$57,[1]Beta!$A$22:$AG$362,[1]Beta!$B269+1,)</f>
        <v>35.950001</v>
      </c>
      <c r="D304" s="105">
        <f>HLOOKUP(D$57,[1]Beta!$A$22:$AG$362,[1]Beta!$B269+1,)</f>
        <v>32.860004000000004</v>
      </c>
      <c r="E304" s="105">
        <f>HLOOKUP(E$57,[1]Beta!$A$22:$AG$362,[1]Beta!$B269+1,)</f>
        <v>29.309999000000001</v>
      </c>
      <c r="F304" s="105">
        <f>HLOOKUP(F$57,[1]Beta!$A$22:$AG$362,[1]Beta!$B269+1,)</f>
        <v>52.959999000000003</v>
      </c>
      <c r="G304" s="105">
        <f>HLOOKUP(G$57,[1]Beta!$A$22:$AG$362,[1]Beta!$B269+1,)</f>
        <v>39.549999</v>
      </c>
      <c r="H304" s="105" t="str">
        <f>HLOOKUP(H$57,[1]Beta!$A$22:$AG$362,[1]Beta!$B269+1,)</f>
        <v/>
      </c>
      <c r="I304" s="105">
        <f>HLOOKUP(I$57,[1]Beta!$A$22:$AG$362,[1]Beta!$B269+1,)</f>
        <v>44.009998000000003</v>
      </c>
      <c r="J304" s="105">
        <f>HLOOKUP(J$57,[1]Beta!$A$22:$AG$362,[1]Beta!$B269+1,)</f>
        <v>45.860000999999997</v>
      </c>
      <c r="K304" s="105">
        <f>HLOOKUP(K$57,[1]Beta!$A$22:$AG$362,[1]Beta!$B269+1,)</f>
        <v>42.810001</v>
      </c>
      <c r="L304" s="105">
        <f>HLOOKUP(L$57,[1]Beta!$A$22:$AG$362,[1]Beta!$B269+1,)</f>
        <v>51.490001999999997</v>
      </c>
      <c r="M304" s="105">
        <f>HLOOKUP(M$57,[1]Beta!$A$22:$AG$362,[1]Beta!$B269+1,)</f>
        <v>48.740001999999997</v>
      </c>
      <c r="N304" s="105">
        <f>HLOOKUP(N$57,[1]Beta!$A$22:$AG$362,[1]Beta!$B269+1,)</f>
        <v>46.949997000000003</v>
      </c>
      <c r="O304" s="105">
        <f>HLOOKUP(O$57,[1]Beta!$A$22:$AG$362,[1]Beta!$B269+1,)</f>
        <v>19.23</v>
      </c>
      <c r="P304" s="105">
        <f>HLOOKUP(P$57,[1]Beta!$A$22:$AG$362,[1]Beta!$B269+1,)</f>
        <v>16.09</v>
      </c>
      <c r="Q304" s="105">
        <f>HLOOKUP(Q$57,[1]Beta!$A$22:$AG$362,[1]Beta!$B269+1,)</f>
        <v>49.580002</v>
      </c>
      <c r="R304" s="105">
        <f>HLOOKUP(R$57,[1]Beta!$A$22:$AG$362,[1]Beta!$B269+1,)</f>
        <v>2503.8000489999999</v>
      </c>
    </row>
    <row r="305" spans="2:18" x14ac:dyDescent="0.2">
      <c r="B305" s="103">
        <v>41190</v>
      </c>
      <c r="C305" s="105">
        <f>HLOOKUP(C$57,[1]Beta!$A$22:$AG$362,[1]Beta!$B270+1,)</f>
        <v>35.68</v>
      </c>
      <c r="D305" s="105">
        <f>HLOOKUP(D$57,[1]Beta!$A$22:$AG$362,[1]Beta!$B270+1,)</f>
        <v>31.279995</v>
      </c>
      <c r="E305" s="105">
        <f>HLOOKUP(E$57,[1]Beta!$A$22:$AG$362,[1]Beta!$B270+1,)</f>
        <v>28.780000999999999</v>
      </c>
      <c r="F305" s="105">
        <f>HLOOKUP(F$57,[1]Beta!$A$22:$AG$362,[1]Beta!$B270+1,)</f>
        <v>50.860000999999997</v>
      </c>
      <c r="G305" s="105">
        <f>HLOOKUP(G$57,[1]Beta!$A$22:$AG$362,[1]Beta!$B270+1,)</f>
        <v>39.090000000000003</v>
      </c>
      <c r="H305" s="105" t="str">
        <f>HLOOKUP(H$57,[1]Beta!$A$22:$AG$362,[1]Beta!$B270+1,)</f>
        <v/>
      </c>
      <c r="I305" s="105">
        <f>HLOOKUP(I$57,[1]Beta!$A$22:$AG$362,[1]Beta!$B270+1,)</f>
        <v>43.75</v>
      </c>
      <c r="J305" s="105">
        <f>HLOOKUP(J$57,[1]Beta!$A$22:$AG$362,[1]Beta!$B270+1,)</f>
        <v>45.27</v>
      </c>
      <c r="K305" s="105">
        <f>HLOOKUP(K$57,[1]Beta!$A$22:$AG$362,[1]Beta!$B270+1,)</f>
        <v>42.91</v>
      </c>
      <c r="L305" s="105">
        <f>HLOOKUP(L$57,[1]Beta!$A$22:$AG$362,[1]Beta!$B270+1,)</f>
        <v>51.490001999999997</v>
      </c>
      <c r="M305" s="105">
        <f>HLOOKUP(M$57,[1]Beta!$A$22:$AG$362,[1]Beta!$B270+1,)</f>
        <v>49.09</v>
      </c>
      <c r="N305" s="105">
        <f>HLOOKUP(N$57,[1]Beta!$A$22:$AG$362,[1]Beta!$B270+1,)</f>
        <v>48.400005</v>
      </c>
      <c r="O305" s="105">
        <f>HLOOKUP(O$57,[1]Beta!$A$22:$AG$362,[1]Beta!$B270+1,)</f>
        <v>19.059999000000001</v>
      </c>
      <c r="P305" s="105">
        <f>HLOOKUP(P$57,[1]Beta!$A$22:$AG$362,[1]Beta!$B270+1,)</f>
        <v>15.32</v>
      </c>
      <c r="Q305" s="105">
        <f>HLOOKUP(Q$57,[1]Beta!$A$22:$AG$362,[1]Beta!$B270+1,)</f>
        <v>50.02</v>
      </c>
      <c r="R305" s="105">
        <f>HLOOKUP(R$57,[1]Beta!$A$22:$AG$362,[1]Beta!$B270+1,)</f>
        <v>2495.280029</v>
      </c>
    </row>
    <row r="306" spans="2:18" x14ac:dyDescent="0.2">
      <c r="B306" s="103">
        <v>41183</v>
      </c>
      <c r="C306" s="105">
        <f>HLOOKUP(C$57,[1]Beta!$A$22:$AG$362,[1]Beta!$B271+1,)</f>
        <v>36.080002</v>
      </c>
      <c r="D306" s="105">
        <f>HLOOKUP(D$57,[1]Beta!$A$22:$AG$362,[1]Beta!$B271+1,)</f>
        <v>31.909996</v>
      </c>
      <c r="E306" s="105">
        <f>HLOOKUP(E$57,[1]Beta!$A$22:$AG$362,[1]Beta!$B271+1,)</f>
        <v>29.1</v>
      </c>
      <c r="F306" s="105">
        <f>HLOOKUP(F$57,[1]Beta!$A$22:$AG$362,[1]Beta!$B271+1,)</f>
        <v>52.68</v>
      </c>
      <c r="G306" s="105">
        <f>HLOOKUP(G$57,[1]Beta!$A$22:$AG$362,[1]Beta!$B271+1,)</f>
        <v>39.700001</v>
      </c>
      <c r="H306" s="105" t="str">
        <f>HLOOKUP(H$57,[1]Beta!$A$22:$AG$362,[1]Beta!$B271+1,)</f>
        <v/>
      </c>
      <c r="I306" s="105">
        <f>HLOOKUP(I$57,[1]Beta!$A$22:$AG$362,[1]Beta!$B271+1,)</f>
        <v>44</v>
      </c>
      <c r="J306" s="105">
        <f>HLOOKUP(J$57,[1]Beta!$A$22:$AG$362,[1]Beta!$B271+1,)</f>
        <v>45.73</v>
      </c>
      <c r="K306" s="105">
        <f>HLOOKUP(K$57,[1]Beta!$A$22:$AG$362,[1]Beta!$B271+1,)</f>
        <v>43.459999000000003</v>
      </c>
      <c r="L306" s="105">
        <f>HLOOKUP(L$57,[1]Beta!$A$22:$AG$362,[1]Beta!$B271+1,)</f>
        <v>52.68</v>
      </c>
      <c r="M306" s="105">
        <f>HLOOKUP(M$57,[1]Beta!$A$22:$AG$362,[1]Beta!$B271+1,)</f>
        <v>50.18</v>
      </c>
      <c r="N306" s="105">
        <f>HLOOKUP(N$57,[1]Beta!$A$22:$AG$362,[1]Beta!$B271+1,)</f>
        <v>48.289993000000003</v>
      </c>
      <c r="O306" s="105">
        <f>HLOOKUP(O$57,[1]Beta!$A$22:$AG$362,[1]Beta!$B271+1,)</f>
        <v>19.149999999999999</v>
      </c>
      <c r="P306" s="105">
        <f>HLOOKUP(P$57,[1]Beta!$A$22:$AG$362,[1]Beta!$B271+1,)</f>
        <v>16.260000000000002</v>
      </c>
      <c r="Q306" s="105">
        <f>HLOOKUP(Q$57,[1]Beta!$A$22:$AG$362,[1]Beta!$B271+1,)</f>
        <v>50.580002</v>
      </c>
      <c r="R306" s="105">
        <f>HLOOKUP(R$57,[1]Beta!$A$22:$AG$362,[1]Beta!$B271+1,)</f>
        <v>2551.030029</v>
      </c>
    </row>
    <row r="307" spans="2:18" x14ac:dyDescent="0.2">
      <c r="B307" s="103">
        <v>41176</v>
      </c>
      <c r="C307" s="105">
        <f>HLOOKUP(C$57,[1]Beta!$A$22:$AG$362,[1]Beta!$B272+1,)</f>
        <v>35.790000999999997</v>
      </c>
      <c r="D307" s="105">
        <f>HLOOKUP(D$57,[1]Beta!$A$22:$AG$362,[1]Beta!$B272+1,)</f>
        <v>31.750004000000001</v>
      </c>
      <c r="E307" s="105">
        <f>HLOOKUP(E$57,[1]Beta!$A$22:$AG$362,[1]Beta!$B272+1,)</f>
        <v>28.6</v>
      </c>
      <c r="F307" s="105">
        <f>HLOOKUP(F$57,[1]Beta!$A$22:$AG$362,[1]Beta!$B272+1,)</f>
        <v>54.040000999999997</v>
      </c>
      <c r="G307" s="105">
        <f>HLOOKUP(G$57,[1]Beta!$A$22:$AG$362,[1]Beta!$B272+1,)</f>
        <v>40.25</v>
      </c>
      <c r="H307" s="105" t="str">
        <f>HLOOKUP(H$57,[1]Beta!$A$22:$AG$362,[1]Beta!$B272+1,)</f>
        <v/>
      </c>
      <c r="I307" s="105">
        <f>HLOOKUP(I$57,[1]Beta!$A$22:$AG$362,[1]Beta!$B272+1,)</f>
        <v>44.200001</v>
      </c>
      <c r="J307" s="105">
        <f>HLOOKUP(J$57,[1]Beta!$A$22:$AG$362,[1]Beta!$B272+1,)</f>
        <v>45.720001000000003</v>
      </c>
      <c r="K307" s="105">
        <f>HLOOKUP(K$57,[1]Beta!$A$22:$AG$362,[1]Beta!$B272+1,)</f>
        <v>43</v>
      </c>
      <c r="L307" s="105">
        <f>HLOOKUP(L$57,[1]Beta!$A$22:$AG$362,[1]Beta!$B272+1,)</f>
        <v>52.93</v>
      </c>
      <c r="M307" s="105">
        <f>HLOOKUP(M$57,[1]Beta!$A$22:$AG$362,[1]Beta!$B272+1,)</f>
        <v>49.240001999999997</v>
      </c>
      <c r="N307" s="105">
        <f>HLOOKUP(N$57,[1]Beta!$A$22:$AG$362,[1]Beta!$B272+1,)</f>
        <v>47.359993000000003</v>
      </c>
      <c r="O307" s="105">
        <f>HLOOKUP(O$57,[1]Beta!$A$22:$AG$362,[1]Beta!$B272+1,)</f>
        <v>18.860001</v>
      </c>
      <c r="P307" s="105">
        <f>HLOOKUP(P$57,[1]Beta!$A$22:$AG$362,[1]Beta!$B272+1,)</f>
        <v>15.4</v>
      </c>
      <c r="Q307" s="105">
        <f>HLOOKUP(Q$57,[1]Beta!$A$22:$AG$362,[1]Beta!$B272+1,)</f>
        <v>50.34</v>
      </c>
      <c r="R307" s="105">
        <f>HLOOKUP(R$57,[1]Beta!$A$22:$AG$362,[1]Beta!$B272+1,)</f>
        <v>2513.929932</v>
      </c>
    </row>
    <row r="308" spans="2:18" x14ac:dyDescent="0.2">
      <c r="B308" s="103">
        <v>41169</v>
      </c>
      <c r="C308" s="105">
        <f>HLOOKUP(C$57,[1]Beta!$A$22:$AG$362,[1]Beta!$B273+1,)</f>
        <v>35.700001</v>
      </c>
      <c r="D308" s="105">
        <f>HLOOKUP(D$57,[1]Beta!$A$22:$AG$362,[1]Beta!$B273+1,)</f>
        <v>31.270004</v>
      </c>
      <c r="E308" s="105">
        <f>HLOOKUP(E$57,[1]Beta!$A$22:$AG$362,[1]Beta!$B273+1,)</f>
        <v>28.559999000000001</v>
      </c>
      <c r="F308" s="105">
        <f>HLOOKUP(F$57,[1]Beta!$A$22:$AG$362,[1]Beta!$B273+1,)</f>
        <v>54.049999</v>
      </c>
      <c r="G308" s="105">
        <f>HLOOKUP(G$57,[1]Beta!$A$22:$AG$362,[1]Beta!$B273+1,)</f>
        <v>40.099997999999999</v>
      </c>
      <c r="H308" s="105" t="str">
        <f>HLOOKUP(H$57,[1]Beta!$A$22:$AG$362,[1]Beta!$B273+1,)</f>
        <v/>
      </c>
      <c r="I308" s="105">
        <f>HLOOKUP(I$57,[1]Beta!$A$22:$AG$362,[1]Beta!$B273+1,)</f>
        <v>44.459999000000003</v>
      </c>
      <c r="J308" s="105">
        <f>HLOOKUP(J$57,[1]Beta!$A$22:$AG$362,[1]Beta!$B273+1,)</f>
        <v>46.57</v>
      </c>
      <c r="K308" s="105">
        <f>HLOOKUP(K$57,[1]Beta!$A$22:$AG$362,[1]Beta!$B273+1,)</f>
        <v>42.34</v>
      </c>
      <c r="L308" s="105">
        <f>HLOOKUP(L$57,[1]Beta!$A$22:$AG$362,[1]Beta!$B273+1,)</f>
        <v>52.57</v>
      </c>
      <c r="M308" s="105">
        <f>HLOOKUP(M$57,[1]Beta!$A$22:$AG$362,[1]Beta!$B273+1,)</f>
        <v>48.860000999999997</v>
      </c>
      <c r="N308" s="105">
        <f>HLOOKUP(N$57,[1]Beta!$A$22:$AG$362,[1]Beta!$B273+1,)</f>
        <v>46.739998</v>
      </c>
      <c r="O308" s="105">
        <f>HLOOKUP(O$57,[1]Beta!$A$22:$AG$362,[1]Beta!$B273+1,)</f>
        <v>18.73</v>
      </c>
      <c r="P308" s="105">
        <f>HLOOKUP(P$57,[1]Beta!$A$22:$AG$362,[1]Beta!$B273+1,)</f>
        <v>15.89</v>
      </c>
      <c r="Q308" s="105">
        <f>HLOOKUP(Q$57,[1]Beta!$A$22:$AG$362,[1]Beta!$B273+1,)</f>
        <v>50.810001</v>
      </c>
      <c r="R308" s="105">
        <f>HLOOKUP(R$57,[1]Beta!$A$22:$AG$362,[1]Beta!$B273+1,)</f>
        <v>2546.919922</v>
      </c>
    </row>
    <row r="309" spans="2:18" x14ac:dyDescent="0.2">
      <c r="B309" s="103">
        <v>41162</v>
      </c>
      <c r="C309" s="105">
        <f>HLOOKUP(C$57,[1]Beta!$A$22:$AG$362,[1]Beta!$B274+1,)</f>
        <v>35.360000999999997</v>
      </c>
      <c r="D309" s="105">
        <f>HLOOKUP(D$57,[1]Beta!$A$22:$AG$362,[1]Beta!$B274+1,)</f>
        <v>30.559994</v>
      </c>
      <c r="E309" s="105">
        <f>HLOOKUP(E$57,[1]Beta!$A$22:$AG$362,[1]Beta!$B274+1,)</f>
        <v>28.379999000000002</v>
      </c>
      <c r="F309" s="105">
        <f>HLOOKUP(F$57,[1]Beta!$A$22:$AG$362,[1]Beta!$B274+1,)</f>
        <v>54.540000999999997</v>
      </c>
      <c r="G309" s="105">
        <f>HLOOKUP(G$57,[1]Beta!$A$22:$AG$362,[1]Beta!$B274+1,)</f>
        <v>39.990001999999997</v>
      </c>
      <c r="H309" s="105" t="str">
        <f>HLOOKUP(H$57,[1]Beta!$A$22:$AG$362,[1]Beta!$B274+1,)</f>
        <v/>
      </c>
      <c r="I309" s="105">
        <f>HLOOKUP(I$57,[1]Beta!$A$22:$AG$362,[1]Beta!$B274+1,)</f>
        <v>43.849997999999999</v>
      </c>
      <c r="J309" s="105">
        <f>HLOOKUP(J$57,[1]Beta!$A$22:$AG$362,[1]Beta!$B274+1,)</f>
        <v>46.130001</v>
      </c>
      <c r="K309" s="105">
        <f>HLOOKUP(K$57,[1]Beta!$A$22:$AG$362,[1]Beta!$B274+1,)</f>
        <v>41.860000999999997</v>
      </c>
      <c r="L309" s="105">
        <f>HLOOKUP(L$57,[1]Beta!$A$22:$AG$362,[1]Beta!$B274+1,)</f>
        <v>52.48</v>
      </c>
      <c r="M309" s="105">
        <f>HLOOKUP(M$57,[1]Beta!$A$22:$AG$362,[1]Beta!$B274+1,)</f>
        <v>48.779998999999997</v>
      </c>
      <c r="N309" s="105">
        <f>HLOOKUP(N$57,[1]Beta!$A$22:$AG$362,[1]Beta!$B274+1,)</f>
        <v>46.110000999999997</v>
      </c>
      <c r="O309" s="105">
        <f>HLOOKUP(O$57,[1]Beta!$A$22:$AG$362,[1]Beta!$B274+1,)</f>
        <v>18.799999</v>
      </c>
      <c r="P309" s="105">
        <f>HLOOKUP(P$57,[1]Beta!$A$22:$AG$362,[1]Beta!$B274+1,)</f>
        <v>15.06</v>
      </c>
      <c r="Q309" s="105">
        <f>HLOOKUP(Q$57,[1]Beta!$A$22:$AG$362,[1]Beta!$B274+1,)</f>
        <v>49.169998</v>
      </c>
      <c r="R309" s="105">
        <f>HLOOKUP(R$57,[1]Beta!$A$22:$AG$362,[1]Beta!$B274+1,)</f>
        <v>2556.1298830000001</v>
      </c>
    </row>
    <row r="310" spans="2:18" x14ac:dyDescent="0.2">
      <c r="B310" s="103">
        <v>41156</v>
      </c>
      <c r="C310" s="105">
        <f>HLOOKUP(C$57,[1]Beta!$A$22:$AG$362,[1]Beta!$B275+1,)</f>
        <v>35.310001</v>
      </c>
      <c r="D310" s="105">
        <f>HLOOKUP(D$57,[1]Beta!$A$22:$AG$362,[1]Beta!$B275+1,)</f>
        <v>31.210003</v>
      </c>
      <c r="E310" s="105">
        <f>HLOOKUP(E$57,[1]Beta!$A$22:$AG$362,[1]Beta!$B275+1,)</f>
        <v>28.459999</v>
      </c>
      <c r="F310" s="105">
        <f>HLOOKUP(F$57,[1]Beta!$A$22:$AG$362,[1]Beta!$B275+1,)</f>
        <v>51.439999</v>
      </c>
      <c r="G310" s="105">
        <f>HLOOKUP(G$57,[1]Beta!$A$22:$AG$362,[1]Beta!$B275+1,)</f>
        <v>40.139999000000003</v>
      </c>
      <c r="H310" s="105" t="str">
        <f>HLOOKUP(H$57,[1]Beta!$A$22:$AG$362,[1]Beta!$B275+1,)</f>
        <v/>
      </c>
      <c r="I310" s="105">
        <f>HLOOKUP(I$57,[1]Beta!$A$22:$AG$362,[1]Beta!$B275+1,)</f>
        <v>43.939999</v>
      </c>
      <c r="J310" s="105">
        <f>HLOOKUP(J$57,[1]Beta!$A$22:$AG$362,[1]Beta!$B275+1,)</f>
        <v>45.200001</v>
      </c>
      <c r="K310" s="105">
        <f>HLOOKUP(K$57,[1]Beta!$A$22:$AG$362,[1]Beta!$B275+1,)</f>
        <v>42.209999000000003</v>
      </c>
      <c r="L310" s="105">
        <f>HLOOKUP(L$57,[1]Beta!$A$22:$AG$362,[1]Beta!$B275+1,)</f>
        <v>51.450001</v>
      </c>
      <c r="M310" s="105">
        <f>HLOOKUP(M$57,[1]Beta!$A$22:$AG$362,[1]Beta!$B275+1,)</f>
        <v>48.59</v>
      </c>
      <c r="N310" s="105">
        <f>HLOOKUP(N$57,[1]Beta!$A$22:$AG$362,[1]Beta!$B275+1,)</f>
        <v>46.780006</v>
      </c>
      <c r="O310" s="105">
        <f>HLOOKUP(O$57,[1]Beta!$A$22:$AG$362,[1]Beta!$B275+1,)</f>
        <v>19.440000999999999</v>
      </c>
      <c r="P310" s="105">
        <f>HLOOKUP(P$57,[1]Beta!$A$22:$AG$362,[1]Beta!$B275+1,)</f>
        <v>14.61</v>
      </c>
      <c r="Q310" s="105">
        <f>HLOOKUP(Q$57,[1]Beta!$A$22:$AG$362,[1]Beta!$B275+1,)</f>
        <v>46.740001999999997</v>
      </c>
      <c r="R310" s="105">
        <f>HLOOKUP(R$57,[1]Beta!$A$22:$AG$362,[1]Beta!$B275+1,)</f>
        <v>2506.3701169999999</v>
      </c>
    </row>
    <row r="311" spans="2:18" x14ac:dyDescent="0.2">
      <c r="B311" s="103">
        <v>41148</v>
      </c>
      <c r="C311" s="105">
        <f>HLOOKUP(C$57,[1]Beta!$A$22:$AG$362,[1]Beta!$B276+1,)</f>
        <v>34.939999</v>
      </c>
      <c r="D311" s="105">
        <f>HLOOKUP(D$57,[1]Beta!$A$22:$AG$362,[1]Beta!$B276+1,)</f>
        <v>30.48</v>
      </c>
      <c r="E311" s="105">
        <f>HLOOKUP(E$57,[1]Beta!$A$22:$AG$362,[1]Beta!$B276+1,)</f>
        <v>28.209999</v>
      </c>
      <c r="F311" s="105">
        <f>HLOOKUP(F$57,[1]Beta!$A$22:$AG$362,[1]Beta!$B276+1,)</f>
        <v>49.900002000000001</v>
      </c>
      <c r="G311" s="105">
        <f>HLOOKUP(G$57,[1]Beta!$A$22:$AG$362,[1]Beta!$B276+1,)</f>
        <v>39.040000999999997</v>
      </c>
      <c r="H311" s="105" t="str">
        <f>HLOOKUP(H$57,[1]Beta!$A$22:$AG$362,[1]Beta!$B276+1,)</f>
        <v/>
      </c>
      <c r="I311" s="105">
        <f>HLOOKUP(I$57,[1]Beta!$A$22:$AG$362,[1]Beta!$B276+1,)</f>
        <v>42.75</v>
      </c>
      <c r="J311" s="105">
        <f>HLOOKUP(J$57,[1]Beta!$A$22:$AG$362,[1]Beta!$B276+1,)</f>
        <v>44.810001</v>
      </c>
      <c r="K311" s="105">
        <f>HLOOKUP(K$57,[1]Beta!$A$22:$AG$362,[1]Beta!$B276+1,)</f>
        <v>42.25</v>
      </c>
      <c r="L311" s="105">
        <f>HLOOKUP(L$57,[1]Beta!$A$22:$AG$362,[1]Beta!$B276+1,)</f>
        <v>50.619999</v>
      </c>
      <c r="M311" s="105">
        <f>HLOOKUP(M$57,[1]Beta!$A$22:$AG$362,[1]Beta!$B276+1,)</f>
        <v>49.169998</v>
      </c>
      <c r="N311" s="105">
        <f>HLOOKUP(N$57,[1]Beta!$A$22:$AG$362,[1]Beta!$B276+1,)</f>
        <v>46.829998000000003</v>
      </c>
      <c r="O311" s="105">
        <f>HLOOKUP(O$57,[1]Beta!$A$22:$AG$362,[1]Beta!$B276+1,)</f>
        <v>19.440000999999999</v>
      </c>
      <c r="P311" s="105">
        <f>HLOOKUP(P$57,[1]Beta!$A$22:$AG$362,[1]Beta!$B276+1,)</f>
        <v>14.88</v>
      </c>
      <c r="Q311" s="105">
        <f>HLOOKUP(Q$57,[1]Beta!$A$22:$AG$362,[1]Beta!$B276+1,)</f>
        <v>45.27</v>
      </c>
      <c r="R311" s="105">
        <f>HLOOKUP(R$57,[1]Beta!$A$22:$AG$362,[1]Beta!$B276+1,)</f>
        <v>2450.6000979999999</v>
      </c>
    </row>
    <row r="312" spans="2:18" x14ac:dyDescent="0.2">
      <c r="B312" s="103">
        <v>41141</v>
      </c>
      <c r="C312" s="105">
        <f>HLOOKUP(C$57,[1]Beta!$A$22:$AG$362,[1]Beta!$B277+1,)</f>
        <v>35.229999999999997</v>
      </c>
      <c r="D312" s="105">
        <f>HLOOKUP(D$57,[1]Beta!$A$22:$AG$362,[1]Beta!$B277+1,)</f>
        <v>30.379995000000001</v>
      </c>
      <c r="E312" s="105">
        <f>HLOOKUP(E$57,[1]Beta!$A$22:$AG$362,[1]Beta!$B277+1,)</f>
        <v>28.469999000000001</v>
      </c>
      <c r="F312" s="105">
        <f>HLOOKUP(F$57,[1]Beta!$A$22:$AG$362,[1]Beta!$B277+1,)</f>
        <v>49.950001</v>
      </c>
      <c r="G312" s="105">
        <f>HLOOKUP(G$57,[1]Beta!$A$22:$AG$362,[1]Beta!$B277+1,)</f>
        <v>39.770000000000003</v>
      </c>
      <c r="H312" s="105" t="str">
        <f>HLOOKUP(H$57,[1]Beta!$A$22:$AG$362,[1]Beta!$B277+1,)</f>
        <v/>
      </c>
      <c r="I312" s="105">
        <f>HLOOKUP(I$57,[1]Beta!$A$22:$AG$362,[1]Beta!$B277+1,)</f>
        <v>42.82</v>
      </c>
      <c r="J312" s="105">
        <f>HLOOKUP(J$57,[1]Beta!$A$22:$AG$362,[1]Beta!$B277+1,)</f>
        <v>45.369999</v>
      </c>
      <c r="K312" s="105">
        <f>HLOOKUP(K$57,[1]Beta!$A$22:$AG$362,[1]Beta!$B277+1,)</f>
        <v>42.029998999999997</v>
      </c>
      <c r="L312" s="105">
        <f>HLOOKUP(L$57,[1]Beta!$A$22:$AG$362,[1]Beta!$B277+1,)</f>
        <v>50.689999</v>
      </c>
      <c r="M312" s="105">
        <f>HLOOKUP(M$57,[1]Beta!$A$22:$AG$362,[1]Beta!$B277+1,)</f>
        <v>49.310001</v>
      </c>
      <c r="N312" s="105">
        <f>HLOOKUP(N$57,[1]Beta!$A$22:$AG$362,[1]Beta!$B277+1,)</f>
        <v>46.68</v>
      </c>
      <c r="O312" s="105">
        <f>HLOOKUP(O$57,[1]Beta!$A$22:$AG$362,[1]Beta!$B277+1,)</f>
        <v>20.32</v>
      </c>
      <c r="P312" s="105">
        <f>HLOOKUP(P$57,[1]Beta!$A$22:$AG$362,[1]Beta!$B277+1,)</f>
        <v>15.15</v>
      </c>
      <c r="Q312" s="105">
        <f>HLOOKUP(Q$57,[1]Beta!$A$22:$AG$362,[1]Beta!$B277+1,)</f>
        <v>44.790000999999997</v>
      </c>
      <c r="R312" s="105">
        <f>HLOOKUP(R$57,[1]Beta!$A$22:$AG$362,[1]Beta!$B277+1,)</f>
        <v>2457.3999020000001</v>
      </c>
    </row>
    <row r="313" spans="2:18" x14ac:dyDescent="0.2">
      <c r="B313" s="103">
        <v>41134</v>
      </c>
      <c r="C313" s="105">
        <f>HLOOKUP(C$57,[1]Beta!$A$22:$AG$362,[1]Beta!$B278+1,)</f>
        <v>36.709999000000003</v>
      </c>
      <c r="D313" s="105">
        <f>HLOOKUP(D$57,[1]Beta!$A$22:$AG$362,[1]Beta!$B278+1,)</f>
        <v>31.090004</v>
      </c>
      <c r="E313" s="105">
        <f>HLOOKUP(E$57,[1]Beta!$A$22:$AG$362,[1]Beta!$B278+1,)</f>
        <v>29.07</v>
      </c>
      <c r="F313" s="105">
        <f>HLOOKUP(F$57,[1]Beta!$A$22:$AG$362,[1]Beta!$B278+1,)</f>
        <v>50.639999000000003</v>
      </c>
      <c r="G313" s="105">
        <f>HLOOKUP(G$57,[1]Beta!$A$22:$AG$362,[1]Beta!$B278+1,)</f>
        <v>40.729999999999997</v>
      </c>
      <c r="H313" s="105" t="str">
        <f>HLOOKUP(H$57,[1]Beta!$A$22:$AG$362,[1]Beta!$B278+1,)</f>
        <v/>
      </c>
      <c r="I313" s="105">
        <f>HLOOKUP(I$57,[1]Beta!$A$22:$AG$362,[1]Beta!$B278+1,)</f>
        <v>43.759998000000003</v>
      </c>
      <c r="J313" s="105">
        <f>HLOOKUP(J$57,[1]Beta!$A$22:$AG$362,[1]Beta!$B278+1,)</f>
        <v>46.060001</v>
      </c>
      <c r="K313" s="105">
        <f>HLOOKUP(K$57,[1]Beta!$A$22:$AG$362,[1]Beta!$B278+1,)</f>
        <v>43.25</v>
      </c>
      <c r="L313" s="105">
        <f>HLOOKUP(L$57,[1]Beta!$A$22:$AG$362,[1]Beta!$B278+1,)</f>
        <v>51.790000999999997</v>
      </c>
      <c r="M313" s="105">
        <f>HLOOKUP(M$57,[1]Beta!$A$22:$AG$362,[1]Beta!$B278+1,)</f>
        <v>49.740001999999997</v>
      </c>
      <c r="N313" s="105">
        <f>HLOOKUP(N$57,[1]Beta!$A$22:$AG$362,[1]Beta!$B278+1,)</f>
        <v>48.090004</v>
      </c>
      <c r="O313" s="105">
        <f>HLOOKUP(O$57,[1]Beta!$A$22:$AG$362,[1]Beta!$B278+1,)</f>
        <v>20.299999</v>
      </c>
      <c r="P313" s="105">
        <f>HLOOKUP(P$57,[1]Beta!$A$22:$AG$362,[1]Beta!$B278+1,)</f>
        <v>15</v>
      </c>
      <c r="Q313" s="105">
        <f>HLOOKUP(Q$57,[1]Beta!$A$22:$AG$362,[1]Beta!$B278+1,)</f>
        <v>44.16</v>
      </c>
      <c r="R313" s="105">
        <f>HLOOKUP(R$57,[1]Beta!$A$22:$AG$362,[1]Beta!$B278+1,)</f>
        <v>2469</v>
      </c>
    </row>
    <row r="314" spans="2:18" x14ac:dyDescent="0.2">
      <c r="B314" s="103">
        <v>41127</v>
      </c>
      <c r="C314" s="105">
        <f>HLOOKUP(C$57,[1]Beta!$A$22:$AG$362,[1]Beta!$B279+1,)</f>
        <v>36.939999</v>
      </c>
      <c r="D314" s="105">
        <f>HLOOKUP(D$57,[1]Beta!$A$22:$AG$362,[1]Beta!$B279+1,)</f>
        <v>30.529995</v>
      </c>
      <c r="E314" s="105">
        <f>HLOOKUP(E$57,[1]Beta!$A$22:$AG$362,[1]Beta!$B279+1,)</f>
        <v>29.360001</v>
      </c>
      <c r="F314" s="105">
        <f>HLOOKUP(F$57,[1]Beta!$A$22:$AG$362,[1]Beta!$B279+1,)</f>
        <v>51.700001</v>
      </c>
      <c r="G314" s="105">
        <f>HLOOKUP(G$57,[1]Beta!$A$22:$AG$362,[1]Beta!$B279+1,)</f>
        <v>40.619999</v>
      </c>
      <c r="H314" s="105" t="str">
        <f>HLOOKUP(H$57,[1]Beta!$A$22:$AG$362,[1]Beta!$B279+1,)</f>
        <v/>
      </c>
      <c r="I314" s="105">
        <f>HLOOKUP(I$57,[1]Beta!$A$22:$AG$362,[1]Beta!$B279+1,)</f>
        <v>43.689999</v>
      </c>
      <c r="J314" s="105">
        <f>HLOOKUP(J$57,[1]Beta!$A$22:$AG$362,[1]Beta!$B279+1,)</f>
        <v>45.220001000000003</v>
      </c>
      <c r="K314" s="105">
        <f>HLOOKUP(K$57,[1]Beta!$A$22:$AG$362,[1]Beta!$B279+1,)</f>
        <v>42.75</v>
      </c>
      <c r="L314" s="105">
        <f>HLOOKUP(L$57,[1]Beta!$A$22:$AG$362,[1]Beta!$B279+1,)</f>
        <v>52.700001</v>
      </c>
      <c r="M314" s="105">
        <f>HLOOKUP(M$57,[1]Beta!$A$22:$AG$362,[1]Beta!$B279+1,)</f>
        <v>48.990001999999997</v>
      </c>
      <c r="N314" s="105">
        <f>HLOOKUP(N$57,[1]Beta!$A$22:$AG$362,[1]Beta!$B279+1,)</f>
        <v>47.269996999999996</v>
      </c>
      <c r="O314" s="105">
        <f>HLOOKUP(O$57,[1]Beta!$A$22:$AG$362,[1]Beta!$B279+1,)</f>
        <v>21.139999</v>
      </c>
      <c r="P314" s="105">
        <f>HLOOKUP(P$57,[1]Beta!$A$22:$AG$362,[1]Beta!$B279+1,)</f>
        <v>14.65</v>
      </c>
      <c r="Q314" s="105">
        <f>HLOOKUP(Q$57,[1]Beta!$A$22:$AG$362,[1]Beta!$B279+1,)</f>
        <v>44.259998000000003</v>
      </c>
      <c r="R314" s="105">
        <f>HLOOKUP(R$57,[1]Beta!$A$22:$AG$362,[1]Beta!$B279+1,)</f>
        <v>2445.639893</v>
      </c>
    </row>
    <row r="315" spans="2:18" x14ac:dyDescent="0.2">
      <c r="B315" s="103">
        <v>41120</v>
      </c>
      <c r="C315" s="105">
        <f>HLOOKUP(C$57,[1]Beta!$A$22:$AG$362,[1]Beta!$B280+1,)</f>
        <v>36.229999999999997</v>
      </c>
      <c r="D315" s="105">
        <f>HLOOKUP(D$57,[1]Beta!$A$22:$AG$362,[1]Beta!$B280+1,)</f>
        <v>30.859995000000001</v>
      </c>
      <c r="E315" s="105">
        <f>HLOOKUP(E$57,[1]Beta!$A$22:$AG$362,[1]Beta!$B280+1,)</f>
        <v>29.700001</v>
      </c>
      <c r="F315" s="105">
        <f>HLOOKUP(F$57,[1]Beta!$A$22:$AG$362,[1]Beta!$B280+1,)</f>
        <v>49.380001</v>
      </c>
      <c r="G315" s="105">
        <f>HLOOKUP(G$57,[1]Beta!$A$22:$AG$362,[1]Beta!$B280+1,)</f>
        <v>40.25</v>
      </c>
      <c r="H315" s="105" t="str">
        <f>HLOOKUP(H$57,[1]Beta!$A$22:$AG$362,[1]Beta!$B280+1,)</f>
        <v/>
      </c>
      <c r="I315" s="105">
        <f>HLOOKUP(I$57,[1]Beta!$A$22:$AG$362,[1]Beta!$B280+1,)</f>
        <v>44.59</v>
      </c>
      <c r="J315" s="105">
        <f>HLOOKUP(J$57,[1]Beta!$A$22:$AG$362,[1]Beta!$B280+1,)</f>
        <v>45.630001</v>
      </c>
      <c r="K315" s="105">
        <f>HLOOKUP(K$57,[1]Beta!$A$22:$AG$362,[1]Beta!$B280+1,)</f>
        <v>42.009998000000003</v>
      </c>
      <c r="L315" s="105">
        <f>HLOOKUP(L$57,[1]Beta!$A$22:$AG$362,[1]Beta!$B280+1,)</f>
        <v>52.650002000000001</v>
      </c>
      <c r="M315" s="105">
        <f>HLOOKUP(M$57,[1]Beta!$A$22:$AG$362,[1]Beta!$B280+1,)</f>
        <v>48.84</v>
      </c>
      <c r="N315" s="105">
        <f>HLOOKUP(N$57,[1]Beta!$A$22:$AG$362,[1]Beta!$B280+1,)</f>
        <v>46.720005</v>
      </c>
      <c r="O315" s="105">
        <f>HLOOKUP(O$57,[1]Beta!$A$22:$AG$362,[1]Beta!$B280+1,)</f>
        <v>21.700001</v>
      </c>
      <c r="P315" s="105">
        <f>HLOOKUP(P$57,[1]Beta!$A$22:$AG$362,[1]Beta!$B280+1,)</f>
        <v>16.370000999999998</v>
      </c>
      <c r="Q315" s="105">
        <f>HLOOKUP(Q$57,[1]Beta!$A$22:$AG$362,[1]Beta!$B280+1,)</f>
        <v>44.009998000000003</v>
      </c>
      <c r="R315" s="105">
        <f>HLOOKUP(R$57,[1]Beta!$A$22:$AG$362,[1]Beta!$B280+1,)</f>
        <v>2417.7700199999999</v>
      </c>
    </row>
    <row r="316" spans="2:18" x14ac:dyDescent="0.2">
      <c r="B316" s="103">
        <v>41113</v>
      </c>
      <c r="C316" s="105">
        <f>HLOOKUP(C$57,[1]Beta!$A$22:$AG$362,[1]Beta!$B281+1,)</f>
        <v>36.020000000000003</v>
      </c>
      <c r="D316" s="105">
        <f>HLOOKUP(D$57,[1]Beta!$A$22:$AG$362,[1]Beta!$B281+1,)</f>
        <v>30.439995</v>
      </c>
      <c r="E316" s="105">
        <f>HLOOKUP(E$57,[1]Beta!$A$22:$AG$362,[1]Beta!$B281+1,)</f>
        <v>29.82</v>
      </c>
      <c r="F316" s="105">
        <f>HLOOKUP(F$57,[1]Beta!$A$22:$AG$362,[1]Beta!$B281+1,)</f>
        <v>48.759998000000003</v>
      </c>
      <c r="G316" s="105">
        <f>HLOOKUP(G$57,[1]Beta!$A$22:$AG$362,[1]Beta!$B281+1,)</f>
        <v>41.139999000000003</v>
      </c>
      <c r="H316" s="105" t="str">
        <f>HLOOKUP(H$57,[1]Beta!$A$22:$AG$362,[1]Beta!$B281+1,)</f>
        <v/>
      </c>
      <c r="I316" s="105">
        <f>HLOOKUP(I$57,[1]Beta!$A$22:$AG$362,[1]Beta!$B281+1,)</f>
        <v>45.060001</v>
      </c>
      <c r="J316" s="105">
        <f>HLOOKUP(J$57,[1]Beta!$A$22:$AG$362,[1]Beta!$B281+1,)</f>
        <v>46.380001</v>
      </c>
      <c r="K316" s="105">
        <f>HLOOKUP(K$57,[1]Beta!$A$22:$AG$362,[1]Beta!$B281+1,)</f>
        <v>41.360000999999997</v>
      </c>
      <c r="L316" s="105">
        <f>HLOOKUP(L$57,[1]Beta!$A$22:$AG$362,[1]Beta!$B281+1,)</f>
        <v>53.02</v>
      </c>
      <c r="M316" s="105">
        <f>HLOOKUP(M$57,[1]Beta!$A$22:$AG$362,[1]Beta!$B281+1,)</f>
        <v>49.029998999999997</v>
      </c>
      <c r="N316" s="105">
        <f>HLOOKUP(N$57,[1]Beta!$A$22:$AG$362,[1]Beta!$B281+1,)</f>
        <v>46.800002999999997</v>
      </c>
      <c r="O316" s="105">
        <f>HLOOKUP(O$57,[1]Beta!$A$22:$AG$362,[1]Beta!$B281+1,)</f>
        <v>20.780000999999999</v>
      </c>
      <c r="P316" s="105">
        <f>HLOOKUP(P$57,[1]Beta!$A$22:$AG$362,[1]Beta!$B281+1,)</f>
        <v>16.98</v>
      </c>
      <c r="Q316" s="105">
        <f>HLOOKUP(Q$57,[1]Beta!$A$22:$AG$362,[1]Beta!$B281+1,)</f>
        <v>44.509998000000003</v>
      </c>
      <c r="R316" s="105">
        <f>HLOOKUP(R$57,[1]Beta!$A$22:$AG$362,[1]Beta!$B281+1,)</f>
        <v>2408.070068</v>
      </c>
    </row>
    <row r="317" spans="2:18" x14ac:dyDescent="0.2">
      <c r="B317" s="103">
        <v>41106</v>
      </c>
      <c r="C317" s="105">
        <f>HLOOKUP(C$57,[1]Beta!$A$22:$AG$362,[1]Beta!$B282+1,)</f>
        <v>36.590000000000003</v>
      </c>
      <c r="D317" s="105">
        <f>HLOOKUP(D$57,[1]Beta!$A$22:$AG$362,[1]Beta!$B282+1,)</f>
        <v>30.790005000000001</v>
      </c>
      <c r="E317" s="105">
        <f>HLOOKUP(E$57,[1]Beta!$A$22:$AG$362,[1]Beta!$B282+1,)</f>
        <v>30.27</v>
      </c>
      <c r="F317" s="105">
        <f>HLOOKUP(F$57,[1]Beta!$A$22:$AG$362,[1]Beta!$B282+1,)</f>
        <v>49.950001</v>
      </c>
      <c r="G317" s="105">
        <f>HLOOKUP(G$57,[1]Beta!$A$22:$AG$362,[1]Beta!$B282+1,)</f>
        <v>40.860000999999997</v>
      </c>
      <c r="H317" s="105" t="str">
        <f>HLOOKUP(H$57,[1]Beta!$A$22:$AG$362,[1]Beta!$B282+1,)</f>
        <v/>
      </c>
      <c r="I317" s="105">
        <f>HLOOKUP(I$57,[1]Beta!$A$22:$AG$362,[1]Beta!$B282+1,)</f>
        <v>45.599997999999999</v>
      </c>
      <c r="J317" s="105">
        <f>HLOOKUP(J$57,[1]Beta!$A$22:$AG$362,[1]Beta!$B282+1,)</f>
        <v>46.049999</v>
      </c>
      <c r="K317" s="105">
        <f>HLOOKUP(K$57,[1]Beta!$A$22:$AG$362,[1]Beta!$B282+1,)</f>
        <v>40.970001000000003</v>
      </c>
      <c r="L317" s="105">
        <f>HLOOKUP(L$57,[1]Beta!$A$22:$AG$362,[1]Beta!$B282+1,)</f>
        <v>52.869999</v>
      </c>
      <c r="M317" s="105">
        <f>HLOOKUP(M$57,[1]Beta!$A$22:$AG$362,[1]Beta!$B282+1,)</f>
        <v>49.150002000000001</v>
      </c>
      <c r="N317" s="105">
        <f>HLOOKUP(N$57,[1]Beta!$A$22:$AG$362,[1]Beta!$B282+1,)</f>
        <v>46.41</v>
      </c>
      <c r="O317" s="105">
        <f>HLOOKUP(O$57,[1]Beta!$A$22:$AG$362,[1]Beta!$B282+1,)</f>
        <v>21.6</v>
      </c>
      <c r="P317" s="105">
        <f>HLOOKUP(P$57,[1]Beta!$A$22:$AG$362,[1]Beta!$B282+1,)</f>
        <v>17</v>
      </c>
      <c r="Q317" s="105">
        <f>HLOOKUP(Q$57,[1]Beta!$A$22:$AG$362,[1]Beta!$B282+1,)</f>
        <v>44.830002</v>
      </c>
      <c r="R317" s="105">
        <f>HLOOKUP(R$57,[1]Beta!$A$22:$AG$362,[1]Beta!$B282+1,)</f>
        <v>2367.26001</v>
      </c>
    </row>
    <row r="318" spans="2:18" x14ac:dyDescent="0.2">
      <c r="B318" s="103">
        <v>41099</v>
      </c>
      <c r="C318" s="105">
        <f>HLOOKUP(C$57,[1]Beta!$A$22:$AG$362,[1]Beta!$B283+1,)</f>
        <v>36.880001</v>
      </c>
      <c r="D318" s="105">
        <f>HLOOKUP(D$57,[1]Beta!$A$22:$AG$362,[1]Beta!$B283+1,)</f>
        <v>31.000004000000001</v>
      </c>
      <c r="E318" s="105">
        <f>HLOOKUP(E$57,[1]Beta!$A$22:$AG$362,[1]Beta!$B283+1,)</f>
        <v>29.709999</v>
      </c>
      <c r="F318" s="105">
        <f>HLOOKUP(F$57,[1]Beta!$A$22:$AG$362,[1]Beta!$B283+1,)</f>
        <v>47.779998999999997</v>
      </c>
      <c r="G318" s="105">
        <f>HLOOKUP(G$57,[1]Beta!$A$22:$AG$362,[1]Beta!$B283+1,)</f>
        <v>40</v>
      </c>
      <c r="H318" s="105" t="str">
        <f>HLOOKUP(H$57,[1]Beta!$A$22:$AG$362,[1]Beta!$B283+1,)</f>
        <v/>
      </c>
      <c r="I318" s="105">
        <f>HLOOKUP(I$57,[1]Beta!$A$22:$AG$362,[1]Beta!$B283+1,)</f>
        <v>45.740001999999997</v>
      </c>
      <c r="J318" s="105">
        <f>HLOOKUP(J$57,[1]Beta!$A$22:$AG$362,[1]Beta!$B283+1,)</f>
        <v>45.73</v>
      </c>
      <c r="K318" s="105">
        <f>HLOOKUP(K$57,[1]Beta!$A$22:$AG$362,[1]Beta!$B283+1,)</f>
        <v>40.880001</v>
      </c>
      <c r="L318" s="105">
        <f>HLOOKUP(L$57,[1]Beta!$A$22:$AG$362,[1]Beta!$B283+1,)</f>
        <v>53.200001</v>
      </c>
      <c r="M318" s="105">
        <f>HLOOKUP(M$57,[1]Beta!$A$22:$AG$362,[1]Beta!$B283+1,)</f>
        <v>47.290000999999997</v>
      </c>
      <c r="N318" s="105">
        <f>HLOOKUP(N$57,[1]Beta!$A$22:$AG$362,[1]Beta!$B283+1,)</f>
        <v>46.5</v>
      </c>
      <c r="O318" s="105">
        <f>HLOOKUP(O$57,[1]Beta!$A$22:$AG$362,[1]Beta!$B283+1,)</f>
        <v>20</v>
      </c>
      <c r="P318" s="105">
        <f>HLOOKUP(P$57,[1]Beta!$A$22:$AG$362,[1]Beta!$B283+1,)</f>
        <v>16.629999000000002</v>
      </c>
      <c r="Q318" s="105">
        <f>HLOOKUP(Q$57,[1]Beta!$A$22:$AG$362,[1]Beta!$B283+1,)</f>
        <v>45</v>
      </c>
      <c r="R318" s="105">
        <f>HLOOKUP(R$57,[1]Beta!$A$22:$AG$362,[1]Beta!$B283+1,)</f>
        <v>2356.3999020000001</v>
      </c>
    </row>
    <row r="319" spans="2:18" x14ac:dyDescent="0.2">
      <c r="B319" s="103">
        <v>41092</v>
      </c>
      <c r="C319" s="105">
        <f>HLOOKUP(C$57,[1]Beta!$A$22:$AG$362,[1]Beta!$B284+1,)</f>
        <v>35.700001</v>
      </c>
      <c r="D319" s="105">
        <f>HLOOKUP(D$57,[1]Beta!$A$22:$AG$362,[1]Beta!$B284+1,)</f>
        <v>30.250004000000001</v>
      </c>
      <c r="E319" s="105">
        <f>HLOOKUP(E$57,[1]Beta!$A$22:$AG$362,[1]Beta!$B284+1,)</f>
        <v>29.559999000000001</v>
      </c>
      <c r="F319" s="105">
        <f>HLOOKUP(F$57,[1]Beta!$A$22:$AG$362,[1]Beta!$B284+1,)</f>
        <v>47.299999</v>
      </c>
      <c r="G319" s="105">
        <f>HLOOKUP(G$57,[1]Beta!$A$22:$AG$362,[1]Beta!$B284+1,)</f>
        <v>40</v>
      </c>
      <c r="H319" s="105" t="str">
        <f>HLOOKUP(H$57,[1]Beta!$A$22:$AG$362,[1]Beta!$B284+1,)</f>
        <v/>
      </c>
      <c r="I319" s="105">
        <f>HLOOKUP(I$57,[1]Beta!$A$22:$AG$362,[1]Beta!$B284+1,)</f>
        <v>44.110000999999997</v>
      </c>
      <c r="J319" s="105">
        <f>HLOOKUP(J$57,[1]Beta!$A$22:$AG$362,[1]Beta!$B284+1,)</f>
        <v>44.150002000000001</v>
      </c>
      <c r="K319" s="105">
        <f>HLOOKUP(K$57,[1]Beta!$A$22:$AG$362,[1]Beta!$B284+1,)</f>
        <v>40.099997999999999</v>
      </c>
      <c r="L319" s="105">
        <f>HLOOKUP(L$57,[1]Beta!$A$22:$AG$362,[1]Beta!$B284+1,)</f>
        <v>52.799999</v>
      </c>
      <c r="M319" s="105">
        <f>HLOOKUP(M$57,[1]Beta!$A$22:$AG$362,[1]Beta!$B284+1,)</f>
        <v>47.27</v>
      </c>
      <c r="N319" s="105">
        <f>HLOOKUP(N$57,[1]Beta!$A$22:$AG$362,[1]Beta!$B284+1,)</f>
        <v>45.490004999999996</v>
      </c>
      <c r="O319" s="105">
        <f>HLOOKUP(O$57,[1]Beta!$A$22:$AG$362,[1]Beta!$B284+1,)</f>
        <v>20.190000999999999</v>
      </c>
      <c r="P319" s="105">
        <f>HLOOKUP(P$57,[1]Beta!$A$22:$AG$362,[1]Beta!$B284+1,)</f>
        <v>16.209999</v>
      </c>
      <c r="Q319" s="105">
        <f>HLOOKUP(Q$57,[1]Beta!$A$22:$AG$362,[1]Beta!$B284+1,)</f>
        <v>42.369999</v>
      </c>
      <c r="R319" s="105">
        <f>HLOOKUP(R$57,[1]Beta!$A$22:$AG$362,[1]Beta!$B284+1,)</f>
        <v>2352.3400879999999</v>
      </c>
    </row>
  </sheetData>
  <sheetProtection password="893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75"/>
  <sheetViews>
    <sheetView showGridLines="0" zoomScale="80" zoomScaleNormal="8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B2" sqref="B2"/>
    </sheetView>
  </sheetViews>
  <sheetFormatPr defaultColWidth="11.42578125" defaultRowHeight="14.25" x14ac:dyDescent="0.2"/>
  <cols>
    <col min="1" max="1" width="5.140625" style="8" customWidth="1"/>
    <col min="2" max="2" width="12.7109375" style="8" customWidth="1"/>
    <col min="3" max="3" width="11.42578125" style="8"/>
    <col min="4" max="4" width="20.28515625" style="8" customWidth="1"/>
    <col min="5" max="5" width="11.42578125" style="8"/>
    <col min="6" max="6" width="16" style="8" bestFit="1" customWidth="1"/>
    <col min="7" max="7" width="18.85546875" style="8" bestFit="1" customWidth="1"/>
    <col min="8" max="8" width="18" style="8" customWidth="1"/>
    <col min="9" max="9" width="15.5703125" style="8" bestFit="1" customWidth="1"/>
    <col min="10" max="16384" width="11.42578125" style="8"/>
  </cols>
  <sheetData>
    <row r="1" spans="2:9" s="20" customFormat="1" x14ac:dyDescent="0.2"/>
    <row r="2" spans="2:9" s="20" customFormat="1" ht="18" x14ac:dyDescent="0.25">
      <c r="B2" s="21" t="s">
        <v>9</v>
      </c>
    </row>
    <row r="3" spans="2:9" s="20" customFormat="1" ht="15.75" x14ac:dyDescent="0.25">
      <c r="B3" s="22"/>
    </row>
    <row r="5" spans="2:9" x14ac:dyDescent="0.2">
      <c r="B5" s="9" t="s">
        <v>11</v>
      </c>
      <c r="C5" s="8" t="s">
        <v>62</v>
      </c>
    </row>
    <row r="6" spans="2:9" x14ac:dyDescent="0.2">
      <c r="B6" s="9" t="s">
        <v>12</v>
      </c>
      <c r="C6" s="8" t="s">
        <v>113</v>
      </c>
    </row>
    <row r="7" spans="2:9" x14ac:dyDescent="0.2">
      <c r="B7" s="9"/>
    </row>
    <row r="8" spans="2:9" x14ac:dyDescent="0.2">
      <c r="B8" s="16" t="s">
        <v>69</v>
      </c>
    </row>
    <row r="9" spans="2:9" ht="30" x14ac:dyDescent="0.2">
      <c r="B9" s="25" t="s">
        <v>40</v>
      </c>
      <c r="C9" s="25" t="s">
        <v>41</v>
      </c>
      <c r="D9" s="25" t="s">
        <v>72</v>
      </c>
      <c r="E9" s="25" t="s">
        <v>73</v>
      </c>
      <c r="F9" s="25" t="s">
        <v>66</v>
      </c>
      <c r="G9" s="25" t="s">
        <v>67</v>
      </c>
      <c r="H9" s="25" t="s">
        <v>68</v>
      </c>
      <c r="I9" s="25" t="s">
        <v>70</v>
      </c>
    </row>
    <row r="10" spans="2:9" x14ac:dyDescent="0.2">
      <c r="B10" s="28" t="s">
        <v>51</v>
      </c>
      <c r="C10" s="28">
        <v>2011</v>
      </c>
      <c r="D10" s="43" t="s">
        <v>74</v>
      </c>
      <c r="E10" s="43" t="s">
        <v>84</v>
      </c>
      <c r="F10" s="48">
        <f>311553397/1000</f>
        <v>311553.397</v>
      </c>
      <c r="G10" s="48">
        <f>194350695/1000</f>
        <v>194350.69500000001</v>
      </c>
      <c r="H10" s="48">
        <f>176152567/1000</f>
        <v>176152.56700000001</v>
      </c>
      <c r="I10" s="31">
        <v>8680.5810000000001</v>
      </c>
    </row>
    <row r="11" spans="2:9" x14ac:dyDescent="0.2">
      <c r="B11" s="28" t="s">
        <v>51</v>
      </c>
      <c r="C11" s="28">
        <v>2012</v>
      </c>
      <c r="D11" s="43" t="s">
        <v>74</v>
      </c>
      <c r="E11" s="43" t="s">
        <v>84</v>
      </c>
      <c r="F11" s="48">
        <f>318927800/1000</f>
        <v>318927.8</v>
      </c>
      <c r="G11" s="48">
        <f>198159895/1000</f>
        <v>198159.89499999999</v>
      </c>
      <c r="H11" s="48">
        <f>194118527/1000</f>
        <v>194118.527</v>
      </c>
      <c r="I11" s="31">
        <v>4151.5820000000003</v>
      </c>
    </row>
    <row r="12" spans="2:9" x14ac:dyDescent="0.2">
      <c r="B12" s="28" t="s">
        <v>51</v>
      </c>
      <c r="C12" s="28">
        <v>2013</v>
      </c>
      <c r="D12" s="43" t="s">
        <v>74</v>
      </c>
      <c r="E12" s="43" t="s">
        <v>84</v>
      </c>
      <c r="F12" s="48">
        <f>366555285/1000</f>
        <v>366555.28499999997</v>
      </c>
      <c r="G12" s="48">
        <f>196328544/1000</f>
        <v>196328.54399999999</v>
      </c>
      <c r="H12" s="48">
        <f>222159355/1000</f>
        <v>222159.35500000001</v>
      </c>
      <c r="I12" s="31">
        <v>0</v>
      </c>
    </row>
    <row r="13" spans="2:9" x14ac:dyDescent="0.2">
      <c r="B13" s="28" t="s">
        <v>51</v>
      </c>
      <c r="C13" s="28">
        <v>2014</v>
      </c>
      <c r="D13" s="43" t="s">
        <v>74</v>
      </c>
      <c r="E13" s="43" t="s">
        <v>84</v>
      </c>
      <c r="F13" s="48">
        <f>400300260/1000</f>
        <v>400300.26</v>
      </c>
      <c r="G13" s="48">
        <f>204928145/1000</f>
        <v>204928.14499999999</v>
      </c>
      <c r="H13" s="48">
        <f>245723195/1000</f>
        <v>245723.19500000001</v>
      </c>
      <c r="I13" s="31">
        <v>0</v>
      </c>
    </row>
    <row r="14" spans="2:9" x14ac:dyDescent="0.2">
      <c r="B14" s="29" t="s">
        <v>51</v>
      </c>
      <c r="C14" s="29">
        <v>2015</v>
      </c>
      <c r="D14" s="43" t="s">
        <v>74</v>
      </c>
      <c r="E14" s="43" t="s">
        <v>84</v>
      </c>
      <c r="F14" s="50">
        <f>423223677/1000</f>
        <v>423223.67700000003</v>
      </c>
      <c r="G14" s="50">
        <f>208066054/1000</f>
        <v>208066.054</v>
      </c>
      <c r="H14" s="50">
        <f>250166585/1000</f>
        <v>250166.58499999999</v>
      </c>
      <c r="I14" s="33">
        <v>20330.554</v>
      </c>
    </row>
    <row r="15" spans="2:9" x14ac:dyDescent="0.2">
      <c r="B15" s="30" t="s">
        <v>51</v>
      </c>
      <c r="C15" s="30">
        <v>2016</v>
      </c>
      <c r="D15" s="44" t="s">
        <v>74</v>
      </c>
      <c r="E15" s="44" t="s">
        <v>84</v>
      </c>
      <c r="F15" s="51">
        <f>509845957/1000</f>
        <v>509845.95699999999</v>
      </c>
      <c r="G15" s="51">
        <f>198759264/1000</f>
        <v>198759.264</v>
      </c>
      <c r="H15" s="51">
        <f>335932945/1000</f>
        <v>335932.94500000001</v>
      </c>
      <c r="I15" s="32">
        <v>27456.990999999998</v>
      </c>
    </row>
    <row r="16" spans="2:9" x14ac:dyDescent="0.2">
      <c r="B16" s="28" t="s">
        <v>42</v>
      </c>
      <c r="C16" s="28">
        <v>2011</v>
      </c>
      <c r="D16" s="45" t="s">
        <v>74</v>
      </c>
      <c r="E16" s="45" t="s">
        <v>75</v>
      </c>
      <c r="F16" s="48">
        <v>1307565</v>
      </c>
      <c r="G16" s="48">
        <f>420708+551915</f>
        <v>972623</v>
      </c>
      <c r="H16" s="48">
        <v>806251</v>
      </c>
      <c r="I16" s="31">
        <v>237757</v>
      </c>
    </row>
    <row r="17" spans="2:9" x14ac:dyDescent="0.2">
      <c r="B17" s="28" t="s">
        <v>42</v>
      </c>
      <c r="C17" s="28">
        <v>2012</v>
      </c>
      <c r="D17" s="45" t="s">
        <v>74</v>
      </c>
      <c r="E17" s="45" t="s">
        <v>75</v>
      </c>
      <c r="F17" s="48">
        <v>1338358</v>
      </c>
      <c r="G17" s="48">
        <f>421099+596342</f>
        <v>1017441</v>
      </c>
      <c r="H17" s="48">
        <v>808467</v>
      </c>
      <c r="I17" s="31">
        <v>289356</v>
      </c>
    </row>
    <row r="18" spans="2:9" x14ac:dyDescent="0.2">
      <c r="B18" s="28" t="s">
        <v>42</v>
      </c>
      <c r="C18" s="28">
        <v>2013</v>
      </c>
      <c r="D18" s="45" t="s">
        <v>74</v>
      </c>
      <c r="E18" s="45" t="s">
        <v>75</v>
      </c>
      <c r="F18" s="48">
        <v>1389978</v>
      </c>
      <c r="G18" s="48">
        <f>413748+647817</f>
        <v>1061565</v>
      </c>
      <c r="H18" s="48">
        <v>929484</v>
      </c>
      <c r="I18" s="31">
        <v>339793</v>
      </c>
    </row>
    <row r="19" spans="2:9" x14ac:dyDescent="0.2">
      <c r="B19" s="28" t="s">
        <v>42</v>
      </c>
      <c r="C19" s="28">
        <v>2014</v>
      </c>
      <c r="D19" s="45" t="s">
        <v>74</v>
      </c>
      <c r="E19" s="45" t="s">
        <v>75</v>
      </c>
      <c r="F19" s="48">
        <v>1790328</v>
      </c>
      <c r="G19" s="48">
        <v>1070572</v>
      </c>
      <c r="H19" s="48">
        <v>937227</v>
      </c>
      <c r="I19" s="31">
        <v>381307</v>
      </c>
    </row>
    <row r="20" spans="2:9" x14ac:dyDescent="0.2">
      <c r="B20" s="28" t="s">
        <v>42</v>
      </c>
      <c r="C20" s="28">
        <v>2015</v>
      </c>
      <c r="D20" s="45" t="s">
        <v>74</v>
      </c>
      <c r="E20" s="45" t="s">
        <v>75</v>
      </c>
      <c r="F20" s="50">
        <v>1800777</v>
      </c>
      <c r="G20" s="50">
        <v>1076460</v>
      </c>
      <c r="H20" s="50">
        <v>922552</v>
      </c>
      <c r="I20" s="31">
        <v>368398</v>
      </c>
    </row>
    <row r="21" spans="2:9" x14ac:dyDescent="0.2">
      <c r="B21" s="30" t="s">
        <v>42</v>
      </c>
      <c r="C21" s="30">
        <v>2016</v>
      </c>
      <c r="D21" s="44" t="s">
        <v>74</v>
      </c>
      <c r="E21" s="44" t="s">
        <v>75</v>
      </c>
      <c r="F21" s="51">
        <v>2002701</v>
      </c>
      <c r="G21" s="51">
        <v>1076192</v>
      </c>
      <c r="H21" s="51">
        <v>951052</v>
      </c>
      <c r="I21" s="32">
        <v>301544</v>
      </c>
    </row>
    <row r="22" spans="2:9" x14ac:dyDescent="0.2">
      <c r="B22" s="28" t="s">
        <v>43</v>
      </c>
      <c r="C22" s="28">
        <v>2011</v>
      </c>
      <c r="D22" s="43" t="s">
        <v>76</v>
      </c>
      <c r="E22" s="43" t="s">
        <v>77</v>
      </c>
      <c r="F22" s="48">
        <v>4307670</v>
      </c>
      <c r="G22" s="48">
        <v>3304491</v>
      </c>
      <c r="H22" s="48">
        <v>1246436</v>
      </c>
      <c r="I22" s="31">
        <v>1956225</v>
      </c>
    </row>
    <row r="23" spans="2:9" x14ac:dyDescent="0.2">
      <c r="B23" s="28" t="s">
        <v>43</v>
      </c>
      <c r="C23" s="28">
        <v>2012</v>
      </c>
      <c r="D23" s="28" t="s">
        <v>76</v>
      </c>
      <c r="E23" s="28" t="s">
        <v>77</v>
      </c>
      <c r="F23" s="48">
        <v>5968107</v>
      </c>
      <c r="G23" s="48">
        <v>3624159</v>
      </c>
      <c r="H23" s="48">
        <v>2257273</v>
      </c>
      <c r="I23" s="31">
        <v>2520868</v>
      </c>
    </row>
    <row r="24" spans="2:9" x14ac:dyDescent="0.2">
      <c r="B24" s="28" t="s">
        <v>43</v>
      </c>
      <c r="C24" s="28">
        <v>2013</v>
      </c>
      <c r="D24" s="28" t="s">
        <v>76</v>
      </c>
      <c r="E24" s="28" t="s">
        <v>77</v>
      </c>
      <c r="F24" s="48">
        <v>6919259</v>
      </c>
      <c r="G24" s="48">
        <v>4132663</v>
      </c>
      <c r="H24" s="48">
        <v>2656439</v>
      </c>
      <c r="I24" s="31">
        <v>2889669</v>
      </c>
    </row>
    <row r="25" spans="2:9" x14ac:dyDescent="0.2">
      <c r="B25" s="28" t="s">
        <v>43</v>
      </c>
      <c r="C25" s="28">
        <v>2014</v>
      </c>
      <c r="D25" s="28" t="s">
        <v>76</v>
      </c>
      <c r="E25" s="28" t="s">
        <v>77</v>
      </c>
      <c r="F25" s="48">
        <v>7640424</v>
      </c>
      <c r="G25" s="48">
        <v>4399290</v>
      </c>
      <c r="H25" s="48">
        <v>3108862</v>
      </c>
      <c r="I25" s="31">
        <v>3138306</v>
      </c>
    </row>
    <row r="26" spans="2:9" x14ac:dyDescent="0.2">
      <c r="B26" s="29" t="s">
        <v>43</v>
      </c>
      <c r="C26" s="29">
        <v>2015</v>
      </c>
      <c r="D26" s="29" t="s">
        <v>76</v>
      </c>
      <c r="E26" s="29" t="s">
        <v>77</v>
      </c>
      <c r="F26" s="50">
        <v>8868031</v>
      </c>
      <c r="G26" s="50">
        <v>4546391</v>
      </c>
      <c r="H26" s="50">
        <v>3181402</v>
      </c>
      <c r="I26" s="33">
        <v>3823067</v>
      </c>
    </row>
    <row r="27" spans="2:9" x14ac:dyDescent="0.2">
      <c r="B27" s="30" t="s">
        <v>43</v>
      </c>
      <c r="C27" s="30">
        <v>2016</v>
      </c>
      <c r="D27" s="30" t="s">
        <v>76</v>
      </c>
      <c r="E27" s="30" t="s">
        <v>77</v>
      </c>
      <c r="F27" s="51">
        <v>8668792</v>
      </c>
      <c r="G27" s="51">
        <v>4598856</v>
      </c>
      <c r="H27" s="51">
        <v>2590749</v>
      </c>
      <c r="I27" s="32">
        <v>4070075</v>
      </c>
    </row>
    <row r="28" spans="2:9" x14ac:dyDescent="0.2">
      <c r="B28" s="28" t="s">
        <v>44</v>
      </c>
      <c r="C28" s="28">
        <v>2011</v>
      </c>
      <c r="D28" s="43" t="s">
        <v>76</v>
      </c>
      <c r="E28" s="43" t="s">
        <v>77</v>
      </c>
      <c r="F28" s="48">
        <v>815767</v>
      </c>
      <c r="G28" s="48">
        <f>595133+16073</f>
        <v>611206</v>
      </c>
      <c r="H28" s="48">
        <v>726338</v>
      </c>
      <c r="I28" s="31">
        <v>19033</v>
      </c>
    </row>
    <row r="29" spans="2:9" x14ac:dyDescent="0.2">
      <c r="B29" s="28" t="s">
        <v>44</v>
      </c>
      <c r="C29" s="28">
        <v>2012</v>
      </c>
      <c r="D29" s="43" t="s">
        <v>76</v>
      </c>
      <c r="E29" s="43" t="s">
        <v>77</v>
      </c>
      <c r="F29" s="48">
        <v>813344</v>
      </c>
      <c r="G29" s="48">
        <f>580310+11954</f>
        <v>592264</v>
      </c>
      <c r="H29" s="48">
        <v>731155</v>
      </c>
      <c r="I29" s="31">
        <v>11633</v>
      </c>
    </row>
    <row r="30" spans="2:9" x14ac:dyDescent="0.2">
      <c r="B30" s="28" t="s">
        <v>44</v>
      </c>
      <c r="C30" s="28">
        <v>2013</v>
      </c>
      <c r="D30" s="43" t="s">
        <v>76</v>
      </c>
      <c r="E30" s="43" t="s">
        <v>77</v>
      </c>
      <c r="F30" s="48">
        <v>738626</v>
      </c>
      <c r="G30" s="48">
        <f>571763+8327</f>
        <v>580090</v>
      </c>
      <c r="H30" s="48">
        <v>648612</v>
      </c>
      <c r="I30" s="31">
        <v>0</v>
      </c>
    </row>
    <row r="31" spans="2:9" x14ac:dyDescent="0.2">
      <c r="B31" s="28" t="s">
        <v>44</v>
      </c>
      <c r="C31" s="28">
        <v>2014</v>
      </c>
      <c r="D31" s="43" t="s">
        <v>76</v>
      </c>
      <c r="E31" s="43" t="s">
        <v>77</v>
      </c>
      <c r="F31" s="48">
        <v>768846</v>
      </c>
      <c r="G31" s="48">
        <f>611792+5246</f>
        <v>617038</v>
      </c>
      <c r="H31" s="48">
        <v>649877</v>
      </c>
      <c r="I31" s="31">
        <v>39924</v>
      </c>
    </row>
    <row r="32" spans="2:9" x14ac:dyDescent="0.2">
      <c r="B32" s="29" t="s">
        <v>44</v>
      </c>
      <c r="C32" s="29">
        <v>2015</v>
      </c>
      <c r="D32" s="45" t="s">
        <v>76</v>
      </c>
      <c r="E32" s="45" t="s">
        <v>77</v>
      </c>
      <c r="F32" s="52">
        <v>752864</v>
      </c>
      <c r="G32" s="52">
        <f>638625+2595</f>
        <v>641220</v>
      </c>
      <c r="H32" s="52">
        <v>610323</v>
      </c>
      <c r="I32" s="31">
        <v>71857</v>
      </c>
    </row>
    <row r="33" spans="2:9" x14ac:dyDescent="0.2">
      <c r="B33" s="30" t="s">
        <v>44</v>
      </c>
      <c r="C33" s="30">
        <v>2016</v>
      </c>
      <c r="D33" s="44" t="s">
        <v>76</v>
      </c>
      <c r="E33" s="44" t="s">
        <v>77</v>
      </c>
      <c r="F33" s="53">
        <v>816958</v>
      </c>
      <c r="G33" s="53">
        <f>641056+1176</f>
        <v>642232</v>
      </c>
      <c r="H33" s="53">
        <v>628441</v>
      </c>
      <c r="I33" s="32">
        <v>103142</v>
      </c>
    </row>
    <row r="34" spans="2:9" x14ac:dyDescent="0.2">
      <c r="B34" s="28" t="s">
        <v>45</v>
      </c>
      <c r="C34" s="28">
        <v>2011</v>
      </c>
      <c r="D34" s="43" t="s">
        <v>76</v>
      </c>
      <c r="E34" s="43" t="s">
        <v>77</v>
      </c>
      <c r="F34" s="48">
        <v>472576</v>
      </c>
      <c r="G34" s="48">
        <v>300658</v>
      </c>
      <c r="H34" s="48">
        <v>412763</v>
      </c>
      <c r="I34" s="31">
        <v>114</v>
      </c>
    </row>
    <row r="35" spans="2:9" x14ac:dyDescent="0.2">
      <c r="B35" s="28" t="s">
        <v>45</v>
      </c>
      <c r="C35" s="28">
        <v>2012</v>
      </c>
      <c r="D35" s="43" t="s">
        <v>76</v>
      </c>
      <c r="E35" s="43" t="s">
        <v>77</v>
      </c>
      <c r="F35" s="48">
        <v>471113</v>
      </c>
      <c r="G35" s="48">
        <v>302405</v>
      </c>
      <c r="H35" s="48">
        <v>425980</v>
      </c>
      <c r="I35" s="31">
        <v>46</v>
      </c>
    </row>
    <row r="36" spans="2:9" x14ac:dyDescent="0.2">
      <c r="B36" s="28" t="s">
        <v>45</v>
      </c>
      <c r="C36" s="28">
        <v>2013</v>
      </c>
      <c r="D36" s="43" t="s">
        <v>76</v>
      </c>
      <c r="E36" s="43" t="s">
        <v>77</v>
      </c>
      <c r="F36" s="48">
        <v>507811</v>
      </c>
      <c r="G36" s="48">
        <v>292314</v>
      </c>
      <c r="H36" s="48">
        <v>462481</v>
      </c>
      <c r="I36" s="31">
        <v>868</v>
      </c>
    </row>
    <row r="37" spans="2:9" x14ac:dyDescent="0.2">
      <c r="B37" s="28" t="s">
        <v>45</v>
      </c>
      <c r="C37" s="28">
        <v>2014</v>
      </c>
      <c r="D37" s="43" t="s">
        <v>76</v>
      </c>
      <c r="E37" s="43" t="s">
        <v>77</v>
      </c>
      <c r="F37" s="50">
        <v>562105</v>
      </c>
      <c r="G37" s="50">
        <v>285021</v>
      </c>
      <c r="H37" s="50">
        <v>489173</v>
      </c>
      <c r="I37" s="31">
        <v>1247</v>
      </c>
    </row>
    <row r="38" spans="2:9" x14ac:dyDescent="0.2">
      <c r="B38" s="28" t="s">
        <v>45</v>
      </c>
      <c r="C38" s="28">
        <v>2015</v>
      </c>
      <c r="D38" s="43" t="s">
        <v>76</v>
      </c>
      <c r="E38" s="43" t="s">
        <v>77</v>
      </c>
      <c r="F38" s="52">
        <v>582756</v>
      </c>
      <c r="G38" s="52">
        <v>285365</v>
      </c>
      <c r="H38" s="52">
        <v>489087</v>
      </c>
      <c r="I38" s="31">
        <v>1012</v>
      </c>
    </row>
    <row r="39" spans="2:9" x14ac:dyDescent="0.2">
      <c r="B39" s="30" t="s">
        <v>45</v>
      </c>
      <c r="C39" s="30">
        <v>2016</v>
      </c>
      <c r="D39" s="44" t="s">
        <v>76</v>
      </c>
      <c r="E39" s="44" t="s">
        <v>77</v>
      </c>
      <c r="F39" s="53">
        <v>555192</v>
      </c>
      <c r="G39" s="53">
        <v>283659</v>
      </c>
      <c r="H39" s="53">
        <v>477075</v>
      </c>
      <c r="I39" s="32">
        <v>621</v>
      </c>
    </row>
    <row r="40" spans="2:9" x14ac:dyDescent="0.2">
      <c r="B40" s="28" t="s">
        <v>46</v>
      </c>
      <c r="C40" s="28">
        <v>2011</v>
      </c>
      <c r="D40" s="43" t="s">
        <v>78</v>
      </c>
      <c r="E40" s="43" t="s">
        <v>79</v>
      </c>
      <c r="F40" s="48">
        <v>1928016</v>
      </c>
      <c r="G40" s="48">
        <f>1195635+156078</f>
        <v>1351713</v>
      </c>
      <c r="H40" s="48">
        <v>867918</v>
      </c>
      <c r="I40" s="31">
        <v>496055</v>
      </c>
    </row>
    <row r="41" spans="2:9" x14ac:dyDescent="0.2">
      <c r="B41" s="28" t="s">
        <v>46</v>
      </c>
      <c r="C41" s="28">
        <v>2012</v>
      </c>
      <c r="D41" s="43" t="s">
        <v>78</v>
      </c>
      <c r="E41" s="43" t="s">
        <v>79</v>
      </c>
      <c r="F41" s="48">
        <v>2057090</v>
      </c>
      <c r="G41" s="48">
        <f>1288640+114779</f>
        <v>1403419</v>
      </c>
      <c r="H41" s="48">
        <v>885984</v>
      </c>
      <c r="I41" s="31">
        <v>461511</v>
      </c>
    </row>
    <row r="42" spans="2:9" x14ac:dyDescent="0.2">
      <c r="B42" s="28" t="s">
        <v>46</v>
      </c>
      <c r="C42" s="28">
        <v>2013</v>
      </c>
      <c r="D42" s="43" t="s">
        <v>78</v>
      </c>
      <c r="E42" s="43" t="s">
        <v>79</v>
      </c>
      <c r="F42" s="48">
        <v>2146314</v>
      </c>
      <c r="G42" s="48">
        <f>1394868+75550</f>
        <v>1470418</v>
      </c>
      <c r="H42" s="48">
        <v>951724</v>
      </c>
      <c r="I42" s="31">
        <v>478694</v>
      </c>
    </row>
    <row r="43" spans="2:9" x14ac:dyDescent="0.2">
      <c r="B43" s="28" t="s">
        <v>46</v>
      </c>
      <c r="C43" s="28">
        <v>2014</v>
      </c>
      <c r="D43" s="43" t="s">
        <v>78</v>
      </c>
      <c r="E43" s="43" t="s">
        <v>79</v>
      </c>
      <c r="F43" s="48">
        <v>2515969</v>
      </c>
      <c r="G43" s="48">
        <f>1705918+43711</f>
        <v>1749629</v>
      </c>
      <c r="H43" s="48">
        <v>938834</v>
      </c>
      <c r="I43" s="31">
        <v>785118</v>
      </c>
    </row>
    <row r="44" spans="2:9" x14ac:dyDescent="0.2">
      <c r="B44" s="28" t="s">
        <v>46</v>
      </c>
      <c r="C44" s="28">
        <v>2015</v>
      </c>
      <c r="D44" s="43" t="s">
        <v>78</v>
      </c>
      <c r="E44" s="43" t="s">
        <v>79</v>
      </c>
      <c r="F44" s="50">
        <v>2659782</v>
      </c>
      <c r="G44" s="50">
        <f>1870892+19517</f>
        <v>1890409</v>
      </c>
      <c r="H44" s="50">
        <v>1073910</v>
      </c>
      <c r="I44" s="31">
        <v>928408</v>
      </c>
    </row>
    <row r="45" spans="2:9" x14ac:dyDescent="0.2">
      <c r="B45" s="30" t="s">
        <v>46</v>
      </c>
      <c r="C45" s="30">
        <v>2016</v>
      </c>
      <c r="D45" s="44" t="s">
        <v>78</v>
      </c>
      <c r="E45" s="44" t="s">
        <v>79</v>
      </c>
      <c r="F45" s="51">
        <v>2807544</v>
      </c>
      <c r="G45" s="51">
        <f>2022352+7878</f>
        <v>2030230</v>
      </c>
      <c r="H45" s="51">
        <v>1257864</v>
      </c>
      <c r="I45" s="32">
        <v>739570</v>
      </c>
    </row>
    <row r="46" spans="2:9" x14ac:dyDescent="0.2">
      <c r="B46" s="28" t="s">
        <v>47</v>
      </c>
      <c r="C46" s="28">
        <v>2011</v>
      </c>
      <c r="D46" s="43" t="s">
        <v>78</v>
      </c>
      <c r="E46" s="43" t="s">
        <v>79</v>
      </c>
      <c r="F46" s="48">
        <v>520166</v>
      </c>
      <c r="G46" s="48">
        <f>278207+23990</f>
        <v>302197</v>
      </c>
      <c r="H46" s="48">
        <v>258454</v>
      </c>
      <c r="I46" s="31">
        <v>64983</v>
      </c>
    </row>
    <row r="47" spans="2:9" x14ac:dyDescent="0.2">
      <c r="B47" s="28" t="s">
        <v>47</v>
      </c>
      <c r="C47" s="28">
        <v>2012</v>
      </c>
      <c r="D47" s="43" t="s">
        <v>78</v>
      </c>
      <c r="E47" s="43" t="s">
        <v>79</v>
      </c>
      <c r="F47" s="48">
        <v>586689</v>
      </c>
      <c r="G47" s="48">
        <f>295112+18709</f>
        <v>313821</v>
      </c>
      <c r="H47" s="48">
        <v>274859</v>
      </c>
      <c r="I47" s="31">
        <v>53725</v>
      </c>
    </row>
    <row r="48" spans="2:9" x14ac:dyDescent="0.2">
      <c r="B48" s="28" t="s">
        <v>47</v>
      </c>
      <c r="C48" s="28">
        <v>2013</v>
      </c>
      <c r="D48" s="43" t="s">
        <v>78</v>
      </c>
      <c r="E48" s="43" t="s">
        <v>79</v>
      </c>
      <c r="F48" s="48">
        <v>571568</v>
      </c>
      <c r="G48" s="48">
        <f>309541+13479</f>
        <v>323020</v>
      </c>
      <c r="H48" s="48">
        <v>297607</v>
      </c>
      <c r="I48" s="31">
        <v>33512</v>
      </c>
    </row>
    <row r="49" spans="2:9" x14ac:dyDescent="0.2">
      <c r="B49" s="28" t="s">
        <v>47</v>
      </c>
      <c r="C49" s="28">
        <v>2014</v>
      </c>
      <c r="D49" s="43" t="s">
        <v>78</v>
      </c>
      <c r="E49" s="43" t="s">
        <v>79</v>
      </c>
      <c r="F49" s="48">
        <v>962173</v>
      </c>
      <c r="G49" s="48">
        <f>562510+8583</f>
        <v>571093</v>
      </c>
      <c r="H49" s="48">
        <v>274428</v>
      </c>
      <c r="I49" s="31">
        <v>327979</v>
      </c>
    </row>
    <row r="50" spans="2:9" x14ac:dyDescent="0.2">
      <c r="B50" s="29" t="s">
        <v>47</v>
      </c>
      <c r="C50" s="29">
        <v>2015</v>
      </c>
      <c r="D50" s="43" t="s">
        <v>78</v>
      </c>
      <c r="E50" s="43" t="s">
        <v>79</v>
      </c>
      <c r="F50" s="50">
        <v>962025</v>
      </c>
      <c r="G50" s="50">
        <f>562598+4425</f>
        <v>567023</v>
      </c>
      <c r="H50" s="50">
        <v>291756</v>
      </c>
      <c r="I50" s="33">
        <v>347400</v>
      </c>
    </row>
    <row r="51" spans="2:9" x14ac:dyDescent="0.2">
      <c r="B51" s="30" t="s">
        <v>47</v>
      </c>
      <c r="C51" s="30">
        <v>2016</v>
      </c>
      <c r="D51" s="44" t="s">
        <v>78</v>
      </c>
      <c r="E51" s="44" t="s">
        <v>79</v>
      </c>
      <c r="F51" s="51">
        <v>861163</v>
      </c>
      <c r="G51" s="51">
        <f>594023+2223</f>
        <v>596246</v>
      </c>
      <c r="H51" s="51">
        <v>330631</v>
      </c>
      <c r="I51" s="32">
        <v>360232</v>
      </c>
    </row>
    <row r="52" spans="2:9" x14ac:dyDescent="0.2">
      <c r="B52" s="28" t="s">
        <v>48</v>
      </c>
      <c r="C52" s="28">
        <v>2011</v>
      </c>
      <c r="D52" s="43" t="s">
        <v>74</v>
      </c>
      <c r="E52" s="43" t="s">
        <v>80</v>
      </c>
      <c r="F52" s="48">
        <v>525060</v>
      </c>
      <c r="G52" s="48">
        <v>229996</v>
      </c>
      <c r="H52" s="48">
        <v>406805</v>
      </c>
      <c r="I52" s="31">
        <v>0</v>
      </c>
    </row>
    <row r="53" spans="2:9" x14ac:dyDescent="0.2">
      <c r="B53" s="28" t="s">
        <v>48</v>
      </c>
      <c r="C53" s="28">
        <v>2012</v>
      </c>
      <c r="D53" s="43" t="s">
        <v>74</v>
      </c>
      <c r="E53" s="43" t="s">
        <v>80</v>
      </c>
      <c r="F53" s="48">
        <v>502535</v>
      </c>
      <c r="G53" s="48">
        <v>243810</v>
      </c>
      <c r="H53" s="48">
        <v>418751</v>
      </c>
      <c r="I53" s="31">
        <v>0</v>
      </c>
    </row>
    <row r="54" spans="2:9" x14ac:dyDescent="0.2">
      <c r="B54" s="28" t="s">
        <v>48</v>
      </c>
      <c r="C54" s="28">
        <v>2013</v>
      </c>
      <c r="D54" s="43" t="s">
        <v>74</v>
      </c>
      <c r="E54" s="43" t="s">
        <v>80</v>
      </c>
      <c r="F54" s="48">
        <v>534523</v>
      </c>
      <c r="G54" s="48">
        <v>252128</v>
      </c>
      <c r="H54" s="48">
        <v>450407</v>
      </c>
      <c r="I54" s="31">
        <v>0</v>
      </c>
    </row>
    <row r="55" spans="2:9" x14ac:dyDescent="0.2">
      <c r="B55" s="28" t="s">
        <v>48</v>
      </c>
      <c r="C55" s="28">
        <v>2014</v>
      </c>
      <c r="D55" s="43" t="s">
        <v>74</v>
      </c>
      <c r="E55" s="43" t="s">
        <v>80</v>
      </c>
      <c r="F55" s="48">
        <v>569787</v>
      </c>
      <c r="G55" s="48">
        <v>277991</v>
      </c>
      <c r="H55" s="48">
        <v>454995</v>
      </c>
      <c r="I55" s="31">
        <v>0</v>
      </c>
    </row>
    <row r="56" spans="2:9" x14ac:dyDescent="0.2">
      <c r="B56" s="29" t="s">
        <v>48</v>
      </c>
      <c r="C56" s="29">
        <v>2015</v>
      </c>
      <c r="D56" s="43" t="s">
        <v>74</v>
      </c>
      <c r="E56" s="45" t="s">
        <v>80</v>
      </c>
      <c r="F56" s="50">
        <v>642924</v>
      </c>
      <c r="G56" s="50">
        <v>293618</v>
      </c>
      <c r="H56" s="50">
        <v>514912</v>
      </c>
      <c r="I56" s="33">
        <v>0</v>
      </c>
    </row>
    <row r="57" spans="2:9" x14ac:dyDescent="0.2">
      <c r="B57" s="30" t="s">
        <v>48</v>
      </c>
      <c r="C57" s="30">
        <v>2016</v>
      </c>
      <c r="D57" s="44" t="s">
        <v>74</v>
      </c>
      <c r="E57" s="44" t="s">
        <v>80</v>
      </c>
      <c r="F57" s="51">
        <v>657554</v>
      </c>
      <c r="G57" s="51">
        <v>313344</v>
      </c>
      <c r="H57" s="51">
        <v>546109</v>
      </c>
      <c r="I57" s="32">
        <v>0</v>
      </c>
    </row>
    <row r="58" spans="2:9" x14ac:dyDescent="0.2">
      <c r="B58" s="28" t="s">
        <v>49</v>
      </c>
      <c r="C58" s="28">
        <v>2011</v>
      </c>
      <c r="D58" s="43" t="s">
        <v>74</v>
      </c>
      <c r="E58" s="43" t="s">
        <v>81</v>
      </c>
      <c r="F58" s="48">
        <v>278933</v>
      </c>
      <c r="G58" s="48">
        <f>175836+493</f>
        <v>176329</v>
      </c>
      <c r="H58" s="48">
        <v>206480</v>
      </c>
      <c r="I58" s="31">
        <v>48</v>
      </c>
    </row>
    <row r="59" spans="2:9" x14ac:dyDescent="0.2">
      <c r="B59" s="28" t="s">
        <v>49</v>
      </c>
      <c r="C59" s="28">
        <v>2012</v>
      </c>
      <c r="D59" s="43" t="s">
        <v>74</v>
      </c>
      <c r="E59" s="43" t="s">
        <v>81</v>
      </c>
      <c r="F59" s="48">
        <v>291728</v>
      </c>
      <c r="G59" s="48">
        <f>184548+477</f>
        <v>185025</v>
      </c>
      <c r="H59" s="48">
        <v>222306</v>
      </c>
      <c r="I59" s="31">
        <v>0</v>
      </c>
    </row>
    <row r="60" spans="2:9" x14ac:dyDescent="0.2">
      <c r="B60" s="28" t="s">
        <v>49</v>
      </c>
      <c r="C60" s="28">
        <v>2013</v>
      </c>
      <c r="D60" s="43" t="s">
        <v>74</v>
      </c>
      <c r="E60" s="43" t="s">
        <v>81</v>
      </c>
      <c r="F60" s="48">
        <v>308966</v>
      </c>
      <c r="G60" s="48">
        <f>209964+30+311</f>
        <v>210305</v>
      </c>
      <c r="H60" s="48">
        <v>235626</v>
      </c>
      <c r="I60" s="31">
        <v>0</v>
      </c>
    </row>
    <row r="61" spans="2:9" x14ac:dyDescent="0.2">
      <c r="B61" s="28" t="s">
        <v>49</v>
      </c>
      <c r="C61" s="28">
        <v>2014</v>
      </c>
      <c r="D61" s="43" t="s">
        <v>74</v>
      </c>
      <c r="E61" s="43" t="s">
        <v>81</v>
      </c>
      <c r="F61" s="48">
        <v>634220</v>
      </c>
      <c r="G61" s="48">
        <f>270005+30+1920</f>
        <v>271955</v>
      </c>
      <c r="H61" s="48">
        <v>278026</v>
      </c>
      <c r="I61" s="31">
        <v>53554</v>
      </c>
    </row>
    <row r="62" spans="2:9" x14ac:dyDescent="0.2">
      <c r="B62" s="29" t="s">
        <v>49</v>
      </c>
      <c r="C62" s="29">
        <v>2015</v>
      </c>
      <c r="D62" s="43" t="s">
        <v>74</v>
      </c>
      <c r="E62" s="45" t="s">
        <v>81</v>
      </c>
      <c r="F62" s="50">
        <v>475895</v>
      </c>
      <c r="G62" s="50">
        <f>306708+30+13638</f>
        <v>320376</v>
      </c>
      <c r="H62" s="50">
        <v>295720</v>
      </c>
      <c r="I62" s="33">
        <v>56220</v>
      </c>
    </row>
    <row r="63" spans="2:9" x14ac:dyDescent="0.2">
      <c r="B63" s="30" t="s">
        <v>49</v>
      </c>
      <c r="C63" s="30">
        <v>2016</v>
      </c>
      <c r="D63" s="44" t="s">
        <v>74</v>
      </c>
      <c r="E63" s="44" t="s">
        <v>81</v>
      </c>
      <c r="F63" s="51">
        <v>526221</v>
      </c>
      <c r="G63" s="51">
        <f>238509+83378</f>
        <v>321887</v>
      </c>
      <c r="H63" s="51">
        <v>299628</v>
      </c>
      <c r="I63" s="32">
        <v>61786</v>
      </c>
    </row>
    <row r="64" spans="2:9" x14ac:dyDescent="0.2">
      <c r="B64" s="28" t="s">
        <v>50</v>
      </c>
      <c r="C64" s="28">
        <v>2011</v>
      </c>
      <c r="D64" s="46" t="s">
        <v>74</v>
      </c>
      <c r="E64" s="46" t="s">
        <v>82</v>
      </c>
      <c r="F64" s="48">
        <f>316569749/1000</f>
        <v>316569.74900000001</v>
      </c>
      <c r="G64" s="48">
        <f>160522694/1000</f>
        <v>160522.69399999999</v>
      </c>
      <c r="H64" s="48">
        <f>202243845/1000</f>
        <v>202243.845</v>
      </c>
      <c r="I64" s="31">
        <v>0</v>
      </c>
    </row>
    <row r="65" spans="2:9" x14ac:dyDescent="0.2">
      <c r="B65" s="28" t="s">
        <v>50</v>
      </c>
      <c r="C65" s="28">
        <v>2012</v>
      </c>
      <c r="D65" s="46" t="s">
        <v>74</v>
      </c>
      <c r="E65" s="46" t="s">
        <v>82</v>
      </c>
      <c r="F65" s="48">
        <f>345733044/1000</f>
        <v>345733.04399999999</v>
      </c>
      <c r="G65" s="48">
        <f>172616484/1000</f>
        <v>172616.484</v>
      </c>
      <c r="H65" s="48">
        <f>198420836/1000</f>
        <v>198420.83600000001</v>
      </c>
      <c r="I65" s="31">
        <v>0</v>
      </c>
    </row>
    <row r="66" spans="2:9" x14ac:dyDescent="0.2">
      <c r="B66" s="28" t="s">
        <v>50</v>
      </c>
      <c r="C66" s="28">
        <v>2013</v>
      </c>
      <c r="D66" s="46" t="s">
        <v>74</v>
      </c>
      <c r="E66" s="46" t="s">
        <v>82</v>
      </c>
      <c r="F66" s="48">
        <f>327216677/1000</f>
        <v>327216.67700000003</v>
      </c>
      <c r="G66" s="48">
        <f>185028363/1000</f>
        <v>185028.36300000001</v>
      </c>
      <c r="H66" s="48">
        <f>211325944/1000</f>
        <v>211325.94399999999</v>
      </c>
      <c r="I66" s="31">
        <v>0</v>
      </c>
    </row>
    <row r="67" spans="2:9" x14ac:dyDescent="0.2">
      <c r="B67" s="29" t="s">
        <v>50</v>
      </c>
      <c r="C67" s="29">
        <v>2014</v>
      </c>
      <c r="D67" s="46" t="s">
        <v>74</v>
      </c>
      <c r="E67" s="46" t="s">
        <v>82</v>
      </c>
      <c r="F67" s="48">
        <f>357799677/1000</f>
        <v>357799.67700000003</v>
      </c>
      <c r="G67" s="48">
        <f>169772317/1000</f>
        <v>169772.31700000001</v>
      </c>
      <c r="H67" s="48">
        <f>219249132/1000</f>
        <v>219249.13200000001</v>
      </c>
      <c r="I67" s="33">
        <v>0</v>
      </c>
    </row>
    <row r="68" spans="2:9" x14ac:dyDescent="0.2">
      <c r="B68" s="29" t="s">
        <v>50</v>
      </c>
      <c r="C68" s="29">
        <v>2015</v>
      </c>
      <c r="D68" s="46" t="s">
        <v>74</v>
      </c>
      <c r="E68" s="46" t="s">
        <v>82</v>
      </c>
      <c r="F68" s="49">
        <f>442550207/1000</f>
        <v>442550.20699999999</v>
      </c>
      <c r="G68" s="49">
        <f>199922997/1000</f>
        <v>199922.997</v>
      </c>
      <c r="H68" s="49">
        <f>231414530/1000</f>
        <v>231414.53</v>
      </c>
      <c r="I68" s="33">
        <v>0</v>
      </c>
    </row>
    <row r="69" spans="2:9" x14ac:dyDescent="0.2">
      <c r="B69" s="30" t="s">
        <v>50</v>
      </c>
      <c r="C69" s="30">
        <v>2016</v>
      </c>
      <c r="D69" s="47" t="s">
        <v>74</v>
      </c>
      <c r="E69" s="47" t="s">
        <v>82</v>
      </c>
      <c r="F69" s="53">
        <f>503761422/1000</f>
        <v>503761.42200000002</v>
      </c>
      <c r="G69" s="53">
        <f>209759561/1000</f>
        <v>209759.56099999999</v>
      </c>
      <c r="H69" s="53">
        <f>275476562/1000</f>
        <v>275476.56199999998</v>
      </c>
      <c r="I69" s="32">
        <v>18248.689999999999</v>
      </c>
    </row>
    <row r="70" spans="2:9" x14ac:dyDescent="0.2">
      <c r="B70" s="28" t="s">
        <v>52</v>
      </c>
      <c r="C70" s="28">
        <v>2011</v>
      </c>
      <c r="D70" s="43" t="s">
        <v>74</v>
      </c>
      <c r="E70" s="43" t="s">
        <v>83</v>
      </c>
      <c r="F70" s="48">
        <f>277754491.98/1000</f>
        <v>277754.49197999999</v>
      </c>
      <c r="G70" s="48">
        <f>91600904.69/1000</f>
        <v>91600.904689999996</v>
      </c>
      <c r="H70" s="48">
        <f>124787038.52/1000</f>
        <v>124787.03852</v>
      </c>
      <c r="I70" s="31">
        <v>0</v>
      </c>
    </row>
    <row r="71" spans="2:9" x14ac:dyDescent="0.2">
      <c r="B71" s="28" t="s">
        <v>52</v>
      </c>
      <c r="C71" s="28">
        <v>2012</v>
      </c>
      <c r="D71" s="43" t="s">
        <v>74</v>
      </c>
      <c r="E71" s="43" t="s">
        <v>83</v>
      </c>
      <c r="F71" s="48">
        <f>257558024.95/1000</f>
        <v>257558.02494999999</v>
      </c>
      <c r="G71" s="48">
        <f>108174987.02/1000</f>
        <v>108174.98702</v>
      </c>
      <c r="H71" s="48">
        <f>113820085.36/1000</f>
        <v>113820.08536</v>
      </c>
      <c r="I71" s="31">
        <v>0</v>
      </c>
    </row>
    <row r="72" spans="2:9" x14ac:dyDescent="0.2">
      <c r="B72" s="28" t="s">
        <v>52</v>
      </c>
      <c r="C72" s="28">
        <v>2013</v>
      </c>
      <c r="D72" s="43" t="s">
        <v>74</v>
      </c>
      <c r="E72" s="43" t="s">
        <v>83</v>
      </c>
      <c r="F72" s="48">
        <f>282657469.84/1000</f>
        <v>282657.46983999998</v>
      </c>
      <c r="G72" s="48">
        <f>131149756.09/1000</f>
        <v>131149.75609000001</v>
      </c>
      <c r="H72" s="48">
        <f>113965933.92/1000</f>
        <v>113965.93392</v>
      </c>
      <c r="I72" s="31">
        <v>0</v>
      </c>
    </row>
    <row r="73" spans="2:9" x14ac:dyDescent="0.2">
      <c r="B73" s="28" t="s">
        <v>52</v>
      </c>
      <c r="C73" s="28">
        <v>2014</v>
      </c>
      <c r="D73" s="43" t="s">
        <v>74</v>
      </c>
      <c r="E73" s="43" t="s">
        <v>83</v>
      </c>
      <c r="F73" s="48">
        <f>288870587.94/1000</f>
        <v>288870.58794</v>
      </c>
      <c r="G73" s="48">
        <f>143506127.9/1000</f>
        <v>143506.12789999999</v>
      </c>
      <c r="H73" s="48">
        <f>121071931.15/1000</f>
        <v>121071.93115</v>
      </c>
      <c r="I73" s="31">
        <v>8000</v>
      </c>
    </row>
    <row r="74" spans="2:9" x14ac:dyDescent="0.2">
      <c r="B74" s="29" t="s">
        <v>52</v>
      </c>
      <c r="C74" s="29">
        <v>2015</v>
      </c>
      <c r="D74" s="43" t="s">
        <v>74</v>
      </c>
      <c r="E74" s="43" t="s">
        <v>83</v>
      </c>
      <c r="F74" s="48">
        <f>314658005.56/1000</f>
        <v>314658.00556000002</v>
      </c>
      <c r="G74" s="48">
        <f>160082357.74/1000</f>
        <v>160082.35774000001</v>
      </c>
      <c r="H74" s="48">
        <f>134421766.39/1000</f>
        <v>134421.76638999998</v>
      </c>
      <c r="I74" s="33">
        <v>39110.895730000004</v>
      </c>
    </row>
    <row r="75" spans="2:9" x14ac:dyDescent="0.2">
      <c r="B75" s="30" t="s">
        <v>52</v>
      </c>
      <c r="C75" s="30">
        <v>2016</v>
      </c>
      <c r="D75" s="44" t="s">
        <v>74</v>
      </c>
      <c r="E75" s="44" t="s">
        <v>83</v>
      </c>
      <c r="F75" s="51">
        <f>431636480.67/1000</f>
        <v>431636.48067000002</v>
      </c>
      <c r="G75" s="51">
        <f>164246118.13/1000</f>
        <v>164246.11812999999</v>
      </c>
      <c r="H75" s="51">
        <f>184306753.56/1000</f>
        <v>184306.75356000001</v>
      </c>
      <c r="I75" s="32">
        <v>55309.464100000005</v>
      </c>
    </row>
  </sheetData>
  <sheetProtection password="8930"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showGridLines="0" zoomScale="80" zoomScaleNormal="80" workbookViewId="0">
      <pane ySplit="3" topLeftCell="A4" activePane="bottomLeft" state="frozen"/>
      <selection pane="bottomLeft" activeCell="B2" sqref="B2"/>
    </sheetView>
  </sheetViews>
  <sheetFormatPr defaultColWidth="11.42578125" defaultRowHeight="14.25" x14ac:dyDescent="0.2"/>
  <cols>
    <col min="1" max="1" width="4.85546875" style="8" customWidth="1"/>
    <col min="2" max="2" width="29.7109375" style="8" customWidth="1"/>
    <col min="3" max="16384" width="11.42578125" style="8"/>
  </cols>
  <sheetData>
    <row r="1" spans="2:3" s="20" customFormat="1" x14ac:dyDescent="0.2"/>
    <row r="2" spans="2:3" s="20" customFormat="1" ht="18" x14ac:dyDescent="0.25">
      <c r="B2" s="21" t="s">
        <v>2</v>
      </c>
    </row>
    <row r="3" spans="2:3" s="20" customFormat="1" ht="15.75" x14ac:dyDescent="0.25">
      <c r="B3" s="22"/>
    </row>
    <row r="5" spans="2:3" x14ac:dyDescent="0.2">
      <c r="B5" s="9" t="s">
        <v>11</v>
      </c>
      <c r="C5" s="8" t="s">
        <v>29</v>
      </c>
    </row>
    <row r="6" spans="2:3" x14ac:dyDescent="0.2">
      <c r="B6" s="9" t="s">
        <v>12</v>
      </c>
      <c r="C6" s="8" t="s">
        <v>113</v>
      </c>
    </row>
    <row r="8" spans="2:3" ht="30" x14ac:dyDescent="0.2">
      <c r="B8" s="10" t="s">
        <v>54</v>
      </c>
    </row>
    <row r="9" spans="2:3" x14ac:dyDescent="0.2">
      <c r="B9" s="76">
        <v>0.34</v>
      </c>
    </row>
  </sheetData>
  <sheetProtection password="893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2"/>
  <sheetViews>
    <sheetView showGridLines="0" zoomScale="80" zoomScaleNormal="80" workbookViewId="0">
      <pane ySplit="3" topLeftCell="A5" activePane="bottomLeft" state="frozen"/>
      <selection pane="bottomLeft" activeCell="B2" sqref="B2"/>
    </sheetView>
  </sheetViews>
  <sheetFormatPr defaultColWidth="11.42578125" defaultRowHeight="14.25" x14ac:dyDescent="0.2"/>
  <cols>
    <col min="1" max="1" width="4.42578125" style="8" customWidth="1"/>
    <col min="2" max="16384" width="11.42578125" style="8"/>
  </cols>
  <sheetData>
    <row r="1" spans="2:5" s="20" customFormat="1" x14ac:dyDescent="0.2"/>
    <row r="2" spans="2:5" s="20" customFormat="1" ht="18" x14ac:dyDescent="0.25">
      <c r="B2" s="21" t="s">
        <v>3</v>
      </c>
    </row>
    <row r="3" spans="2:5" s="20" customFormat="1" ht="15.75" x14ac:dyDescent="0.25">
      <c r="B3" s="22"/>
    </row>
    <row r="5" spans="2:5" x14ac:dyDescent="0.2">
      <c r="B5" s="9" t="s">
        <v>11</v>
      </c>
      <c r="C5" s="8" t="s">
        <v>53</v>
      </c>
    </row>
    <row r="6" spans="2:5" x14ac:dyDescent="0.2">
      <c r="B6" s="9" t="s">
        <v>12</v>
      </c>
      <c r="C6" s="91">
        <v>42917</v>
      </c>
    </row>
    <row r="7" spans="2:5" x14ac:dyDescent="0.2">
      <c r="B7" s="9"/>
    </row>
    <row r="8" spans="2:5" ht="22.5" customHeight="1" x14ac:dyDescent="0.2">
      <c r="B8" s="10" t="s">
        <v>16</v>
      </c>
      <c r="C8" s="12" t="s">
        <v>71</v>
      </c>
      <c r="D8" s="10" t="s">
        <v>17</v>
      </c>
      <c r="E8" s="10" t="s">
        <v>18</v>
      </c>
    </row>
    <row r="9" spans="2:5" x14ac:dyDescent="0.2">
      <c r="B9" s="34">
        <v>1928.01</v>
      </c>
      <c r="C9" s="35">
        <v>10228</v>
      </c>
      <c r="D9" s="36">
        <v>17.53</v>
      </c>
      <c r="E9" s="36">
        <v>0.77669999999999995</v>
      </c>
    </row>
    <row r="10" spans="2:5" x14ac:dyDescent="0.2">
      <c r="B10" s="34">
        <v>1928.02</v>
      </c>
      <c r="C10" s="35">
        <v>10259</v>
      </c>
      <c r="D10" s="36">
        <v>17.32</v>
      </c>
      <c r="E10" s="36">
        <v>0.7833</v>
      </c>
    </row>
    <row r="11" spans="2:5" x14ac:dyDescent="0.2">
      <c r="B11" s="34">
        <v>1928.03</v>
      </c>
      <c r="C11" s="35">
        <v>10288</v>
      </c>
      <c r="D11" s="36">
        <v>18.25</v>
      </c>
      <c r="E11" s="36">
        <v>0.79</v>
      </c>
    </row>
    <row r="12" spans="2:5" x14ac:dyDescent="0.2">
      <c r="B12" s="34">
        <v>1928.04</v>
      </c>
      <c r="C12" s="35">
        <v>10319</v>
      </c>
      <c r="D12" s="36">
        <v>19.399999999999999</v>
      </c>
      <c r="E12" s="36">
        <v>0.79669999999999996</v>
      </c>
    </row>
    <row r="13" spans="2:5" x14ac:dyDescent="0.2">
      <c r="B13" s="34">
        <v>1928.05</v>
      </c>
      <c r="C13" s="35">
        <v>10349</v>
      </c>
      <c r="D13" s="36">
        <v>20</v>
      </c>
      <c r="E13" s="36">
        <v>0.80330000000000001</v>
      </c>
    </row>
    <row r="14" spans="2:5" x14ac:dyDescent="0.2">
      <c r="B14" s="34">
        <v>1928.06</v>
      </c>
      <c r="C14" s="35">
        <v>10380</v>
      </c>
      <c r="D14" s="36">
        <v>19.02</v>
      </c>
      <c r="E14" s="36">
        <v>0.81</v>
      </c>
    </row>
    <row r="15" spans="2:5" x14ac:dyDescent="0.2">
      <c r="B15" s="34">
        <v>1928.07</v>
      </c>
      <c r="C15" s="35">
        <v>10410</v>
      </c>
      <c r="D15" s="36">
        <v>19.16</v>
      </c>
      <c r="E15" s="36">
        <v>0.81669999999999998</v>
      </c>
    </row>
    <row r="16" spans="2:5" x14ac:dyDescent="0.2">
      <c r="B16" s="34">
        <v>1928.08</v>
      </c>
      <c r="C16" s="35">
        <v>10441</v>
      </c>
      <c r="D16" s="36">
        <v>19.78</v>
      </c>
      <c r="E16" s="36">
        <v>0.82330000000000003</v>
      </c>
    </row>
    <row r="17" spans="2:5" x14ac:dyDescent="0.2">
      <c r="B17" s="34">
        <v>1928.09</v>
      </c>
      <c r="C17" s="35">
        <v>10472</v>
      </c>
      <c r="D17" s="36">
        <v>21.17</v>
      </c>
      <c r="E17" s="36">
        <v>0.83</v>
      </c>
    </row>
    <row r="18" spans="2:5" x14ac:dyDescent="0.2">
      <c r="B18" s="34">
        <v>1928.1</v>
      </c>
      <c r="C18" s="35">
        <v>10502</v>
      </c>
      <c r="D18" s="36">
        <v>21.6</v>
      </c>
      <c r="E18" s="36">
        <v>0.8367</v>
      </c>
    </row>
    <row r="19" spans="2:5" x14ac:dyDescent="0.2">
      <c r="B19" s="34">
        <v>1928.11</v>
      </c>
      <c r="C19" s="35">
        <v>10533</v>
      </c>
      <c r="D19" s="36">
        <v>23.06</v>
      </c>
      <c r="E19" s="36">
        <v>0.84330000000000005</v>
      </c>
    </row>
    <row r="20" spans="2:5" x14ac:dyDescent="0.2">
      <c r="B20" s="34">
        <v>1928.12</v>
      </c>
      <c r="C20" s="35">
        <v>10563</v>
      </c>
      <c r="D20" s="36">
        <v>23.15</v>
      </c>
      <c r="E20" s="36">
        <v>0.85</v>
      </c>
    </row>
    <row r="21" spans="2:5" x14ac:dyDescent="0.2">
      <c r="B21" s="34">
        <v>1929.01</v>
      </c>
      <c r="C21" s="35">
        <v>10594</v>
      </c>
      <c r="D21" s="36">
        <v>24.86</v>
      </c>
      <c r="E21" s="36">
        <v>0.86</v>
      </c>
    </row>
    <row r="22" spans="2:5" x14ac:dyDescent="0.2">
      <c r="B22" s="34">
        <v>1929.02</v>
      </c>
      <c r="C22" s="35">
        <v>10625</v>
      </c>
      <c r="D22" s="36">
        <v>24.99</v>
      </c>
      <c r="E22" s="36">
        <v>0.87</v>
      </c>
    </row>
    <row r="23" spans="2:5" x14ac:dyDescent="0.2">
      <c r="B23" s="34">
        <v>1929.03</v>
      </c>
      <c r="C23" s="35">
        <v>10653</v>
      </c>
      <c r="D23" s="36">
        <v>25.43</v>
      </c>
      <c r="E23" s="36">
        <v>0.88</v>
      </c>
    </row>
    <row r="24" spans="2:5" x14ac:dyDescent="0.2">
      <c r="B24" s="34">
        <v>1929.04</v>
      </c>
      <c r="C24" s="35">
        <v>10684</v>
      </c>
      <c r="D24" s="36">
        <v>25.28</v>
      </c>
      <c r="E24" s="36">
        <v>0.89</v>
      </c>
    </row>
    <row r="25" spans="2:5" x14ac:dyDescent="0.2">
      <c r="B25" s="34">
        <v>1929.05</v>
      </c>
      <c r="C25" s="35">
        <v>10714</v>
      </c>
      <c r="D25" s="36">
        <v>25.66</v>
      </c>
      <c r="E25" s="36">
        <v>0.9</v>
      </c>
    </row>
    <row r="26" spans="2:5" x14ac:dyDescent="0.2">
      <c r="B26" s="34">
        <v>1929.06</v>
      </c>
      <c r="C26" s="35">
        <v>10745</v>
      </c>
      <c r="D26" s="36">
        <v>26.15</v>
      </c>
      <c r="E26" s="36">
        <v>0.91</v>
      </c>
    </row>
    <row r="27" spans="2:5" x14ac:dyDescent="0.2">
      <c r="B27" s="34">
        <v>1929.07</v>
      </c>
      <c r="C27" s="35">
        <v>10775</v>
      </c>
      <c r="D27" s="36">
        <v>28.48</v>
      </c>
      <c r="E27" s="36">
        <v>0.92</v>
      </c>
    </row>
    <row r="28" spans="2:5" x14ac:dyDescent="0.2">
      <c r="B28" s="34">
        <v>1929.08</v>
      </c>
      <c r="C28" s="35">
        <v>10806</v>
      </c>
      <c r="D28" s="36">
        <v>30.1</v>
      </c>
      <c r="E28" s="36">
        <v>0.93</v>
      </c>
    </row>
    <row r="29" spans="2:5" x14ac:dyDescent="0.2">
      <c r="B29" s="34">
        <v>1929.09</v>
      </c>
      <c r="C29" s="35">
        <v>10837</v>
      </c>
      <c r="D29" s="36">
        <v>31.3</v>
      </c>
      <c r="E29" s="36">
        <v>0.94</v>
      </c>
    </row>
    <row r="30" spans="2:5" x14ac:dyDescent="0.2">
      <c r="B30" s="34">
        <v>1929.1</v>
      </c>
      <c r="C30" s="35">
        <v>10867</v>
      </c>
      <c r="D30" s="36">
        <v>27.99</v>
      </c>
      <c r="E30" s="36">
        <v>0.95</v>
      </c>
    </row>
    <row r="31" spans="2:5" x14ac:dyDescent="0.2">
      <c r="B31" s="34">
        <v>1929.11</v>
      </c>
      <c r="C31" s="35">
        <v>10898</v>
      </c>
      <c r="D31" s="36">
        <v>20.58</v>
      </c>
      <c r="E31" s="36">
        <v>0.96</v>
      </c>
    </row>
    <row r="32" spans="2:5" x14ac:dyDescent="0.2">
      <c r="B32" s="34">
        <v>1929.12</v>
      </c>
      <c r="C32" s="35">
        <v>10928</v>
      </c>
      <c r="D32" s="36">
        <v>21.4</v>
      </c>
      <c r="E32" s="36">
        <v>0.97</v>
      </c>
    </row>
    <row r="33" spans="2:5" x14ac:dyDescent="0.2">
      <c r="B33" s="34">
        <v>1930.01</v>
      </c>
      <c r="C33" s="35">
        <v>10959</v>
      </c>
      <c r="D33" s="36">
        <v>21.71</v>
      </c>
      <c r="E33" s="36">
        <v>0.9708</v>
      </c>
    </row>
    <row r="34" spans="2:5" x14ac:dyDescent="0.2">
      <c r="B34" s="34">
        <v>1930.02</v>
      </c>
      <c r="C34" s="35">
        <v>10990</v>
      </c>
      <c r="D34" s="36">
        <v>23.07</v>
      </c>
      <c r="E34" s="36">
        <v>0.97170000000000001</v>
      </c>
    </row>
    <row r="35" spans="2:5" x14ac:dyDescent="0.2">
      <c r="B35" s="34">
        <v>1930.03</v>
      </c>
      <c r="C35" s="35">
        <v>11018</v>
      </c>
      <c r="D35" s="36">
        <v>23.94</v>
      </c>
      <c r="E35" s="36">
        <v>0.97250000000000003</v>
      </c>
    </row>
    <row r="36" spans="2:5" x14ac:dyDescent="0.2">
      <c r="B36" s="34">
        <v>1930.04</v>
      </c>
      <c r="C36" s="35">
        <v>11049</v>
      </c>
      <c r="D36" s="36">
        <v>25.46</v>
      </c>
      <c r="E36" s="36">
        <v>0.97330000000000005</v>
      </c>
    </row>
    <row r="37" spans="2:5" x14ac:dyDescent="0.2">
      <c r="B37" s="34">
        <v>1930.05</v>
      </c>
      <c r="C37" s="35">
        <v>11079</v>
      </c>
      <c r="D37" s="36">
        <v>23.94</v>
      </c>
      <c r="E37" s="36">
        <v>0.97419999999999995</v>
      </c>
    </row>
    <row r="38" spans="2:5" x14ac:dyDescent="0.2">
      <c r="B38" s="34">
        <v>1930.06</v>
      </c>
      <c r="C38" s="35">
        <v>11110</v>
      </c>
      <c r="D38" s="36">
        <v>21.52</v>
      </c>
      <c r="E38" s="36">
        <v>0.97499999999999998</v>
      </c>
    </row>
    <row r="39" spans="2:5" x14ac:dyDescent="0.2">
      <c r="B39" s="34">
        <v>1930.07</v>
      </c>
      <c r="C39" s="35">
        <v>11140</v>
      </c>
      <c r="D39" s="36">
        <v>21.06</v>
      </c>
      <c r="E39" s="36">
        <v>0.9758</v>
      </c>
    </row>
    <row r="40" spans="2:5" x14ac:dyDescent="0.2">
      <c r="B40" s="34">
        <v>1930.08</v>
      </c>
      <c r="C40" s="35">
        <v>11171</v>
      </c>
      <c r="D40" s="36">
        <v>20.79</v>
      </c>
      <c r="E40" s="36">
        <v>0.97670000000000001</v>
      </c>
    </row>
    <row r="41" spans="2:5" x14ac:dyDescent="0.2">
      <c r="B41" s="34">
        <v>1930.09</v>
      </c>
      <c r="C41" s="35">
        <v>11202</v>
      </c>
      <c r="D41" s="36">
        <v>20.78</v>
      </c>
      <c r="E41" s="36">
        <v>0.97750000000000004</v>
      </c>
    </row>
    <row r="42" spans="2:5" x14ac:dyDescent="0.2">
      <c r="B42" s="34">
        <v>1930.1</v>
      </c>
      <c r="C42" s="35">
        <v>11232</v>
      </c>
      <c r="D42" s="36">
        <v>17.920000000000002</v>
      </c>
      <c r="E42" s="36">
        <v>0.97829999999999995</v>
      </c>
    </row>
    <row r="43" spans="2:5" x14ac:dyDescent="0.2">
      <c r="B43" s="34">
        <v>1930.11</v>
      </c>
      <c r="C43" s="35">
        <v>11263</v>
      </c>
      <c r="D43" s="36">
        <v>16.62</v>
      </c>
      <c r="E43" s="36">
        <v>0.97919999999999996</v>
      </c>
    </row>
    <row r="44" spans="2:5" x14ac:dyDescent="0.2">
      <c r="B44" s="34">
        <v>1930.12</v>
      </c>
      <c r="C44" s="35">
        <v>11293</v>
      </c>
      <c r="D44" s="36">
        <v>15.51</v>
      </c>
      <c r="E44" s="36">
        <v>0.98</v>
      </c>
    </row>
    <row r="45" spans="2:5" x14ac:dyDescent="0.2">
      <c r="B45" s="34">
        <v>1931.01</v>
      </c>
      <c r="C45" s="35">
        <v>11324</v>
      </c>
      <c r="D45" s="36">
        <v>15.98</v>
      </c>
      <c r="E45" s="36">
        <v>0.9667</v>
      </c>
    </row>
    <row r="46" spans="2:5" x14ac:dyDescent="0.2">
      <c r="B46" s="34">
        <v>1931.02</v>
      </c>
      <c r="C46" s="35">
        <v>11355</v>
      </c>
      <c r="D46" s="36">
        <v>17.2</v>
      </c>
      <c r="E46" s="36">
        <v>0.95330000000000004</v>
      </c>
    </row>
    <row r="47" spans="2:5" x14ac:dyDescent="0.2">
      <c r="B47" s="34">
        <v>1931.03</v>
      </c>
      <c r="C47" s="35">
        <v>11383</v>
      </c>
      <c r="D47" s="36">
        <v>17.53</v>
      </c>
      <c r="E47" s="36">
        <v>0.94</v>
      </c>
    </row>
    <row r="48" spans="2:5" x14ac:dyDescent="0.2">
      <c r="B48" s="34">
        <v>1931.04</v>
      </c>
      <c r="C48" s="35">
        <v>11414</v>
      </c>
      <c r="D48" s="36">
        <v>15.86</v>
      </c>
      <c r="E48" s="36">
        <v>0.92669999999999997</v>
      </c>
    </row>
    <row r="49" spans="2:5" x14ac:dyDescent="0.2">
      <c r="B49" s="34">
        <v>1931.05</v>
      </c>
      <c r="C49" s="35">
        <v>11444</v>
      </c>
      <c r="D49" s="36">
        <v>14.33</v>
      </c>
      <c r="E49" s="36">
        <v>0.9133</v>
      </c>
    </row>
    <row r="50" spans="2:5" x14ac:dyDescent="0.2">
      <c r="B50" s="34">
        <v>1931.06</v>
      </c>
      <c r="C50" s="35">
        <v>11475</v>
      </c>
      <c r="D50" s="36">
        <v>13.87</v>
      </c>
      <c r="E50" s="36">
        <v>0.9</v>
      </c>
    </row>
    <row r="51" spans="2:5" x14ac:dyDescent="0.2">
      <c r="B51" s="34">
        <v>1931.07</v>
      </c>
      <c r="C51" s="35">
        <v>11505</v>
      </c>
      <c r="D51" s="36">
        <v>14.33</v>
      </c>
      <c r="E51" s="36">
        <v>0.88670000000000004</v>
      </c>
    </row>
    <row r="52" spans="2:5" x14ac:dyDescent="0.2">
      <c r="B52" s="34">
        <v>1931.08</v>
      </c>
      <c r="C52" s="35">
        <v>11536</v>
      </c>
      <c r="D52" s="36">
        <v>13.9</v>
      </c>
      <c r="E52" s="36">
        <v>0.87329999999999997</v>
      </c>
    </row>
    <row r="53" spans="2:5" x14ac:dyDescent="0.2">
      <c r="B53" s="34">
        <v>1931.09</v>
      </c>
      <c r="C53" s="35">
        <v>11567</v>
      </c>
      <c r="D53" s="36">
        <v>11.83</v>
      </c>
      <c r="E53" s="36">
        <v>0.86</v>
      </c>
    </row>
    <row r="54" spans="2:5" x14ac:dyDescent="0.2">
      <c r="B54" s="34">
        <v>1931.1</v>
      </c>
      <c r="C54" s="35">
        <v>11597</v>
      </c>
      <c r="D54" s="36">
        <v>10.25</v>
      </c>
      <c r="E54" s="36">
        <v>0.84670000000000001</v>
      </c>
    </row>
    <row r="55" spans="2:5" x14ac:dyDescent="0.2">
      <c r="B55" s="34">
        <v>1931.11</v>
      </c>
      <c r="C55" s="35">
        <v>11628</v>
      </c>
      <c r="D55" s="36">
        <v>10.39</v>
      </c>
      <c r="E55" s="36">
        <v>0.83330000000000004</v>
      </c>
    </row>
    <row r="56" spans="2:5" x14ac:dyDescent="0.2">
      <c r="B56" s="34">
        <v>1931.12</v>
      </c>
      <c r="C56" s="35">
        <v>11658</v>
      </c>
      <c r="D56" s="36">
        <v>8.44</v>
      </c>
      <c r="E56" s="36">
        <v>0.82</v>
      </c>
    </row>
    <row r="57" spans="2:5" x14ac:dyDescent="0.2">
      <c r="B57" s="34">
        <v>1932.01</v>
      </c>
      <c r="C57" s="35">
        <v>11689</v>
      </c>
      <c r="D57" s="36">
        <v>8.3000000000000007</v>
      </c>
      <c r="E57" s="36">
        <v>0.79330000000000001</v>
      </c>
    </row>
    <row r="58" spans="2:5" x14ac:dyDescent="0.2">
      <c r="B58" s="34">
        <v>1932.02</v>
      </c>
      <c r="C58" s="35">
        <v>11720</v>
      </c>
      <c r="D58" s="36">
        <v>8.23</v>
      </c>
      <c r="E58" s="36">
        <v>0.76670000000000005</v>
      </c>
    </row>
    <row r="59" spans="2:5" x14ac:dyDescent="0.2">
      <c r="B59" s="34">
        <v>1932.03</v>
      </c>
      <c r="C59" s="35">
        <v>11749</v>
      </c>
      <c r="D59" s="36">
        <v>8.26</v>
      </c>
      <c r="E59" s="36">
        <v>0.74</v>
      </c>
    </row>
    <row r="60" spans="2:5" x14ac:dyDescent="0.2">
      <c r="B60" s="34">
        <v>1932.04</v>
      </c>
      <c r="C60" s="35">
        <v>11780</v>
      </c>
      <c r="D60" s="36">
        <v>6.28</v>
      </c>
      <c r="E60" s="36">
        <v>0.71330000000000005</v>
      </c>
    </row>
    <row r="61" spans="2:5" x14ac:dyDescent="0.2">
      <c r="B61" s="34">
        <v>1932.05</v>
      </c>
      <c r="C61" s="35">
        <v>11810</v>
      </c>
      <c r="D61" s="36">
        <v>5.51</v>
      </c>
      <c r="E61" s="36">
        <v>0.68669999999999998</v>
      </c>
    </row>
    <row r="62" spans="2:5" x14ac:dyDescent="0.2">
      <c r="B62" s="34">
        <v>1932.06</v>
      </c>
      <c r="C62" s="35">
        <v>11841</v>
      </c>
      <c r="D62" s="36">
        <v>4.7699999999999996</v>
      </c>
      <c r="E62" s="36">
        <v>0.66</v>
      </c>
    </row>
    <row r="63" spans="2:5" x14ac:dyDescent="0.2">
      <c r="B63" s="34">
        <v>1932.07</v>
      </c>
      <c r="C63" s="35">
        <v>11871</v>
      </c>
      <c r="D63" s="36">
        <v>5.01</v>
      </c>
      <c r="E63" s="36">
        <v>0.63329999999999997</v>
      </c>
    </row>
    <row r="64" spans="2:5" x14ac:dyDescent="0.2">
      <c r="B64" s="34">
        <v>1932.08</v>
      </c>
      <c r="C64" s="35">
        <v>11902</v>
      </c>
      <c r="D64" s="36">
        <v>7.53</v>
      </c>
      <c r="E64" s="36">
        <v>0.60670000000000002</v>
      </c>
    </row>
    <row r="65" spans="2:5" x14ac:dyDescent="0.2">
      <c r="B65" s="34">
        <v>1932.09</v>
      </c>
      <c r="C65" s="35">
        <v>11933</v>
      </c>
      <c r="D65" s="36">
        <v>8.26</v>
      </c>
      <c r="E65" s="36">
        <v>0.57999999999999996</v>
      </c>
    </row>
    <row r="66" spans="2:5" x14ac:dyDescent="0.2">
      <c r="B66" s="34">
        <v>1932.1</v>
      </c>
      <c r="C66" s="35">
        <v>11963</v>
      </c>
      <c r="D66" s="36">
        <v>7.12</v>
      </c>
      <c r="E66" s="36">
        <v>0.55330000000000001</v>
      </c>
    </row>
    <row r="67" spans="2:5" x14ac:dyDescent="0.2">
      <c r="B67" s="34">
        <v>1932.11</v>
      </c>
      <c r="C67" s="35">
        <v>11994</v>
      </c>
      <c r="D67" s="36">
        <v>7.05</v>
      </c>
      <c r="E67" s="36">
        <v>0.52669999999999995</v>
      </c>
    </row>
    <row r="68" spans="2:5" x14ac:dyDescent="0.2">
      <c r="B68" s="34">
        <v>1932.12</v>
      </c>
      <c r="C68" s="35">
        <v>12024</v>
      </c>
      <c r="D68" s="36">
        <v>6.82</v>
      </c>
      <c r="E68" s="36">
        <v>0.5</v>
      </c>
    </row>
    <row r="69" spans="2:5" x14ac:dyDescent="0.2">
      <c r="B69" s="34">
        <v>1933.01</v>
      </c>
      <c r="C69" s="35">
        <v>12055</v>
      </c>
      <c r="D69" s="36">
        <v>7.09</v>
      </c>
      <c r="E69" s="36">
        <v>0.495</v>
      </c>
    </row>
    <row r="70" spans="2:5" x14ac:dyDescent="0.2">
      <c r="B70" s="34">
        <v>1933.02</v>
      </c>
      <c r="C70" s="35">
        <v>12086</v>
      </c>
      <c r="D70" s="36">
        <v>6.25</v>
      </c>
      <c r="E70" s="36">
        <v>0.49</v>
      </c>
    </row>
    <row r="71" spans="2:5" x14ac:dyDescent="0.2">
      <c r="B71" s="34">
        <v>1933.03</v>
      </c>
      <c r="C71" s="35">
        <v>12114</v>
      </c>
      <c r="D71" s="36">
        <v>6.23</v>
      </c>
      <c r="E71" s="36">
        <v>0.48499999999999999</v>
      </c>
    </row>
    <row r="72" spans="2:5" x14ac:dyDescent="0.2">
      <c r="B72" s="34">
        <v>1933.04</v>
      </c>
      <c r="C72" s="35">
        <v>12145</v>
      </c>
      <c r="D72" s="36">
        <v>6.89</v>
      </c>
      <c r="E72" s="36">
        <v>0.48</v>
      </c>
    </row>
    <row r="73" spans="2:5" x14ac:dyDescent="0.2">
      <c r="B73" s="34">
        <v>1933.05</v>
      </c>
      <c r="C73" s="35">
        <v>12175</v>
      </c>
      <c r="D73" s="36">
        <v>8.8699999999999992</v>
      </c>
      <c r="E73" s="36">
        <v>0.47499999999999998</v>
      </c>
    </row>
    <row r="74" spans="2:5" x14ac:dyDescent="0.2">
      <c r="B74" s="34">
        <v>1933.06</v>
      </c>
      <c r="C74" s="35">
        <v>12206</v>
      </c>
      <c r="D74" s="36">
        <v>10.39</v>
      </c>
      <c r="E74" s="36">
        <v>0.47</v>
      </c>
    </row>
    <row r="75" spans="2:5" x14ac:dyDescent="0.2">
      <c r="B75" s="34">
        <v>1933.07</v>
      </c>
      <c r="C75" s="35">
        <v>12236</v>
      </c>
      <c r="D75" s="36">
        <v>11.23</v>
      </c>
      <c r="E75" s="36">
        <v>0.46500000000000002</v>
      </c>
    </row>
    <row r="76" spans="2:5" x14ac:dyDescent="0.2">
      <c r="B76" s="34">
        <v>1933.08</v>
      </c>
      <c r="C76" s="35">
        <v>12267</v>
      </c>
      <c r="D76" s="36">
        <v>10.67</v>
      </c>
      <c r="E76" s="36">
        <v>0.46</v>
      </c>
    </row>
    <row r="77" spans="2:5" x14ac:dyDescent="0.2">
      <c r="B77" s="34">
        <v>1933.09</v>
      </c>
      <c r="C77" s="35">
        <v>12298</v>
      </c>
      <c r="D77" s="36">
        <v>10.58</v>
      </c>
      <c r="E77" s="36">
        <v>0.45500000000000002</v>
      </c>
    </row>
    <row r="78" spans="2:5" x14ac:dyDescent="0.2">
      <c r="B78" s="34">
        <v>1933.1</v>
      </c>
      <c r="C78" s="35">
        <v>12328</v>
      </c>
      <c r="D78" s="36">
        <v>9.5500000000000007</v>
      </c>
      <c r="E78" s="36">
        <v>0.45</v>
      </c>
    </row>
    <row r="79" spans="2:5" x14ac:dyDescent="0.2">
      <c r="B79" s="34">
        <v>1933.11</v>
      </c>
      <c r="C79" s="35">
        <v>12359</v>
      </c>
      <c r="D79" s="36">
        <v>9.7799999999999994</v>
      </c>
      <c r="E79" s="36">
        <v>0.44500000000000001</v>
      </c>
    </row>
    <row r="80" spans="2:5" x14ac:dyDescent="0.2">
      <c r="B80" s="34">
        <v>1933.12</v>
      </c>
      <c r="C80" s="35">
        <v>12389</v>
      </c>
      <c r="D80" s="36">
        <v>9.9700000000000006</v>
      </c>
      <c r="E80" s="36">
        <v>0.44</v>
      </c>
    </row>
    <row r="81" spans="2:5" x14ac:dyDescent="0.2">
      <c r="B81" s="34">
        <v>1934.01</v>
      </c>
      <c r="C81" s="35">
        <v>12420</v>
      </c>
      <c r="D81" s="36">
        <v>10.54</v>
      </c>
      <c r="E81" s="36">
        <v>0.44080000000000003</v>
      </c>
    </row>
    <row r="82" spans="2:5" x14ac:dyDescent="0.2">
      <c r="B82" s="34">
        <v>1934.02</v>
      </c>
      <c r="C82" s="35">
        <v>12451</v>
      </c>
      <c r="D82" s="36">
        <v>11.32</v>
      </c>
      <c r="E82" s="36">
        <v>0.44169999999999998</v>
      </c>
    </row>
    <row r="83" spans="2:5" x14ac:dyDescent="0.2">
      <c r="B83" s="34">
        <v>1934.03</v>
      </c>
      <c r="C83" s="35">
        <v>12479</v>
      </c>
      <c r="D83" s="36">
        <v>10.74</v>
      </c>
      <c r="E83" s="36">
        <v>0.4425</v>
      </c>
    </row>
    <row r="84" spans="2:5" x14ac:dyDescent="0.2">
      <c r="B84" s="34">
        <v>1934.04</v>
      </c>
      <c r="C84" s="35">
        <v>12510</v>
      </c>
      <c r="D84" s="36">
        <v>10.92</v>
      </c>
      <c r="E84" s="36">
        <v>0.44330000000000003</v>
      </c>
    </row>
    <row r="85" spans="2:5" x14ac:dyDescent="0.2">
      <c r="B85" s="34">
        <v>1934.05</v>
      </c>
      <c r="C85" s="35">
        <v>12540</v>
      </c>
      <c r="D85" s="36">
        <v>9.81</v>
      </c>
      <c r="E85" s="36">
        <v>0.44419999999999998</v>
      </c>
    </row>
    <row r="86" spans="2:5" x14ac:dyDescent="0.2">
      <c r="B86" s="34">
        <v>1934.06</v>
      </c>
      <c r="C86" s="35">
        <v>12571</v>
      </c>
      <c r="D86" s="36">
        <v>9.94</v>
      </c>
      <c r="E86" s="36">
        <v>0.44500000000000001</v>
      </c>
    </row>
    <row r="87" spans="2:5" x14ac:dyDescent="0.2">
      <c r="B87" s="34">
        <v>1934.07</v>
      </c>
      <c r="C87" s="35">
        <v>12601</v>
      </c>
      <c r="D87" s="36">
        <v>9.4700000000000006</v>
      </c>
      <c r="E87" s="36">
        <v>0.44579999999999997</v>
      </c>
    </row>
    <row r="88" spans="2:5" x14ac:dyDescent="0.2">
      <c r="B88" s="34">
        <v>1934.08</v>
      </c>
      <c r="C88" s="35">
        <v>12632</v>
      </c>
      <c r="D88" s="36">
        <v>9.1</v>
      </c>
      <c r="E88" s="36">
        <v>0.44669999999999999</v>
      </c>
    </row>
    <row r="89" spans="2:5" x14ac:dyDescent="0.2">
      <c r="B89" s="34">
        <v>1934.09</v>
      </c>
      <c r="C89" s="35">
        <v>12663</v>
      </c>
      <c r="D89" s="36">
        <v>8.8800000000000008</v>
      </c>
      <c r="E89" s="36">
        <v>0.44750000000000001</v>
      </c>
    </row>
    <row r="90" spans="2:5" x14ac:dyDescent="0.2">
      <c r="B90" s="34">
        <v>1934.1</v>
      </c>
      <c r="C90" s="35">
        <v>12693</v>
      </c>
      <c r="D90" s="36">
        <v>8.9499999999999993</v>
      </c>
      <c r="E90" s="36">
        <v>0.44829999999999998</v>
      </c>
    </row>
    <row r="91" spans="2:5" x14ac:dyDescent="0.2">
      <c r="B91" s="34">
        <v>1934.11</v>
      </c>
      <c r="C91" s="35">
        <v>12724</v>
      </c>
      <c r="D91" s="36">
        <v>9.1999999999999993</v>
      </c>
      <c r="E91" s="36">
        <v>0.44919999999999999</v>
      </c>
    </row>
    <row r="92" spans="2:5" x14ac:dyDescent="0.2">
      <c r="B92" s="34">
        <v>1934.12</v>
      </c>
      <c r="C92" s="35">
        <v>12754</v>
      </c>
      <c r="D92" s="36">
        <v>9.26</v>
      </c>
      <c r="E92" s="36">
        <v>0.45</v>
      </c>
    </row>
    <row r="93" spans="2:5" x14ac:dyDescent="0.2">
      <c r="B93" s="34">
        <v>1935.01</v>
      </c>
      <c r="C93" s="35">
        <v>12785</v>
      </c>
      <c r="D93" s="36">
        <v>9.26</v>
      </c>
      <c r="E93" s="36">
        <v>0.45</v>
      </c>
    </row>
    <row r="94" spans="2:5" x14ac:dyDescent="0.2">
      <c r="B94" s="34">
        <v>1935.02</v>
      </c>
      <c r="C94" s="35">
        <v>12816</v>
      </c>
      <c r="D94" s="36">
        <v>8.98</v>
      </c>
      <c r="E94" s="36">
        <v>0.45</v>
      </c>
    </row>
    <row r="95" spans="2:5" x14ac:dyDescent="0.2">
      <c r="B95" s="34">
        <v>1935.03</v>
      </c>
      <c r="C95" s="35">
        <v>12844</v>
      </c>
      <c r="D95" s="36">
        <v>8.41</v>
      </c>
      <c r="E95" s="36">
        <v>0.45</v>
      </c>
    </row>
    <row r="96" spans="2:5" x14ac:dyDescent="0.2">
      <c r="B96" s="34">
        <v>1935.04</v>
      </c>
      <c r="C96" s="35">
        <v>12875</v>
      </c>
      <c r="D96" s="36">
        <v>9.0399999999999991</v>
      </c>
      <c r="E96" s="36">
        <v>0.44666699999999998</v>
      </c>
    </row>
    <row r="97" spans="2:5" x14ac:dyDescent="0.2">
      <c r="B97" s="34">
        <v>1935.05</v>
      </c>
      <c r="C97" s="35">
        <v>12905</v>
      </c>
      <c r="D97" s="36">
        <v>9.75</v>
      </c>
      <c r="E97" s="36">
        <v>0.44333299999999998</v>
      </c>
    </row>
    <row r="98" spans="2:5" x14ac:dyDescent="0.2">
      <c r="B98" s="34">
        <v>1935.06</v>
      </c>
      <c r="C98" s="35">
        <v>12936</v>
      </c>
      <c r="D98" s="36">
        <v>10.119999999999999</v>
      </c>
      <c r="E98" s="36">
        <v>0.44</v>
      </c>
    </row>
    <row r="99" spans="2:5" x14ac:dyDescent="0.2">
      <c r="B99" s="34">
        <v>1935.07</v>
      </c>
      <c r="C99" s="35">
        <v>12966</v>
      </c>
      <c r="D99" s="36">
        <v>10.65</v>
      </c>
      <c r="E99" s="36">
        <v>0.44</v>
      </c>
    </row>
    <row r="100" spans="2:5" x14ac:dyDescent="0.2">
      <c r="B100" s="34">
        <v>1935.08</v>
      </c>
      <c r="C100" s="35">
        <v>12997</v>
      </c>
      <c r="D100" s="36">
        <v>11.37</v>
      </c>
      <c r="E100" s="36">
        <v>0.44</v>
      </c>
    </row>
    <row r="101" spans="2:5" x14ac:dyDescent="0.2">
      <c r="B101" s="34">
        <v>1935.09</v>
      </c>
      <c r="C101" s="35">
        <v>13028</v>
      </c>
      <c r="D101" s="36">
        <v>11.61</v>
      </c>
      <c r="E101" s="36">
        <v>0.44</v>
      </c>
    </row>
    <row r="102" spans="2:5" x14ac:dyDescent="0.2">
      <c r="B102" s="34">
        <v>1935.1</v>
      </c>
      <c r="C102" s="35">
        <v>13058</v>
      </c>
      <c r="D102" s="36">
        <v>11.92</v>
      </c>
      <c r="E102" s="36">
        <v>0.45</v>
      </c>
    </row>
    <row r="103" spans="2:5" x14ac:dyDescent="0.2">
      <c r="B103" s="34">
        <v>1935.11</v>
      </c>
      <c r="C103" s="35">
        <v>13089</v>
      </c>
      <c r="D103" s="36">
        <v>13.04</v>
      </c>
      <c r="E103" s="36">
        <v>0.46</v>
      </c>
    </row>
    <row r="104" spans="2:5" x14ac:dyDescent="0.2">
      <c r="B104" s="34">
        <v>1935.12</v>
      </c>
      <c r="C104" s="35">
        <v>13119</v>
      </c>
      <c r="D104" s="36">
        <v>13.04</v>
      </c>
      <c r="E104" s="36">
        <v>0.47</v>
      </c>
    </row>
    <row r="105" spans="2:5" x14ac:dyDescent="0.2">
      <c r="B105" s="34">
        <v>1936.01</v>
      </c>
      <c r="C105" s="35">
        <v>13150</v>
      </c>
      <c r="D105" s="36">
        <v>13.76</v>
      </c>
      <c r="E105" s="36">
        <v>0.48</v>
      </c>
    </row>
    <row r="106" spans="2:5" x14ac:dyDescent="0.2">
      <c r="B106" s="34">
        <v>1936.02</v>
      </c>
      <c r="C106" s="35">
        <v>13181</v>
      </c>
      <c r="D106" s="36">
        <v>14.55</v>
      </c>
      <c r="E106" s="36">
        <v>0.49</v>
      </c>
    </row>
    <row r="107" spans="2:5" x14ac:dyDescent="0.2">
      <c r="B107" s="34">
        <v>1936.03</v>
      </c>
      <c r="C107" s="35">
        <v>13210</v>
      </c>
      <c r="D107" s="36">
        <v>14.86</v>
      </c>
      <c r="E107" s="36">
        <v>0.5</v>
      </c>
    </row>
    <row r="108" spans="2:5" x14ac:dyDescent="0.2">
      <c r="B108" s="34">
        <v>1936.04</v>
      </c>
      <c r="C108" s="35">
        <v>13241</v>
      </c>
      <c r="D108" s="36">
        <v>14.88</v>
      </c>
      <c r="E108" s="36">
        <v>0.51666699999999999</v>
      </c>
    </row>
    <row r="109" spans="2:5" x14ac:dyDescent="0.2">
      <c r="B109" s="34">
        <v>1936.05</v>
      </c>
      <c r="C109" s="35">
        <v>13271</v>
      </c>
      <c r="D109" s="36">
        <v>14.09</v>
      </c>
      <c r="E109" s="36">
        <v>0.53333299999999995</v>
      </c>
    </row>
    <row r="110" spans="2:5" x14ac:dyDescent="0.2">
      <c r="B110" s="34">
        <v>1936.06</v>
      </c>
      <c r="C110" s="35">
        <v>13302</v>
      </c>
      <c r="D110" s="36">
        <v>14.69</v>
      </c>
      <c r="E110" s="36">
        <v>0.55000000000000004</v>
      </c>
    </row>
    <row r="111" spans="2:5" x14ac:dyDescent="0.2">
      <c r="B111" s="34">
        <v>1936.07</v>
      </c>
      <c r="C111" s="35">
        <v>13332</v>
      </c>
      <c r="D111" s="36">
        <v>15.56</v>
      </c>
      <c r="E111" s="36">
        <v>0.56999999999999995</v>
      </c>
    </row>
    <row r="112" spans="2:5" x14ac:dyDescent="0.2">
      <c r="B112" s="34">
        <v>1936.08</v>
      </c>
      <c r="C112" s="35">
        <v>13363</v>
      </c>
      <c r="D112" s="36">
        <v>15.87</v>
      </c>
      <c r="E112" s="36">
        <v>0.59</v>
      </c>
    </row>
    <row r="113" spans="2:5" x14ac:dyDescent="0.2">
      <c r="B113" s="34">
        <v>1936.09</v>
      </c>
      <c r="C113" s="35">
        <v>13394</v>
      </c>
      <c r="D113" s="36">
        <v>16.05</v>
      </c>
      <c r="E113" s="36">
        <v>0.61</v>
      </c>
    </row>
    <row r="114" spans="2:5" x14ac:dyDescent="0.2">
      <c r="B114" s="34">
        <v>1936.1</v>
      </c>
      <c r="C114" s="35">
        <v>13424</v>
      </c>
      <c r="D114" s="36">
        <v>16.89</v>
      </c>
      <c r="E114" s="36">
        <v>0.64666699999999999</v>
      </c>
    </row>
    <row r="115" spans="2:5" x14ac:dyDescent="0.2">
      <c r="B115" s="34">
        <v>1936.11</v>
      </c>
      <c r="C115" s="35">
        <v>13455</v>
      </c>
      <c r="D115" s="36">
        <v>17.36</v>
      </c>
      <c r="E115" s="36">
        <v>0.68333299999999997</v>
      </c>
    </row>
    <row r="116" spans="2:5" x14ac:dyDescent="0.2">
      <c r="B116" s="34">
        <v>1936.12</v>
      </c>
      <c r="C116" s="35">
        <v>13485</v>
      </c>
      <c r="D116" s="36">
        <v>17.059999999999999</v>
      </c>
      <c r="E116" s="36">
        <v>0.72</v>
      </c>
    </row>
    <row r="117" spans="2:5" x14ac:dyDescent="0.2">
      <c r="B117" s="34">
        <v>1937.01</v>
      </c>
      <c r="C117" s="35">
        <v>13516</v>
      </c>
      <c r="D117" s="36">
        <v>17.59</v>
      </c>
      <c r="E117" s="36">
        <v>0.73</v>
      </c>
    </row>
    <row r="118" spans="2:5" x14ac:dyDescent="0.2">
      <c r="B118" s="34">
        <v>1937.02</v>
      </c>
      <c r="C118" s="35">
        <v>13547</v>
      </c>
      <c r="D118" s="36">
        <v>18.11</v>
      </c>
      <c r="E118" s="36">
        <v>0.74</v>
      </c>
    </row>
    <row r="119" spans="2:5" x14ac:dyDescent="0.2">
      <c r="B119" s="34">
        <v>1937.03</v>
      </c>
      <c r="C119" s="35">
        <v>13575</v>
      </c>
      <c r="D119" s="36">
        <v>18.09</v>
      </c>
      <c r="E119" s="36">
        <v>0.75</v>
      </c>
    </row>
    <row r="120" spans="2:5" x14ac:dyDescent="0.2">
      <c r="B120" s="34">
        <v>1937.04</v>
      </c>
      <c r="C120" s="35">
        <v>13606</v>
      </c>
      <c r="D120" s="36">
        <v>17.010000000000002</v>
      </c>
      <c r="E120" s="36">
        <v>0.78</v>
      </c>
    </row>
    <row r="121" spans="2:5" x14ac:dyDescent="0.2">
      <c r="B121" s="34">
        <v>1937.05</v>
      </c>
      <c r="C121" s="35">
        <v>13636</v>
      </c>
      <c r="D121" s="36">
        <v>16.25</v>
      </c>
      <c r="E121" s="36">
        <v>0.81</v>
      </c>
    </row>
    <row r="122" spans="2:5" x14ac:dyDescent="0.2">
      <c r="B122" s="34">
        <v>1937.06</v>
      </c>
      <c r="C122" s="35">
        <v>13667</v>
      </c>
      <c r="D122" s="36">
        <v>15.64</v>
      </c>
      <c r="E122" s="36">
        <v>0.84</v>
      </c>
    </row>
    <row r="123" spans="2:5" x14ac:dyDescent="0.2">
      <c r="B123" s="34">
        <v>1937.07</v>
      </c>
      <c r="C123" s="35">
        <v>13697</v>
      </c>
      <c r="D123" s="36">
        <v>16.57</v>
      </c>
      <c r="E123" s="36">
        <v>0.81666700000000003</v>
      </c>
    </row>
    <row r="124" spans="2:5" x14ac:dyDescent="0.2">
      <c r="B124" s="34">
        <v>1937.08</v>
      </c>
      <c r="C124" s="35">
        <v>13728</v>
      </c>
      <c r="D124" s="36">
        <v>16.739999999999998</v>
      </c>
      <c r="E124" s="36">
        <v>0.79333299999999995</v>
      </c>
    </row>
    <row r="125" spans="2:5" x14ac:dyDescent="0.2">
      <c r="B125" s="34">
        <v>1937.09</v>
      </c>
      <c r="C125" s="35">
        <v>13759</v>
      </c>
      <c r="D125" s="36">
        <v>14.37</v>
      </c>
      <c r="E125" s="36">
        <v>0.77</v>
      </c>
    </row>
    <row r="126" spans="2:5" x14ac:dyDescent="0.2">
      <c r="B126" s="34">
        <v>1937.1</v>
      </c>
      <c r="C126" s="35">
        <v>13789</v>
      </c>
      <c r="D126" s="36">
        <v>12.28</v>
      </c>
      <c r="E126" s="36">
        <v>0.78</v>
      </c>
    </row>
    <row r="127" spans="2:5" x14ac:dyDescent="0.2">
      <c r="B127" s="34">
        <v>1937.11</v>
      </c>
      <c r="C127" s="35">
        <v>13820</v>
      </c>
      <c r="D127" s="36">
        <v>11.2</v>
      </c>
      <c r="E127" s="36">
        <v>0.79</v>
      </c>
    </row>
    <row r="128" spans="2:5" x14ac:dyDescent="0.2">
      <c r="B128" s="34">
        <v>1937.12</v>
      </c>
      <c r="C128" s="35">
        <v>13850</v>
      </c>
      <c r="D128" s="36">
        <v>11.02</v>
      </c>
      <c r="E128" s="36">
        <v>0.8</v>
      </c>
    </row>
    <row r="129" spans="2:5" x14ac:dyDescent="0.2">
      <c r="B129" s="34">
        <v>1938.01</v>
      </c>
      <c r="C129" s="35">
        <v>13881</v>
      </c>
      <c r="D129" s="36">
        <v>11.31</v>
      </c>
      <c r="E129" s="36">
        <v>0.79333299999999995</v>
      </c>
    </row>
    <row r="130" spans="2:5" x14ac:dyDescent="0.2">
      <c r="B130" s="34">
        <v>1938.02</v>
      </c>
      <c r="C130" s="35">
        <v>13912</v>
      </c>
      <c r="D130" s="36">
        <v>11.04</v>
      </c>
      <c r="E130" s="36">
        <v>0.78666700000000001</v>
      </c>
    </row>
    <row r="131" spans="2:5" x14ac:dyDescent="0.2">
      <c r="B131" s="34">
        <v>1938.03</v>
      </c>
      <c r="C131" s="35">
        <v>13940</v>
      </c>
      <c r="D131" s="36">
        <v>10.31</v>
      </c>
      <c r="E131" s="36">
        <v>0.78</v>
      </c>
    </row>
    <row r="132" spans="2:5" x14ac:dyDescent="0.2">
      <c r="B132" s="34">
        <v>1938.04</v>
      </c>
      <c r="C132" s="35">
        <v>13971</v>
      </c>
      <c r="D132" s="36">
        <v>9.89</v>
      </c>
      <c r="E132" s="36">
        <v>0.76666699999999999</v>
      </c>
    </row>
    <row r="133" spans="2:5" x14ac:dyDescent="0.2">
      <c r="B133" s="34">
        <v>1938.05</v>
      </c>
      <c r="C133" s="35">
        <v>14001</v>
      </c>
      <c r="D133" s="36">
        <v>9.98</v>
      </c>
      <c r="E133" s="36">
        <v>0.75333300000000003</v>
      </c>
    </row>
    <row r="134" spans="2:5" x14ac:dyDescent="0.2">
      <c r="B134" s="34">
        <v>1938.06</v>
      </c>
      <c r="C134" s="35">
        <v>14032</v>
      </c>
      <c r="D134" s="36">
        <v>10.210000000000001</v>
      </c>
      <c r="E134" s="36">
        <v>0.74</v>
      </c>
    </row>
    <row r="135" spans="2:5" x14ac:dyDescent="0.2">
      <c r="B135" s="34">
        <v>1938.07</v>
      </c>
      <c r="C135" s="35">
        <v>14062</v>
      </c>
      <c r="D135" s="36">
        <v>12.24</v>
      </c>
      <c r="E135" s="36">
        <v>0.71333299999999999</v>
      </c>
    </row>
    <row r="136" spans="2:5" x14ac:dyDescent="0.2">
      <c r="B136" s="34">
        <v>1938.08</v>
      </c>
      <c r="C136" s="35">
        <v>14093</v>
      </c>
      <c r="D136" s="36">
        <v>12.31</v>
      </c>
      <c r="E136" s="36">
        <v>0.68666700000000003</v>
      </c>
    </row>
    <row r="137" spans="2:5" x14ac:dyDescent="0.2">
      <c r="B137" s="34">
        <v>1938.09</v>
      </c>
      <c r="C137" s="35">
        <v>14124</v>
      </c>
      <c r="D137" s="36">
        <v>11.75</v>
      </c>
      <c r="E137" s="36">
        <v>0.66</v>
      </c>
    </row>
    <row r="138" spans="2:5" x14ac:dyDescent="0.2">
      <c r="B138" s="34">
        <v>1938.1</v>
      </c>
      <c r="C138" s="35">
        <v>14154</v>
      </c>
      <c r="D138" s="36">
        <v>13.06</v>
      </c>
      <c r="E138" s="36">
        <v>0.61</v>
      </c>
    </row>
    <row r="139" spans="2:5" x14ac:dyDescent="0.2">
      <c r="B139" s="34">
        <v>1938.11</v>
      </c>
      <c r="C139" s="35">
        <v>14185</v>
      </c>
      <c r="D139" s="36">
        <v>13.07</v>
      </c>
      <c r="E139" s="36">
        <v>0.56000000000000005</v>
      </c>
    </row>
    <row r="140" spans="2:5" x14ac:dyDescent="0.2">
      <c r="B140" s="34">
        <v>1938.12</v>
      </c>
      <c r="C140" s="35">
        <v>14215</v>
      </c>
      <c r="D140" s="36">
        <v>12.69</v>
      </c>
      <c r="E140" s="36">
        <v>0.51</v>
      </c>
    </row>
    <row r="141" spans="2:5" x14ac:dyDescent="0.2">
      <c r="B141" s="34">
        <v>1939.01</v>
      </c>
      <c r="C141" s="35">
        <v>14246</v>
      </c>
      <c r="D141" s="36">
        <v>12.5</v>
      </c>
      <c r="E141" s="36">
        <v>0.51333300000000004</v>
      </c>
    </row>
    <row r="142" spans="2:5" x14ac:dyDescent="0.2">
      <c r="B142" s="34">
        <v>1939.02</v>
      </c>
      <c r="C142" s="35">
        <v>14277</v>
      </c>
      <c r="D142" s="36">
        <v>12.4</v>
      </c>
      <c r="E142" s="36">
        <v>0.51666699999999999</v>
      </c>
    </row>
    <row r="143" spans="2:5" x14ac:dyDescent="0.2">
      <c r="B143" s="34">
        <v>1939.03</v>
      </c>
      <c r="C143" s="35">
        <v>14305</v>
      </c>
      <c r="D143" s="36">
        <v>12.39</v>
      </c>
      <c r="E143" s="36">
        <v>0.52</v>
      </c>
    </row>
    <row r="144" spans="2:5" x14ac:dyDescent="0.2">
      <c r="B144" s="34">
        <v>1939.04</v>
      </c>
      <c r="C144" s="35">
        <v>14336</v>
      </c>
      <c r="D144" s="36">
        <v>10.83</v>
      </c>
      <c r="E144" s="36">
        <v>0.52333300000000005</v>
      </c>
    </row>
    <row r="145" spans="2:5" x14ac:dyDescent="0.2">
      <c r="B145" s="34">
        <v>1939.05</v>
      </c>
      <c r="C145" s="35">
        <v>14366</v>
      </c>
      <c r="D145" s="36">
        <v>11.23</v>
      </c>
      <c r="E145" s="36">
        <v>0.526667</v>
      </c>
    </row>
    <row r="146" spans="2:5" x14ac:dyDescent="0.2">
      <c r="B146" s="34">
        <v>1939.06</v>
      </c>
      <c r="C146" s="35">
        <v>14397</v>
      </c>
      <c r="D146" s="36">
        <v>11.43</v>
      </c>
      <c r="E146" s="36">
        <v>0.53</v>
      </c>
    </row>
    <row r="147" spans="2:5" x14ac:dyDescent="0.2">
      <c r="B147" s="34">
        <v>1939.07</v>
      </c>
      <c r="C147" s="35">
        <v>14427</v>
      </c>
      <c r="D147" s="36">
        <v>11.71</v>
      </c>
      <c r="E147" s="36">
        <v>0.54</v>
      </c>
    </row>
    <row r="148" spans="2:5" x14ac:dyDescent="0.2">
      <c r="B148" s="34">
        <v>1939.08</v>
      </c>
      <c r="C148" s="35">
        <v>14458</v>
      </c>
      <c r="D148" s="36">
        <v>11.54</v>
      </c>
      <c r="E148" s="36">
        <v>0.55000000000000004</v>
      </c>
    </row>
    <row r="149" spans="2:5" x14ac:dyDescent="0.2">
      <c r="B149" s="34">
        <v>1939.09</v>
      </c>
      <c r="C149" s="35">
        <v>14489</v>
      </c>
      <c r="D149" s="36">
        <v>12.77</v>
      </c>
      <c r="E149" s="36">
        <v>0.56000000000000005</v>
      </c>
    </row>
    <row r="150" spans="2:5" x14ac:dyDescent="0.2">
      <c r="B150" s="34">
        <v>1939.1</v>
      </c>
      <c r="C150" s="35">
        <v>14519</v>
      </c>
      <c r="D150" s="36">
        <v>12.9</v>
      </c>
      <c r="E150" s="36">
        <v>0.57999999999999996</v>
      </c>
    </row>
    <row r="151" spans="2:5" x14ac:dyDescent="0.2">
      <c r="B151" s="34">
        <v>1939.11</v>
      </c>
      <c r="C151" s="35">
        <v>14550</v>
      </c>
      <c r="D151" s="36">
        <v>12.67</v>
      </c>
      <c r="E151" s="36">
        <v>0.6</v>
      </c>
    </row>
    <row r="152" spans="2:5" x14ac:dyDescent="0.2">
      <c r="B152" s="34">
        <v>1939.12</v>
      </c>
      <c r="C152" s="35">
        <v>14580</v>
      </c>
      <c r="D152" s="36">
        <v>12.37</v>
      </c>
      <c r="E152" s="36">
        <v>0.62</v>
      </c>
    </row>
    <row r="153" spans="2:5" x14ac:dyDescent="0.2">
      <c r="B153" s="34">
        <v>1940.01</v>
      </c>
      <c r="C153" s="35">
        <v>14611</v>
      </c>
      <c r="D153" s="36">
        <v>12.3</v>
      </c>
      <c r="E153" s="36">
        <v>0.62333300000000003</v>
      </c>
    </row>
    <row r="154" spans="2:5" x14ac:dyDescent="0.2">
      <c r="B154" s="34">
        <v>1940.02</v>
      </c>
      <c r="C154" s="35">
        <v>14642</v>
      </c>
      <c r="D154" s="36">
        <v>12.22</v>
      </c>
      <c r="E154" s="36">
        <v>0.62666699999999997</v>
      </c>
    </row>
    <row r="155" spans="2:5" x14ac:dyDescent="0.2">
      <c r="B155" s="34">
        <v>1940.03</v>
      </c>
      <c r="C155" s="35">
        <v>14671</v>
      </c>
      <c r="D155" s="36">
        <v>12.15</v>
      </c>
      <c r="E155" s="36">
        <v>0.63</v>
      </c>
    </row>
    <row r="156" spans="2:5" x14ac:dyDescent="0.2">
      <c r="B156" s="34">
        <v>1940.04</v>
      </c>
      <c r="C156" s="35">
        <v>14702</v>
      </c>
      <c r="D156" s="36">
        <v>12.27</v>
      </c>
      <c r="E156" s="36">
        <v>0.63666699999999998</v>
      </c>
    </row>
    <row r="157" spans="2:5" x14ac:dyDescent="0.2">
      <c r="B157" s="34">
        <v>1940.05</v>
      </c>
      <c r="C157" s="35">
        <v>14732</v>
      </c>
      <c r="D157" s="36">
        <v>10.58</v>
      </c>
      <c r="E157" s="36">
        <v>0.64333300000000004</v>
      </c>
    </row>
    <row r="158" spans="2:5" x14ac:dyDescent="0.2">
      <c r="B158" s="34">
        <v>1940.06</v>
      </c>
      <c r="C158" s="35">
        <v>14763</v>
      </c>
      <c r="D158" s="36">
        <v>9.67</v>
      </c>
      <c r="E158" s="36">
        <v>0.65</v>
      </c>
    </row>
    <row r="159" spans="2:5" x14ac:dyDescent="0.2">
      <c r="B159" s="34">
        <v>1940.07</v>
      </c>
      <c r="C159" s="35">
        <v>14793</v>
      </c>
      <c r="D159" s="36">
        <v>9.99</v>
      </c>
      <c r="E159" s="36">
        <v>0.656667</v>
      </c>
    </row>
    <row r="160" spans="2:5" x14ac:dyDescent="0.2">
      <c r="B160" s="34">
        <v>1940.08</v>
      </c>
      <c r="C160" s="35">
        <v>14824</v>
      </c>
      <c r="D160" s="36">
        <v>10.199999999999999</v>
      </c>
      <c r="E160" s="36">
        <v>0.66333299999999995</v>
      </c>
    </row>
    <row r="161" spans="2:5" x14ac:dyDescent="0.2">
      <c r="B161" s="34">
        <v>1940.09</v>
      </c>
      <c r="C161" s="35">
        <v>14855</v>
      </c>
      <c r="D161" s="36">
        <v>10.63</v>
      </c>
      <c r="E161" s="36">
        <v>0.67</v>
      </c>
    </row>
    <row r="162" spans="2:5" x14ac:dyDescent="0.2">
      <c r="B162" s="34">
        <v>1940.1</v>
      </c>
      <c r="C162" s="35">
        <v>14885</v>
      </c>
      <c r="D162" s="36">
        <v>10.73</v>
      </c>
      <c r="E162" s="36">
        <v>0.67</v>
      </c>
    </row>
    <row r="163" spans="2:5" x14ac:dyDescent="0.2">
      <c r="B163" s="34">
        <v>1940.11</v>
      </c>
      <c r="C163" s="35">
        <v>14916</v>
      </c>
      <c r="D163" s="36">
        <v>10.98</v>
      </c>
      <c r="E163" s="36">
        <v>0.67</v>
      </c>
    </row>
    <row r="164" spans="2:5" x14ac:dyDescent="0.2">
      <c r="B164" s="34">
        <v>1940.12</v>
      </c>
      <c r="C164" s="35">
        <v>14946</v>
      </c>
      <c r="D164" s="36">
        <v>10.53</v>
      </c>
      <c r="E164" s="36">
        <v>0.67</v>
      </c>
    </row>
    <row r="165" spans="2:5" x14ac:dyDescent="0.2">
      <c r="B165" s="34">
        <v>1941.01</v>
      </c>
      <c r="C165" s="35">
        <v>14977</v>
      </c>
      <c r="D165" s="36">
        <v>10.55</v>
      </c>
      <c r="E165" s="36">
        <v>0.67333299999999996</v>
      </c>
    </row>
    <row r="166" spans="2:5" x14ac:dyDescent="0.2">
      <c r="B166" s="34">
        <v>1941.02</v>
      </c>
      <c r="C166" s="35">
        <v>15008</v>
      </c>
      <c r="D166" s="36">
        <v>9.89</v>
      </c>
      <c r="E166" s="36">
        <v>0.67666700000000002</v>
      </c>
    </row>
    <row r="167" spans="2:5" x14ac:dyDescent="0.2">
      <c r="B167" s="34">
        <v>1941.03</v>
      </c>
      <c r="C167" s="35">
        <v>15036</v>
      </c>
      <c r="D167" s="36">
        <v>9.9499999999999993</v>
      </c>
      <c r="E167" s="36">
        <v>0.68</v>
      </c>
    </row>
    <row r="168" spans="2:5" x14ac:dyDescent="0.2">
      <c r="B168" s="34">
        <v>1941.04</v>
      </c>
      <c r="C168" s="35">
        <v>15067</v>
      </c>
      <c r="D168" s="36">
        <v>9.64</v>
      </c>
      <c r="E168" s="36">
        <v>0.68333299999999997</v>
      </c>
    </row>
    <row r="169" spans="2:5" x14ac:dyDescent="0.2">
      <c r="B169" s="34">
        <v>1941.05</v>
      </c>
      <c r="C169" s="35">
        <v>15097</v>
      </c>
      <c r="D169" s="36">
        <v>9.43</v>
      </c>
      <c r="E169" s="36">
        <v>0.68666700000000003</v>
      </c>
    </row>
    <row r="170" spans="2:5" x14ac:dyDescent="0.2">
      <c r="B170" s="34">
        <v>1941.06</v>
      </c>
      <c r="C170" s="35">
        <v>15128</v>
      </c>
      <c r="D170" s="36">
        <v>9.76</v>
      </c>
      <c r="E170" s="36">
        <v>0.69</v>
      </c>
    </row>
    <row r="171" spans="2:5" x14ac:dyDescent="0.2">
      <c r="B171" s="34">
        <v>1941.07</v>
      </c>
      <c r="C171" s="35">
        <v>15158</v>
      </c>
      <c r="D171" s="36">
        <v>10.26</v>
      </c>
      <c r="E171" s="36">
        <v>0.69333299999999998</v>
      </c>
    </row>
    <row r="172" spans="2:5" x14ac:dyDescent="0.2">
      <c r="B172" s="34">
        <v>1941.08</v>
      </c>
      <c r="C172" s="35">
        <v>15189</v>
      </c>
      <c r="D172" s="36">
        <v>10.210000000000001</v>
      </c>
      <c r="E172" s="36">
        <v>0.69666700000000004</v>
      </c>
    </row>
    <row r="173" spans="2:5" x14ac:dyDescent="0.2">
      <c r="B173" s="34">
        <v>1941.09</v>
      </c>
      <c r="C173" s="35">
        <v>15220</v>
      </c>
      <c r="D173" s="36">
        <v>10.24</v>
      </c>
      <c r="E173" s="36">
        <v>0.7</v>
      </c>
    </row>
    <row r="174" spans="2:5" x14ac:dyDescent="0.2">
      <c r="B174" s="34">
        <v>1941.1</v>
      </c>
      <c r="C174" s="35">
        <v>15250</v>
      </c>
      <c r="D174" s="36">
        <v>9.83</v>
      </c>
      <c r="E174" s="36">
        <v>0.70333299999999999</v>
      </c>
    </row>
    <row r="175" spans="2:5" x14ac:dyDescent="0.2">
      <c r="B175" s="34">
        <v>1941.11</v>
      </c>
      <c r="C175" s="35">
        <v>15281</v>
      </c>
      <c r="D175" s="36">
        <v>9.3699999999999992</v>
      </c>
      <c r="E175" s="36">
        <v>0.70666700000000005</v>
      </c>
    </row>
    <row r="176" spans="2:5" x14ac:dyDescent="0.2">
      <c r="B176" s="34">
        <v>1941.12</v>
      </c>
      <c r="C176" s="35">
        <v>15311</v>
      </c>
      <c r="D176" s="36">
        <v>8.76</v>
      </c>
      <c r="E176" s="36">
        <v>0.71</v>
      </c>
    </row>
    <row r="177" spans="2:5" x14ac:dyDescent="0.2">
      <c r="B177" s="34">
        <v>1942.01</v>
      </c>
      <c r="C177" s="35">
        <v>15342</v>
      </c>
      <c r="D177" s="36">
        <v>8.93</v>
      </c>
      <c r="E177" s="36">
        <v>0.70333299999999999</v>
      </c>
    </row>
    <row r="178" spans="2:5" x14ac:dyDescent="0.2">
      <c r="B178" s="34">
        <v>1942.02</v>
      </c>
      <c r="C178" s="35">
        <v>15373</v>
      </c>
      <c r="D178" s="36">
        <v>8.65</v>
      </c>
      <c r="E178" s="36">
        <v>0.69666700000000004</v>
      </c>
    </row>
    <row r="179" spans="2:5" x14ac:dyDescent="0.2">
      <c r="B179" s="34">
        <v>1942.03</v>
      </c>
      <c r="C179" s="35">
        <v>15401</v>
      </c>
      <c r="D179" s="36">
        <v>8.18</v>
      </c>
      <c r="E179" s="36">
        <v>0.69</v>
      </c>
    </row>
    <row r="180" spans="2:5" x14ac:dyDescent="0.2">
      <c r="B180" s="34">
        <v>1942.04</v>
      </c>
      <c r="C180" s="35">
        <v>15432</v>
      </c>
      <c r="D180" s="36">
        <v>7.84</v>
      </c>
      <c r="E180" s="36">
        <v>0.68</v>
      </c>
    </row>
    <row r="181" spans="2:5" x14ac:dyDescent="0.2">
      <c r="B181" s="34">
        <v>1942.05</v>
      </c>
      <c r="C181" s="35">
        <v>15462</v>
      </c>
      <c r="D181" s="36">
        <v>7.93</v>
      </c>
      <c r="E181" s="36">
        <v>0.67</v>
      </c>
    </row>
    <row r="182" spans="2:5" x14ac:dyDescent="0.2">
      <c r="B182" s="34">
        <v>1942.06</v>
      </c>
      <c r="C182" s="35">
        <v>15493</v>
      </c>
      <c r="D182" s="36">
        <v>8.33</v>
      </c>
      <c r="E182" s="36">
        <v>0.66</v>
      </c>
    </row>
    <row r="183" spans="2:5" x14ac:dyDescent="0.2">
      <c r="B183" s="34">
        <v>1942.07</v>
      </c>
      <c r="C183" s="35">
        <v>15523</v>
      </c>
      <c r="D183" s="36">
        <v>8.64</v>
      </c>
      <c r="E183" s="36">
        <v>0.64666699999999999</v>
      </c>
    </row>
    <row r="184" spans="2:5" x14ac:dyDescent="0.2">
      <c r="B184" s="34">
        <v>1942.08</v>
      </c>
      <c r="C184" s="35">
        <v>15554</v>
      </c>
      <c r="D184" s="36">
        <v>8.59</v>
      </c>
      <c r="E184" s="36">
        <v>0.63333300000000003</v>
      </c>
    </row>
    <row r="185" spans="2:5" x14ac:dyDescent="0.2">
      <c r="B185" s="34">
        <v>1942.09</v>
      </c>
      <c r="C185" s="35">
        <v>15585</v>
      </c>
      <c r="D185" s="36">
        <v>8.68</v>
      </c>
      <c r="E185" s="36">
        <v>0.62</v>
      </c>
    </row>
    <row r="186" spans="2:5" x14ac:dyDescent="0.2">
      <c r="B186" s="34">
        <v>1942.1</v>
      </c>
      <c r="C186" s="35">
        <v>15615</v>
      </c>
      <c r="D186" s="36">
        <v>9.32</v>
      </c>
      <c r="E186" s="36">
        <v>0.61</v>
      </c>
    </row>
    <row r="187" spans="2:5" x14ac:dyDescent="0.2">
      <c r="B187" s="34">
        <v>1942.11</v>
      </c>
      <c r="C187" s="35">
        <v>15646</v>
      </c>
      <c r="D187" s="36">
        <v>9.4700000000000006</v>
      </c>
      <c r="E187" s="36">
        <v>0.6</v>
      </c>
    </row>
    <row r="188" spans="2:5" x14ac:dyDescent="0.2">
      <c r="B188" s="34">
        <v>1942.12</v>
      </c>
      <c r="C188" s="35">
        <v>15676</v>
      </c>
      <c r="D188" s="36">
        <v>9.52</v>
      </c>
      <c r="E188" s="36">
        <v>0.59</v>
      </c>
    </row>
    <row r="189" spans="2:5" x14ac:dyDescent="0.2">
      <c r="B189" s="34">
        <v>1943.01</v>
      </c>
      <c r="C189" s="35">
        <v>15707</v>
      </c>
      <c r="D189" s="36">
        <v>10.09</v>
      </c>
      <c r="E189" s="36">
        <v>0.59</v>
      </c>
    </row>
    <row r="190" spans="2:5" x14ac:dyDescent="0.2">
      <c r="B190" s="34">
        <v>1943.02</v>
      </c>
      <c r="C190" s="35">
        <v>15738</v>
      </c>
      <c r="D190" s="36">
        <v>10.69</v>
      </c>
      <c r="E190" s="36">
        <v>0.59</v>
      </c>
    </row>
    <row r="191" spans="2:5" x14ac:dyDescent="0.2">
      <c r="B191" s="34">
        <v>1943.03</v>
      </c>
      <c r="C191" s="35">
        <v>15766</v>
      </c>
      <c r="D191" s="36">
        <v>11.07</v>
      </c>
      <c r="E191" s="36">
        <v>0.59</v>
      </c>
    </row>
    <row r="192" spans="2:5" x14ac:dyDescent="0.2">
      <c r="B192" s="34">
        <v>1943.04</v>
      </c>
      <c r="C192" s="35">
        <v>15797</v>
      </c>
      <c r="D192" s="36">
        <v>11.44</v>
      </c>
      <c r="E192" s="36">
        <v>0.59</v>
      </c>
    </row>
    <row r="193" spans="2:5" x14ac:dyDescent="0.2">
      <c r="B193" s="34">
        <v>1943.05</v>
      </c>
      <c r="C193" s="35">
        <v>15827</v>
      </c>
      <c r="D193" s="36">
        <v>11.89</v>
      </c>
      <c r="E193" s="36">
        <v>0.59</v>
      </c>
    </row>
    <row r="194" spans="2:5" x14ac:dyDescent="0.2">
      <c r="B194" s="34">
        <v>1943.06</v>
      </c>
      <c r="C194" s="35">
        <v>15858</v>
      </c>
      <c r="D194" s="36">
        <v>12.1</v>
      </c>
      <c r="E194" s="36">
        <v>0.59</v>
      </c>
    </row>
    <row r="195" spans="2:5" x14ac:dyDescent="0.2">
      <c r="B195" s="34">
        <v>1943.07</v>
      </c>
      <c r="C195" s="35">
        <v>15888</v>
      </c>
      <c r="D195" s="36">
        <v>12.35</v>
      </c>
      <c r="E195" s="36">
        <v>0.593333</v>
      </c>
    </row>
    <row r="196" spans="2:5" x14ac:dyDescent="0.2">
      <c r="B196" s="34">
        <v>1943.08</v>
      </c>
      <c r="C196" s="35">
        <v>15919</v>
      </c>
      <c r="D196" s="36">
        <v>11.74</v>
      </c>
      <c r="E196" s="36">
        <v>0.59666699999999995</v>
      </c>
    </row>
    <row r="197" spans="2:5" x14ac:dyDescent="0.2">
      <c r="B197" s="34">
        <v>1943.09</v>
      </c>
      <c r="C197" s="35">
        <v>15950</v>
      </c>
      <c r="D197" s="36">
        <v>11.99</v>
      </c>
      <c r="E197" s="36">
        <v>0.6</v>
      </c>
    </row>
    <row r="198" spans="2:5" x14ac:dyDescent="0.2">
      <c r="B198" s="34">
        <v>1943.1</v>
      </c>
      <c r="C198" s="35">
        <v>15980</v>
      </c>
      <c r="D198" s="36">
        <v>11.88</v>
      </c>
      <c r="E198" s="36">
        <v>0.60333300000000001</v>
      </c>
    </row>
    <row r="199" spans="2:5" x14ac:dyDescent="0.2">
      <c r="B199" s="34">
        <v>1943.11</v>
      </c>
      <c r="C199" s="35">
        <v>16011</v>
      </c>
      <c r="D199" s="36">
        <v>11.33</v>
      </c>
      <c r="E199" s="36">
        <v>0.60666699999999996</v>
      </c>
    </row>
    <row r="200" spans="2:5" x14ac:dyDescent="0.2">
      <c r="B200" s="34">
        <v>1943.12</v>
      </c>
      <c r="C200" s="35">
        <v>16041</v>
      </c>
      <c r="D200" s="36">
        <v>11.48</v>
      </c>
      <c r="E200" s="36">
        <v>0.61</v>
      </c>
    </row>
    <row r="201" spans="2:5" x14ac:dyDescent="0.2">
      <c r="B201" s="34">
        <v>1944.01</v>
      </c>
      <c r="C201" s="35">
        <v>16072</v>
      </c>
      <c r="D201" s="36">
        <v>11.85</v>
      </c>
      <c r="E201" s="36">
        <v>0.61333300000000002</v>
      </c>
    </row>
    <row r="202" spans="2:5" x14ac:dyDescent="0.2">
      <c r="B202" s="34">
        <v>1944.02</v>
      </c>
      <c r="C202" s="35">
        <v>16103</v>
      </c>
      <c r="D202" s="36">
        <v>11.77</v>
      </c>
      <c r="E202" s="36">
        <v>0.61666699999999997</v>
      </c>
    </row>
    <row r="203" spans="2:5" x14ac:dyDescent="0.2">
      <c r="B203" s="34">
        <v>1944.03</v>
      </c>
      <c r="C203" s="35">
        <v>16132</v>
      </c>
      <c r="D203" s="36">
        <v>12.1</v>
      </c>
      <c r="E203" s="36">
        <v>0.62</v>
      </c>
    </row>
    <row r="204" spans="2:5" x14ac:dyDescent="0.2">
      <c r="B204" s="34">
        <v>1944.04</v>
      </c>
      <c r="C204" s="35">
        <v>16163</v>
      </c>
      <c r="D204" s="36">
        <v>11.89</v>
      </c>
      <c r="E204" s="36">
        <v>0.62333300000000003</v>
      </c>
    </row>
    <row r="205" spans="2:5" x14ac:dyDescent="0.2">
      <c r="B205" s="34">
        <v>1944.05</v>
      </c>
      <c r="C205" s="35">
        <v>16193</v>
      </c>
      <c r="D205" s="36">
        <v>12.1</v>
      </c>
      <c r="E205" s="36">
        <v>0.62666699999999997</v>
      </c>
    </row>
    <row r="206" spans="2:5" x14ac:dyDescent="0.2">
      <c r="B206" s="34">
        <v>1944.06</v>
      </c>
      <c r="C206" s="35">
        <v>16224</v>
      </c>
      <c r="D206" s="36">
        <v>12.67</v>
      </c>
      <c r="E206" s="36">
        <v>0.63</v>
      </c>
    </row>
    <row r="207" spans="2:5" x14ac:dyDescent="0.2">
      <c r="B207" s="34">
        <v>1944.07</v>
      </c>
      <c r="C207" s="35">
        <v>16254</v>
      </c>
      <c r="D207" s="36">
        <v>13</v>
      </c>
      <c r="E207" s="36">
        <v>0.63333300000000003</v>
      </c>
    </row>
    <row r="208" spans="2:5" x14ac:dyDescent="0.2">
      <c r="B208" s="34">
        <v>1944.08</v>
      </c>
      <c r="C208" s="35">
        <v>16285</v>
      </c>
      <c r="D208" s="36">
        <v>12.81</v>
      </c>
      <c r="E208" s="36">
        <v>0.63666699999999998</v>
      </c>
    </row>
    <row r="209" spans="2:5" x14ac:dyDescent="0.2">
      <c r="B209" s="34">
        <v>1944.09</v>
      </c>
      <c r="C209" s="35">
        <v>16316</v>
      </c>
      <c r="D209" s="36">
        <v>12.6</v>
      </c>
      <c r="E209" s="36">
        <v>0.64</v>
      </c>
    </row>
    <row r="210" spans="2:5" x14ac:dyDescent="0.2">
      <c r="B210" s="34">
        <v>1944.1</v>
      </c>
      <c r="C210" s="35">
        <v>16346</v>
      </c>
      <c r="D210" s="36">
        <v>12.91</v>
      </c>
      <c r="E210" s="36">
        <v>0.64</v>
      </c>
    </row>
    <row r="211" spans="2:5" x14ac:dyDescent="0.2">
      <c r="B211" s="34">
        <v>1944.11</v>
      </c>
      <c r="C211" s="35">
        <v>16377</v>
      </c>
      <c r="D211" s="36">
        <v>12.82</v>
      </c>
      <c r="E211" s="36">
        <v>0.64</v>
      </c>
    </row>
    <row r="212" spans="2:5" x14ac:dyDescent="0.2">
      <c r="B212" s="34">
        <v>1944.12</v>
      </c>
      <c r="C212" s="35">
        <v>16407</v>
      </c>
      <c r="D212" s="36">
        <v>13.1</v>
      </c>
      <c r="E212" s="36">
        <v>0.64</v>
      </c>
    </row>
    <row r="213" spans="2:5" x14ac:dyDescent="0.2">
      <c r="B213" s="34">
        <v>1945.01</v>
      </c>
      <c r="C213" s="35">
        <v>16438</v>
      </c>
      <c r="D213" s="36">
        <v>13.49</v>
      </c>
      <c r="E213" s="36">
        <v>0.64333300000000004</v>
      </c>
    </row>
    <row r="214" spans="2:5" x14ac:dyDescent="0.2">
      <c r="B214" s="34">
        <v>1945.02</v>
      </c>
      <c r="C214" s="35">
        <v>16469</v>
      </c>
      <c r="D214" s="36">
        <v>13.94</v>
      </c>
      <c r="E214" s="36">
        <v>0.64666699999999999</v>
      </c>
    </row>
    <row r="215" spans="2:5" x14ac:dyDescent="0.2">
      <c r="B215" s="34">
        <v>1945.03</v>
      </c>
      <c r="C215" s="35">
        <v>16497</v>
      </c>
      <c r="D215" s="36">
        <v>13.93</v>
      </c>
      <c r="E215" s="36">
        <v>0.65</v>
      </c>
    </row>
    <row r="216" spans="2:5" x14ac:dyDescent="0.2">
      <c r="B216" s="34">
        <v>1945.04</v>
      </c>
      <c r="C216" s="35">
        <v>16528</v>
      </c>
      <c r="D216" s="36">
        <v>14.28</v>
      </c>
      <c r="E216" s="36">
        <v>0.65</v>
      </c>
    </row>
    <row r="217" spans="2:5" x14ac:dyDescent="0.2">
      <c r="B217" s="34">
        <v>1945.05</v>
      </c>
      <c r="C217" s="35">
        <v>16558</v>
      </c>
      <c r="D217" s="36">
        <v>14.82</v>
      </c>
      <c r="E217" s="36">
        <v>0.65</v>
      </c>
    </row>
    <row r="218" spans="2:5" x14ac:dyDescent="0.2">
      <c r="B218" s="34">
        <v>1945.06</v>
      </c>
      <c r="C218" s="35">
        <v>16589</v>
      </c>
      <c r="D218" s="36">
        <v>15.09</v>
      </c>
      <c r="E218" s="36">
        <v>0.65</v>
      </c>
    </row>
    <row r="219" spans="2:5" x14ac:dyDescent="0.2">
      <c r="B219" s="34">
        <v>1945.07</v>
      </c>
      <c r="C219" s="35">
        <v>16619</v>
      </c>
      <c r="D219" s="36">
        <v>14.78</v>
      </c>
      <c r="E219" s="36">
        <v>0.65333300000000005</v>
      </c>
    </row>
    <row r="220" spans="2:5" x14ac:dyDescent="0.2">
      <c r="B220" s="34">
        <v>1945.08</v>
      </c>
      <c r="C220" s="35">
        <v>16650</v>
      </c>
      <c r="D220" s="36">
        <v>14.83</v>
      </c>
      <c r="E220" s="36">
        <v>0.656667</v>
      </c>
    </row>
    <row r="221" spans="2:5" x14ac:dyDescent="0.2">
      <c r="B221" s="34">
        <v>1945.09</v>
      </c>
      <c r="C221" s="35">
        <v>16681</v>
      </c>
      <c r="D221" s="36">
        <v>15.84</v>
      </c>
      <c r="E221" s="36">
        <v>0.66</v>
      </c>
    </row>
    <row r="222" spans="2:5" x14ac:dyDescent="0.2">
      <c r="B222" s="34">
        <v>1945.1</v>
      </c>
      <c r="C222" s="35">
        <v>16711</v>
      </c>
      <c r="D222" s="36">
        <v>16.5</v>
      </c>
      <c r="E222" s="36">
        <v>0.66</v>
      </c>
    </row>
    <row r="223" spans="2:5" x14ac:dyDescent="0.2">
      <c r="B223" s="34">
        <v>1945.11</v>
      </c>
      <c r="C223" s="35">
        <v>16742</v>
      </c>
      <c r="D223" s="36">
        <v>17.04</v>
      </c>
      <c r="E223" s="36">
        <v>0.66</v>
      </c>
    </row>
    <row r="224" spans="2:5" x14ac:dyDescent="0.2">
      <c r="B224" s="34">
        <v>1945.12</v>
      </c>
      <c r="C224" s="35">
        <v>16772</v>
      </c>
      <c r="D224" s="36">
        <v>17.329999999999998</v>
      </c>
      <c r="E224" s="36">
        <v>0.66</v>
      </c>
    </row>
    <row r="225" spans="2:5" x14ac:dyDescent="0.2">
      <c r="B225" s="34">
        <v>1946.01</v>
      </c>
      <c r="C225" s="35">
        <v>16803</v>
      </c>
      <c r="D225" s="36">
        <v>18.02</v>
      </c>
      <c r="E225" s="36">
        <v>0.66666700000000001</v>
      </c>
    </row>
    <row r="226" spans="2:5" x14ac:dyDescent="0.2">
      <c r="B226" s="34">
        <v>1946.02</v>
      </c>
      <c r="C226" s="35">
        <v>16834</v>
      </c>
      <c r="D226" s="36">
        <v>18.07</v>
      </c>
      <c r="E226" s="36">
        <v>0.67333299999999996</v>
      </c>
    </row>
    <row r="227" spans="2:5" x14ac:dyDescent="0.2">
      <c r="B227" s="34">
        <v>1946.03</v>
      </c>
      <c r="C227" s="35">
        <v>16862</v>
      </c>
      <c r="D227" s="36">
        <v>17.53</v>
      </c>
      <c r="E227" s="36">
        <v>0.68</v>
      </c>
    </row>
    <row r="228" spans="2:5" x14ac:dyDescent="0.2">
      <c r="B228" s="34">
        <v>1946.04</v>
      </c>
      <c r="C228" s="35">
        <v>16893</v>
      </c>
      <c r="D228" s="36">
        <v>18.66</v>
      </c>
      <c r="E228" s="36">
        <v>0.68</v>
      </c>
    </row>
    <row r="229" spans="2:5" x14ac:dyDescent="0.2">
      <c r="B229" s="34">
        <v>1946.05</v>
      </c>
      <c r="C229" s="35">
        <v>16923</v>
      </c>
      <c r="D229" s="36">
        <v>18.7</v>
      </c>
      <c r="E229" s="36">
        <v>0.68</v>
      </c>
    </row>
    <row r="230" spans="2:5" x14ac:dyDescent="0.2">
      <c r="B230" s="34">
        <v>1946.06</v>
      </c>
      <c r="C230" s="35">
        <v>16954</v>
      </c>
      <c r="D230" s="36">
        <v>18.579999999999998</v>
      </c>
      <c r="E230" s="36">
        <v>0.68</v>
      </c>
    </row>
    <row r="231" spans="2:5" x14ac:dyDescent="0.2">
      <c r="B231" s="34">
        <v>1946.07</v>
      </c>
      <c r="C231" s="35">
        <v>16984</v>
      </c>
      <c r="D231" s="36">
        <v>18.05</v>
      </c>
      <c r="E231" s="36">
        <v>0.68333299999999997</v>
      </c>
    </row>
    <row r="232" spans="2:5" x14ac:dyDescent="0.2">
      <c r="B232" s="34">
        <v>1946.08</v>
      </c>
      <c r="C232" s="35">
        <v>17015</v>
      </c>
      <c r="D232" s="36">
        <v>17.7</v>
      </c>
      <c r="E232" s="36">
        <v>0.68666700000000003</v>
      </c>
    </row>
    <row r="233" spans="2:5" x14ac:dyDescent="0.2">
      <c r="B233" s="34">
        <v>1946.09</v>
      </c>
      <c r="C233" s="35">
        <v>17046</v>
      </c>
      <c r="D233" s="36">
        <v>15.09</v>
      </c>
      <c r="E233" s="36">
        <v>0.69</v>
      </c>
    </row>
    <row r="234" spans="2:5" x14ac:dyDescent="0.2">
      <c r="B234" s="34">
        <v>1946.1</v>
      </c>
      <c r="C234" s="35">
        <v>17076</v>
      </c>
      <c r="D234" s="36">
        <v>14.75</v>
      </c>
      <c r="E234" s="36">
        <v>0.69666700000000004</v>
      </c>
    </row>
    <row r="235" spans="2:5" x14ac:dyDescent="0.2">
      <c r="B235" s="34">
        <v>1946.11</v>
      </c>
      <c r="C235" s="35">
        <v>17107</v>
      </c>
      <c r="D235" s="36">
        <v>14.69</v>
      </c>
      <c r="E235" s="36">
        <v>0.70333299999999999</v>
      </c>
    </row>
    <row r="236" spans="2:5" x14ac:dyDescent="0.2">
      <c r="B236" s="34">
        <v>1946.12</v>
      </c>
      <c r="C236" s="35">
        <v>17137</v>
      </c>
      <c r="D236" s="36">
        <v>15.13</v>
      </c>
      <c r="E236" s="36">
        <v>0.71</v>
      </c>
    </row>
    <row r="237" spans="2:5" x14ac:dyDescent="0.2">
      <c r="B237" s="34">
        <v>1947.01</v>
      </c>
      <c r="C237" s="35">
        <v>17168</v>
      </c>
      <c r="D237" s="36">
        <v>15.21</v>
      </c>
      <c r="E237" s="36">
        <v>0.71333299999999999</v>
      </c>
    </row>
    <row r="238" spans="2:5" x14ac:dyDescent="0.2">
      <c r="B238" s="34">
        <v>1947.02</v>
      </c>
      <c r="C238" s="35">
        <v>17199</v>
      </c>
      <c r="D238" s="36">
        <v>15.8</v>
      </c>
      <c r="E238" s="36">
        <v>0.71666700000000005</v>
      </c>
    </row>
    <row r="239" spans="2:5" x14ac:dyDescent="0.2">
      <c r="B239" s="34">
        <v>1947.03</v>
      </c>
      <c r="C239" s="35">
        <v>17227</v>
      </c>
      <c r="D239" s="36">
        <v>15.16</v>
      </c>
      <c r="E239" s="36">
        <v>0.72</v>
      </c>
    </row>
    <row r="240" spans="2:5" x14ac:dyDescent="0.2">
      <c r="B240" s="34">
        <v>1947.04</v>
      </c>
      <c r="C240" s="35">
        <v>17258</v>
      </c>
      <c r="D240" s="36">
        <v>14.6</v>
      </c>
      <c r="E240" s="36">
        <v>0.73333300000000001</v>
      </c>
    </row>
    <row r="241" spans="2:5" x14ac:dyDescent="0.2">
      <c r="B241" s="34">
        <v>1947.05</v>
      </c>
      <c r="C241" s="35">
        <v>17288</v>
      </c>
      <c r="D241" s="36">
        <v>14.34</v>
      </c>
      <c r="E241" s="36">
        <v>0.74666699999999997</v>
      </c>
    </row>
    <row r="242" spans="2:5" x14ac:dyDescent="0.2">
      <c r="B242" s="34">
        <v>1947.06</v>
      </c>
      <c r="C242" s="35">
        <v>17319</v>
      </c>
      <c r="D242" s="36">
        <v>14.84</v>
      </c>
      <c r="E242" s="36">
        <v>0.76</v>
      </c>
    </row>
    <row r="243" spans="2:5" x14ac:dyDescent="0.2">
      <c r="B243" s="34">
        <v>1947.07</v>
      </c>
      <c r="C243" s="35">
        <v>17349</v>
      </c>
      <c r="D243" s="36">
        <v>15.77</v>
      </c>
      <c r="E243" s="36">
        <v>0.77</v>
      </c>
    </row>
    <row r="244" spans="2:5" x14ac:dyDescent="0.2">
      <c r="B244" s="34">
        <v>1947.08</v>
      </c>
      <c r="C244" s="35">
        <v>17380</v>
      </c>
      <c r="D244" s="36">
        <v>15.46</v>
      </c>
      <c r="E244" s="36">
        <v>0.78</v>
      </c>
    </row>
    <row r="245" spans="2:5" x14ac:dyDescent="0.2">
      <c r="B245" s="34">
        <v>1947.09</v>
      </c>
      <c r="C245" s="35">
        <v>17411</v>
      </c>
      <c r="D245" s="36">
        <v>15.06</v>
      </c>
      <c r="E245" s="36">
        <v>0.79</v>
      </c>
    </row>
    <row r="246" spans="2:5" x14ac:dyDescent="0.2">
      <c r="B246" s="34">
        <v>1947.1</v>
      </c>
      <c r="C246" s="35">
        <v>17441</v>
      </c>
      <c r="D246" s="36">
        <v>15.45</v>
      </c>
      <c r="E246" s="36">
        <v>0.80666700000000002</v>
      </c>
    </row>
    <row r="247" spans="2:5" x14ac:dyDescent="0.2">
      <c r="B247" s="34">
        <v>1947.11</v>
      </c>
      <c r="C247" s="35">
        <v>17472</v>
      </c>
      <c r="D247" s="36">
        <v>15.27</v>
      </c>
      <c r="E247" s="36">
        <v>0.82333299999999998</v>
      </c>
    </row>
    <row r="248" spans="2:5" x14ac:dyDescent="0.2">
      <c r="B248" s="34">
        <v>1947.12</v>
      </c>
      <c r="C248" s="35">
        <v>17502</v>
      </c>
      <c r="D248" s="36">
        <v>15.03</v>
      </c>
      <c r="E248" s="36">
        <v>0.84</v>
      </c>
    </row>
    <row r="249" spans="2:5" x14ac:dyDescent="0.2">
      <c r="B249" s="34">
        <v>1948.01</v>
      </c>
      <c r="C249" s="35">
        <v>17533</v>
      </c>
      <c r="D249" s="36">
        <v>14.83</v>
      </c>
      <c r="E249" s="36">
        <v>0.843333</v>
      </c>
    </row>
    <row r="250" spans="2:5" x14ac:dyDescent="0.2">
      <c r="B250" s="34">
        <v>1948.02</v>
      </c>
      <c r="C250" s="35">
        <v>17564</v>
      </c>
      <c r="D250" s="36">
        <v>14.1</v>
      </c>
      <c r="E250" s="36">
        <v>0.84666699999999995</v>
      </c>
    </row>
    <row r="251" spans="2:5" x14ac:dyDescent="0.2">
      <c r="B251" s="34">
        <v>1948.03</v>
      </c>
      <c r="C251" s="35">
        <v>17593</v>
      </c>
      <c r="D251" s="36">
        <v>14.3</v>
      </c>
      <c r="E251" s="36">
        <v>0.85</v>
      </c>
    </row>
    <row r="252" spans="2:5" x14ac:dyDescent="0.2">
      <c r="B252" s="34">
        <v>1948.04</v>
      </c>
      <c r="C252" s="35">
        <v>17624</v>
      </c>
      <c r="D252" s="36">
        <v>15.4</v>
      </c>
      <c r="E252" s="36">
        <v>0.85</v>
      </c>
    </row>
    <row r="253" spans="2:5" x14ac:dyDescent="0.2">
      <c r="B253" s="34">
        <v>1948.05</v>
      </c>
      <c r="C253" s="35">
        <v>17654</v>
      </c>
      <c r="D253" s="36">
        <v>16.149999999999999</v>
      </c>
      <c r="E253" s="36">
        <v>0.85</v>
      </c>
    </row>
    <row r="254" spans="2:5" x14ac:dyDescent="0.2">
      <c r="B254" s="34">
        <v>1948.06</v>
      </c>
      <c r="C254" s="35">
        <v>17685</v>
      </c>
      <c r="D254" s="36">
        <v>16.82</v>
      </c>
      <c r="E254" s="36">
        <v>0.85</v>
      </c>
    </row>
    <row r="255" spans="2:5" x14ac:dyDescent="0.2">
      <c r="B255" s="34">
        <v>1948.07</v>
      </c>
      <c r="C255" s="35">
        <v>17715</v>
      </c>
      <c r="D255" s="36">
        <v>16.420000000000002</v>
      </c>
      <c r="E255" s="36">
        <v>0.85666699999999996</v>
      </c>
    </row>
    <row r="256" spans="2:5" x14ac:dyDescent="0.2">
      <c r="B256" s="34">
        <v>1948.08</v>
      </c>
      <c r="C256" s="35">
        <v>17746</v>
      </c>
      <c r="D256" s="36">
        <v>15.94</v>
      </c>
      <c r="E256" s="36">
        <v>0.86333300000000002</v>
      </c>
    </row>
    <row r="257" spans="2:5" x14ac:dyDescent="0.2">
      <c r="B257" s="34">
        <v>1948.09</v>
      </c>
      <c r="C257" s="35">
        <v>17777</v>
      </c>
      <c r="D257" s="36">
        <v>15.76</v>
      </c>
      <c r="E257" s="36">
        <v>0.87</v>
      </c>
    </row>
    <row r="258" spans="2:5" x14ac:dyDescent="0.2">
      <c r="B258" s="34">
        <v>1948.1</v>
      </c>
      <c r="C258" s="35">
        <v>17807</v>
      </c>
      <c r="D258" s="36">
        <v>16.190000000000001</v>
      </c>
      <c r="E258" s="36">
        <v>0.89</v>
      </c>
    </row>
    <row r="259" spans="2:5" x14ac:dyDescent="0.2">
      <c r="B259" s="34">
        <v>1948.11</v>
      </c>
      <c r="C259" s="35">
        <v>17838</v>
      </c>
      <c r="D259" s="36">
        <v>15.29</v>
      </c>
      <c r="E259" s="36">
        <v>0.91</v>
      </c>
    </row>
    <row r="260" spans="2:5" x14ac:dyDescent="0.2">
      <c r="B260" s="34">
        <v>1948.12</v>
      </c>
      <c r="C260" s="35">
        <v>17868</v>
      </c>
      <c r="D260" s="36">
        <v>15.19</v>
      </c>
      <c r="E260" s="36">
        <v>0.93</v>
      </c>
    </row>
    <row r="261" spans="2:5" x14ac:dyDescent="0.2">
      <c r="B261" s="34">
        <v>1949.01</v>
      </c>
      <c r="C261" s="35">
        <v>17899</v>
      </c>
      <c r="D261" s="36">
        <v>15.36</v>
      </c>
      <c r="E261" s="36">
        <v>0.94666700000000004</v>
      </c>
    </row>
    <row r="262" spans="2:5" x14ac:dyDescent="0.2">
      <c r="B262" s="34">
        <v>1949.02</v>
      </c>
      <c r="C262" s="35">
        <v>17930</v>
      </c>
      <c r="D262" s="36">
        <v>14.77</v>
      </c>
      <c r="E262" s="36">
        <v>0.96333299999999999</v>
      </c>
    </row>
    <row r="263" spans="2:5" x14ac:dyDescent="0.2">
      <c r="B263" s="34">
        <v>1949.03</v>
      </c>
      <c r="C263" s="35">
        <v>17958</v>
      </c>
      <c r="D263" s="36">
        <v>14.91</v>
      </c>
      <c r="E263" s="36">
        <v>0.98</v>
      </c>
    </row>
    <row r="264" spans="2:5" x14ac:dyDescent="0.2">
      <c r="B264" s="34">
        <v>1949.04</v>
      </c>
      <c r="C264" s="35">
        <v>17989</v>
      </c>
      <c r="D264" s="36">
        <v>14.89</v>
      </c>
      <c r="E264" s="36">
        <v>0.99333300000000002</v>
      </c>
    </row>
    <row r="265" spans="2:5" x14ac:dyDescent="0.2">
      <c r="B265" s="34">
        <v>1949.05</v>
      </c>
      <c r="C265" s="35">
        <v>18019</v>
      </c>
      <c r="D265" s="36">
        <v>14.78</v>
      </c>
      <c r="E265" s="36">
        <v>1.00667</v>
      </c>
    </row>
    <row r="266" spans="2:5" x14ac:dyDescent="0.2">
      <c r="B266" s="34">
        <v>1949.06</v>
      </c>
      <c r="C266" s="35">
        <v>18050</v>
      </c>
      <c r="D266" s="36">
        <v>13.97</v>
      </c>
      <c r="E266" s="36">
        <v>1.02</v>
      </c>
    </row>
    <row r="267" spans="2:5" x14ac:dyDescent="0.2">
      <c r="B267" s="34">
        <v>1949.07</v>
      </c>
      <c r="C267" s="35">
        <v>18080</v>
      </c>
      <c r="D267" s="36">
        <v>14.76</v>
      </c>
      <c r="E267" s="36">
        <v>1.02667</v>
      </c>
    </row>
    <row r="268" spans="2:5" x14ac:dyDescent="0.2">
      <c r="B268" s="34">
        <v>1949.08</v>
      </c>
      <c r="C268" s="35">
        <v>18111</v>
      </c>
      <c r="D268" s="36">
        <v>15.29</v>
      </c>
      <c r="E268" s="36">
        <v>1.0333300000000001</v>
      </c>
    </row>
    <row r="269" spans="2:5" x14ac:dyDescent="0.2">
      <c r="B269" s="34">
        <v>1949.09</v>
      </c>
      <c r="C269" s="35">
        <v>18142</v>
      </c>
      <c r="D269" s="36">
        <v>15.49</v>
      </c>
      <c r="E269" s="36">
        <v>1.04</v>
      </c>
    </row>
    <row r="270" spans="2:5" x14ac:dyDescent="0.2">
      <c r="B270" s="34">
        <v>1949.1</v>
      </c>
      <c r="C270" s="35">
        <v>18172</v>
      </c>
      <c r="D270" s="36">
        <v>15.89</v>
      </c>
      <c r="E270" s="36">
        <v>1.0733299999999999</v>
      </c>
    </row>
    <row r="271" spans="2:5" x14ac:dyDescent="0.2">
      <c r="B271" s="34">
        <v>1949.11</v>
      </c>
      <c r="C271" s="35">
        <v>18203</v>
      </c>
      <c r="D271" s="36">
        <v>16.11</v>
      </c>
      <c r="E271" s="36">
        <v>1.10667</v>
      </c>
    </row>
    <row r="272" spans="2:5" x14ac:dyDescent="0.2">
      <c r="B272" s="34">
        <v>1949.12</v>
      </c>
      <c r="C272" s="35">
        <v>18233</v>
      </c>
      <c r="D272" s="36">
        <v>16.54</v>
      </c>
      <c r="E272" s="36">
        <v>1.1399999999999999</v>
      </c>
    </row>
    <row r="273" spans="2:5" x14ac:dyDescent="0.2">
      <c r="B273" s="34">
        <v>1950.01</v>
      </c>
      <c r="C273" s="35">
        <v>18264</v>
      </c>
      <c r="D273" s="36">
        <v>16.88</v>
      </c>
      <c r="E273" s="36">
        <v>1.1499999999999999</v>
      </c>
    </row>
    <row r="274" spans="2:5" x14ac:dyDescent="0.2">
      <c r="B274" s="34">
        <v>1950.02</v>
      </c>
      <c r="C274" s="35">
        <v>18295</v>
      </c>
      <c r="D274" s="36">
        <v>17.21</v>
      </c>
      <c r="E274" s="36">
        <v>1.1599999999999999</v>
      </c>
    </row>
    <row r="275" spans="2:5" x14ac:dyDescent="0.2">
      <c r="B275" s="34">
        <v>1950.03</v>
      </c>
      <c r="C275" s="35">
        <v>18323</v>
      </c>
      <c r="D275" s="36">
        <v>17.350000000000001</v>
      </c>
      <c r="E275" s="36">
        <v>1.17</v>
      </c>
    </row>
    <row r="276" spans="2:5" x14ac:dyDescent="0.2">
      <c r="B276" s="34">
        <v>1950.04</v>
      </c>
      <c r="C276" s="35">
        <v>18354</v>
      </c>
      <c r="D276" s="36">
        <v>17.84</v>
      </c>
      <c r="E276" s="36">
        <v>1.18</v>
      </c>
    </row>
    <row r="277" spans="2:5" x14ac:dyDescent="0.2">
      <c r="B277" s="34">
        <v>1950.05</v>
      </c>
      <c r="C277" s="35">
        <v>18384</v>
      </c>
      <c r="D277" s="36">
        <v>18.440000000000001</v>
      </c>
      <c r="E277" s="36">
        <v>1.19</v>
      </c>
    </row>
    <row r="278" spans="2:5" x14ac:dyDescent="0.2">
      <c r="B278" s="34">
        <v>1950.06</v>
      </c>
      <c r="C278" s="35">
        <v>18415</v>
      </c>
      <c r="D278" s="36">
        <v>18.739999999999998</v>
      </c>
      <c r="E278" s="36">
        <v>1.2</v>
      </c>
    </row>
    <row r="279" spans="2:5" x14ac:dyDescent="0.2">
      <c r="B279" s="34">
        <v>1950.07</v>
      </c>
      <c r="C279" s="35">
        <v>18445</v>
      </c>
      <c r="D279" s="36">
        <v>17.38</v>
      </c>
      <c r="E279" s="36">
        <v>1.24333</v>
      </c>
    </row>
    <row r="280" spans="2:5" x14ac:dyDescent="0.2">
      <c r="B280" s="34">
        <v>1950.08</v>
      </c>
      <c r="C280" s="35">
        <v>18476</v>
      </c>
      <c r="D280" s="36">
        <v>18.43</v>
      </c>
      <c r="E280" s="36">
        <v>1.28667</v>
      </c>
    </row>
    <row r="281" spans="2:5" x14ac:dyDescent="0.2">
      <c r="B281" s="34">
        <v>1950.09</v>
      </c>
      <c r="C281" s="35">
        <v>18507</v>
      </c>
      <c r="D281" s="36">
        <v>19.079999999999998</v>
      </c>
      <c r="E281" s="36">
        <v>1.33</v>
      </c>
    </row>
    <row r="282" spans="2:5" x14ac:dyDescent="0.2">
      <c r="B282" s="34">
        <v>1950.1</v>
      </c>
      <c r="C282" s="35">
        <v>18537</v>
      </c>
      <c r="D282" s="36">
        <v>19.87</v>
      </c>
      <c r="E282" s="36">
        <v>1.3766700000000001</v>
      </c>
    </row>
    <row r="283" spans="2:5" x14ac:dyDescent="0.2">
      <c r="B283" s="34">
        <v>1950.11</v>
      </c>
      <c r="C283" s="35">
        <v>18568</v>
      </c>
      <c r="D283" s="36">
        <v>19.829999999999998</v>
      </c>
      <c r="E283" s="36">
        <v>1.42333</v>
      </c>
    </row>
    <row r="284" spans="2:5" x14ac:dyDescent="0.2">
      <c r="B284" s="34">
        <v>1950.12</v>
      </c>
      <c r="C284" s="35">
        <v>18598</v>
      </c>
      <c r="D284" s="36">
        <v>19.75</v>
      </c>
      <c r="E284" s="36">
        <v>1.47</v>
      </c>
    </row>
    <row r="285" spans="2:5" x14ac:dyDescent="0.2">
      <c r="B285" s="34">
        <v>1951.01</v>
      </c>
      <c r="C285" s="35">
        <v>18629</v>
      </c>
      <c r="D285" s="36">
        <v>21.21</v>
      </c>
      <c r="E285" s="36">
        <v>1.4866699999999999</v>
      </c>
    </row>
    <row r="286" spans="2:5" x14ac:dyDescent="0.2">
      <c r="B286" s="34">
        <v>1951.02</v>
      </c>
      <c r="C286" s="35">
        <v>18660</v>
      </c>
      <c r="D286" s="36">
        <v>22</v>
      </c>
      <c r="E286" s="36">
        <v>1.5033300000000001</v>
      </c>
    </row>
    <row r="287" spans="2:5" x14ac:dyDescent="0.2">
      <c r="B287" s="34">
        <v>1951.03</v>
      </c>
      <c r="C287" s="35">
        <v>18688</v>
      </c>
      <c r="D287" s="36">
        <v>21.63</v>
      </c>
      <c r="E287" s="36">
        <v>1.52</v>
      </c>
    </row>
    <row r="288" spans="2:5" x14ac:dyDescent="0.2">
      <c r="B288" s="34">
        <v>1951.04</v>
      </c>
      <c r="C288" s="35">
        <v>18719</v>
      </c>
      <c r="D288" s="36">
        <v>21.92</v>
      </c>
      <c r="E288" s="36">
        <v>1.5333300000000001</v>
      </c>
    </row>
    <row r="289" spans="2:5" x14ac:dyDescent="0.2">
      <c r="B289" s="34">
        <v>1951.05</v>
      </c>
      <c r="C289" s="35">
        <v>18749</v>
      </c>
      <c r="D289" s="36">
        <v>21.93</v>
      </c>
      <c r="E289" s="36">
        <v>1.54667</v>
      </c>
    </row>
    <row r="290" spans="2:5" x14ac:dyDescent="0.2">
      <c r="B290" s="34">
        <v>1951.06</v>
      </c>
      <c r="C290" s="35">
        <v>18780</v>
      </c>
      <c r="D290" s="36">
        <v>21.55</v>
      </c>
      <c r="E290" s="36">
        <v>1.56</v>
      </c>
    </row>
    <row r="291" spans="2:5" x14ac:dyDescent="0.2">
      <c r="B291" s="34">
        <v>1951.07</v>
      </c>
      <c r="C291" s="35">
        <v>18810</v>
      </c>
      <c r="D291" s="36">
        <v>21.93</v>
      </c>
      <c r="E291" s="36">
        <v>1.54667</v>
      </c>
    </row>
    <row r="292" spans="2:5" x14ac:dyDescent="0.2">
      <c r="B292" s="34">
        <v>1951.08</v>
      </c>
      <c r="C292" s="35">
        <v>18841</v>
      </c>
      <c r="D292" s="36">
        <v>22.89</v>
      </c>
      <c r="E292" s="36">
        <v>1.5333300000000001</v>
      </c>
    </row>
    <row r="293" spans="2:5" x14ac:dyDescent="0.2">
      <c r="B293" s="34">
        <v>1951.09</v>
      </c>
      <c r="C293" s="35">
        <v>18872</v>
      </c>
      <c r="D293" s="36">
        <v>23.48</v>
      </c>
      <c r="E293" s="36">
        <v>1.52</v>
      </c>
    </row>
    <row r="294" spans="2:5" x14ac:dyDescent="0.2">
      <c r="B294" s="34">
        <v>1951.1</v>
      </c>
      <c r="C294" s="35">
        <v>18902</v>
      </c>
      <c r="D294" s="36">
        <v>23.36</v>
      </c>
      <c r="E294" s="36">
        <v>1.48333</v>
      </c>
    </row>
    <row r="295" spans="2:5" x14ac:dyDescent="0.2">
      <c r="B295" s="34">
        <v>1951.11</v>
      </c>
      <c r="C295" s="35">
        <v>18933</v>
      </c>
      <c r="D295" s="36">
        <v>22.71</v>
      </c>
      <c r="E295" s="36">
        <v>1.4466699999999999</v>
      </c>
    </row>
    <row r="296" spans="2:5" x14ac:dyDescent="0.2">
      <c r="B296" s="34">
        <v>1951.12</v>
      </c>
      <c r="C296" s="35">
        <v>18963</v>
      </c>
      <c r="D296" s="36">
        <v>23.41</v>
      </c>
      <c r="E296" s="36">
        <v>1.41</v>
      </c>
    </row>
    <row r="297" spans="2:5" x14ac:dyDescent="0.2">
      <c r="B297" s="34">
        <v>1952.01</v>
      </c>
      <c r="C297" s="35">
        <v>18994</v>
      </c>
      <c r="D297" s="36">
        <v>24.19</v>
      </c>
      <c r="E297" s="36">
        <v>1.41333</v>
      </c>
    </row>
    <row r="298" spans="2:5" x14ac:dyDescent="0.2">
      <c r="B298" s="34">
        <v>1952.02</v>
      </c>
      <c r="C298" s="35">
        <v>19025</v>
      </c>
      <c r="D298" s="36">
        <v>23.75</v>
      </c>
      <c r="E298" s="36">
        <v>1.4166700000000001</v>
      </c>
    </row>
    <row r="299" spans="2:5" x14ac:dyDescent="0.2">
      <c r="B299" s="34">
        <v>1952.03</v>
      </c>
      <c r="C299" s="35">
        <v>19054</v>
      </c>
      <c r="D299" s="36">
        <v>23.81</v>
      </c>
      <c r="E299" s="36">
        <v>1.42</v>
      </c>
    </row>
    <row r="300" spans="2:5" x14ac:dyDescent="0.2">
      <c r="B300" s="34">
        <v>1952.04</v>
      </c>
      <c r="C300" s="35">
        <v>19085</v>
      </c>
      <c r="D300" s="36">
        <v>23.74</v>
      </c>
      <c r="E300" s="36">
        <v>1.43</v>
      </c>
    </row>
    <row r="301" spans="2:5" x14ac:dyDescent="0.2">
      <c r="B301" s="34">
        <v>1952.05</v>
      </c>
      <c r="C301" s="35">
        <v>19115</v>
      </c>
      <c r="D301" s="36">
        <v>23.73</v>
      </c>
      <c r="E301" s="36">
        <v>1.44</v>
      </c>
    </row>
    <row r="302" spans="2:5" x14ac:dyDescent="0.2">
      <c r="B302" s="34">
        <v>1952.06</v>
      </c>
      <c r="C302" s="35">
        <v>19146</v>
      </c>
      <c r="D302" s="36">
        <v>24.38</v>
      </c>
      <c r="E302" s="36">
        <v>1.45</v>
      </c>
    </row>
    <row r="303" spans="2:5" x14ac:dyDescent="0.2">
      <c r="B303" s="34">
        <v>1952.07</v>
      </c>
      <c r="C303" s="35">
        <v>19176</v>
      </c>
      <c r="D303" s="36">
        <v>25.08</v>
      </c>
      <c r="E303" s="36">
        <v>1.45</v>
      </c>
    </row>
    <row r="304" spans="2:5" x14ac:dyDescent="0.2">
      <c r="B304" s="34">
        <v>1952.08</v>
      </c>
      <c r="C304" s="35">
        <v>19207</v>
      </c>
      <c r="D304" s="36">
        <v>25.18</v>
      </c>
      <c r="E304" s="36">
        <v>1.45</v>
      </c>
    </row>
    <row r="305" spans="2:5" x14ac:dyDescent="0.2">
      <c r="B305" s="34">
        <v>1952.09</v>
      </c>
      <c r="C305" s="35">
        <v>19238</v>
      </c>
      <c r="D305" s="36">
        <v>24.78</v>
      </c>
      <c r="E305" s="36">
        <v>1.45</v>
      </c>
    </row>
    <row r="306" spans="2:5" x14ac:dyDescent="0.2">
      <c r="B306" s="34">
        <v>1952.1</v>
      </c>
      <c r="C306" s="35">
        <v>19268</v>
      </c>
      <c r="D306" s="36">
        <v>24.26</v>
      </c>
      <c r="E306" s="36">
        <v>1.4366699999999999</v>
      </c>
    </row>
    <row r="307" spans="2:5" x14ac:dyDescent="0.2">
      <c r="B307" s="34">
        <v>1952.11</v>
      </c>
      <c r="C307" s="35">
        <v>19299</v>
      </c>
      <c r="D307" s="36">
        <v>25.03</v>
      </c>
      <c r="E307" s="36">
        <v>1.42333</v>
      </c>
    </row>
    <row r="308" spans="2:5" x14ac:dyDescent="0.2">
      <c r="B308" s="34">
        <v>1952.12</v>
      </c>
      <c r="C308" s="35">
        <v>19329</v>
      </c>
      <c r="D308" s="36">
        <v>26.04</v>
      </c>
      <c r="E308" s="36">
        <v>1.41</v>
      </c>
    </row>
    <row r="309" spans="2:5" x14ac:dyDescent="0.2">
      <c r="B309" s="34">
        <v>1953.01</v>
      </c>
      <c r="C309" s="35">
        <v>19360</v>
      </c>
      <c r="D309" s="36">
        <v>26.18</v>
      </c>
      <c r="E309" s="36">
        <v>1.41</v>
      </c>
    </row>
    <row r="310" spans="2:5" x14ac:dyDescent="0.2">
      <c r="B310" s="34">
        <v>1953.02</v>
      </c>
      <c r="C310" s="35">
        <v>19391</v>
      </c>
      <c r="D310" s="36">
        <v>25.86</v>
      </c>
      <c r="E310" s="36">
        <v>1.41</v>
      </c>
    </row>
    <row r="311" spans="2:5" x14ac:dyDescent="0.2">
      <c r="B311" s="34">
        <v>1953.03</v>
      </c>
      <c r="C311" s="35">
        <v>19419</v>
      </c>
      <c r="D311" s="36">
        <v>25.99</v>
      </c>
      <c r="E311" s="36">
        <v>1.41</v>
      </c>
    </row>
    <row r="312" spans="2:5" x14ac:dyDescent="0.2">
      <c r="B312" s="34">
        <v>1953.04</v>
      </c>
      <c r="C312" s="35">
        <v>19450</v>
      </c>
      <c r="D312" s="36">
        <v>24.71</v>
      </c>
      <c r="E312" s="36">
        <v>1.41333</v>
      </c>
    </row>
    <row r="313" spans="2:5" x14ac:dyDescent="0.2">
      <c r="B313" s="34">
        <v>1953.05</v>
      </c>
      <c r="C313" s="35">
        <v>19480</v>
      </c>
      <c r="D313" s="36">
        <v>24.84</v>
      </c>
      <c r="E313" s="36">
        <v>1.4166700000000001</v>
      </c>
    </row>
    <row r="314" spans="2:5" x14ac:dyDescent="0.2">
      <c r="B314" s="34">
        <v>1953.06</v>
      </c>
      <c r="C314" s="35">
        <v>19511</v>
      </c>
      <c r="D314" s="36">
        <v>23.95</v>
      </c>
      <c r="E314" s="36">
        <v>1.42</v>
      </c>
    </row>
    <row r="315" spans="2:5" x14ac:dyDescent="0.2">
      <c r="B315" s="34">
        <v>1953.07</v>
      </c>
      <c r="C315" s="35">
        <v>19541</v>
      </c>
      <c r="D315" s="36">
        <v>24.29</v>
      </c>
      <c r="E315" s="36">
        <v>1.42</v>
      </c>
    </row>
    <row r="316" spans="2:5" x14ac:dyDescent="0.2">
      <c r="B316" s="34">
        <v>1953.08</v>
      </c>
      <c r="C316" s="35">
        <v>19572</v>
      </c>
      <c r="D316" s="36">
        <v>24.39</v>
      </c>
      <c r="E316" s="36">
        <v>1.42</v>
      </c>
    </row>
    <row r="317" spans="2:5" x14ac:dyDescent="0.2">
      <c r="B317" s="34">
        <v>1953.09</v>
      </c>
      <c r="C317" s="35">
        <v>19603</v>
      </c>
      <c r="D317" s="36">
        <v>23.27</v>
      </c>
      <c r="E317" s="36">
        <v>1.42</v>
      </c>
    </row>
    <row r="318" spans="2:5" x14ac:dyDescent="0.2">
      <c r="B318" s="34">
        <v>1953.1</v>
      </c>
      <c r="C318" s="35">
        <v>19633</v>
      </c>
      <c r="D318" s="36">
        <v>23.97</v>
      </c>
      <c r="E318" s="36">
        <v>1.43</v>
      </c>
    </row>
    <row r="319" spans="2:5" x14ac:dyDescent="0.2">
      <c r="B319" s="34">
        <v>1953.11</v>
      </c>
      <c r="C319" s="35">
        <v>19664</v>
      </c>
      <c r="D319" s="36">
        <v>24.5</v>
      </c>
      <c r="E319" s="36">
        <v>1.44</v>
      </c>
    </row>
    <row r="320" spans="2:5" x14ac:dyDescent="0.2">
      <c r="B320" s="34">
        <v>1953.12</v>
      </c>
      <c r="C320" s="35">
        <v>19694</v>
      </c>
      <c r="D320" s="36">
        <v>24.83</v>
      </c>
      <c r="E320" s="36">
        <v>1.45</v>
      </c>
    </row>
    <row r="321" spans="2:5" x14ac:dyDescent="0.2">
      <c r="B321" s="34">
        <v>1954.01</v>
      </c>
      <c r="C321" s="35">
        <v>19725</v>
      </c>
      <c r="D321" s="36">
        <v>25.46</v>
      </c>
      <c r="E321" s="36">
        <v>1.4566699999999999</v>
      </c>
    </row>
    <row r="322" spans="2:5" x14ac:dyDescent="0.2">
      <c r="B322" s="34">
        <v>1954.02</v>
      </c>
      <c r="C322" s="35">
        <v>19756</v>
      </c>
      <c r="D322" s="36">
        <v>26.02</v>
      </c>
      <c r="E322" s="36">
        <v>1.46333</v>
      </c>
    </row>
    <row r="323" spans="2:5" x14ac:dyDescent="0.2">
      <c r="B323" s="34">
        <v>1954.03</v>
      </c>
      <c r="C323" s="35">
        <v>19784</v>
      </c>
      <c r="D323" s="36">
        <v>26.57</v>
      </c>
      <c r="E323" s="36">
        <v>1.47</v>
      </c>
    </row>
    <row r="324" spans="2:5" x14ac:dyDescent="0.2">
      <c r="B324" s="34">
        <v>1954.04</v>
      </c>
      <c r="C324" s="35">
        <v>19815</v>
      </c>
      <c r="D324" s="36">
        <v>27.63</v>
      </c>
      <c r="E324" s="36">
        <v>1.46333</v>
      </c>
    </row>
    <row r="325" spans="2:5" x14ac:dyDescent="0.2">
      <c r="B325" s="34">
        <v>1954.05</v>
      </c>
      <c r="C325" s="35">
        <v>19845</v>
      </c>
      <c r="D325" s="36">
        <v>28.73</v>
      </c>
      <c r="E325" s="36">
        <v>1.4566699999999999</v>
      </c>
    </row>
    <row r="326" spans="2:5" x14ac:dyDescent="0.2">
      <c r="B326" s="34">
        <v>1954.06</v>
      </c>
      <c r="C326" s="35">
        <v>19876</v>
      </c>
      <c r="D326" s="36">
        <v>28.96</v>
      </c>
      <c r="E326" s="36">
        <v>1.45</v>
      </c>
    </row>
    <row r="327" spans="2:5" x14ac:dyDescent="0.2">
      <c r="B327" s="34">
        <v>1954.07</v>
      </c>
      <c r="C327" s="35">
        <v>19906</v>
      </c>
      <c r="D327" s="36">
        <v>30.13</v>
      </c>
      <c r="E327" s="36">
        <v>1.4566699999999999</v>
      </c>
    </row>
    <row r="328" spans="2:5" x14ac:dyDescent="0.2">
      <c r="B328" s="34">
        <v>1954.08</v>
      </c>
      <c r="C328" s="35">
        <v>19937</v>
      </c>
      <c r="D328" s="36">
        <v>30.73</v>
      </c>
      <c r="E328" s="36">
        <v>1.46333</v>
      </c>
    </row>
    <row r="329" spans="2:5" x14ac:dyDescent="0.2">
      <c r="B329" s="34">
        <v>1954.09</v>
      </c>
      <c r="C329" s="35">
        <v>19968</v>
      </c>
      <c r="D329" s="36">
        <v>31.45</v>
      </c>
      <c r="E329" s="36">
        <v>1.47</v>
      </c>
    </row>
    <row r="330" spans="2:5" x14ac:dyDescent="0.2">
      <c r="B330" s="34">
        <v>1954.1</v>
      </c>
      <c r="C330" s="35">
        <v>19998</v>
      </c>
      <c r="D330" s="36">
        <v>32.18</v>
      </c>
      <c r="E330" s="36">
        <v>1.49333</v>
      </c>
    </row>
    <row r="331" spans="2:5" x14ac:dyDescent="0.2">
      <c r="B331" s="34">
        <v>1954.11</v>
      </c>
      <c r="C331" s="35">
        <v>20029</v>
      </c>
      <c r="D331" s="36">
        <v>33.44</v>
      </c>
      <c r="E331" s="36">
        <v>1.51667</v>
      </c>
    </row>
    <row r="332" spans="2:5" x14ac:dyDescent="0.2">
      <c r="B332" s="34">
        <v>1954.12</v>
      </c>
      <c r="C332" s="35">
        <v>20059</v>
      </c>
      <c r="D332" s="36">
        <v>34.97</v>
      </c>
      <c r="E332" s="36">
        <v>1.54</v>
      </c>
    </row>
    <row r="333" spans="2:5" x14ac:dyDescent="0.2">
      <c r="B333" s="34">
        <v>1955.01</v>
      </c>
      <c r="C333" s="35">
        <v>20090</v>
      </c>
      <c r="D333" s="36">
        <v>35.6</v>
      </c>
      <c r="E333" s="36">
        <v>1.54667</v>
      </c>
    </row>
    <row r="334" spans="2:5" x14ac:dyDescent="0.2">
      <c r="B334" s="34">
        <v>1955.02</v>
      </c>
      <c r="C334" s="35">
        <v>20121</v>
      </c>
      <c r="D334" s="36">
        <v>36.79</v>
      </c>
      <c r="E334" s="36">
        <v>1.5533300000000001</v>
      </c>
    </row>
    <row r="335" spans="2:5" x14ac:dyDescent="0.2">
      <c r="B335" s="34">
        <v>1955.03</v>
      </c>
      <c r="C335" s="35">
        <v>20149</v>
      </c>
      <c r="D335" s="36">
        <v>36.5</v>
      </c>
      <c r="E335" s="36">
        <v>1.56</v>
      </c>
    </row>
    <row r="336" spans="2:5" x14ac:dyDescent="0.2">
      <c r="B336" s="34">
        <v>1955.04</v>
      </c>
      <c r="C336" s="35">
        <v>20180</v>
      </c>
      <c r="D336" s="36">
        <v>37.76</v>
      </c>
      <c r="E336" s="36">
        <v>1.5633300000000001</v>
      </c>
    </row>
    <row r="337" spans="2:5" x14ac:dyDescent="0.2">
      <c r="B337" s="34">
        <v>1955.05</v>
      </c>
      <c r="C337" s="35">
        <v>20210</v>
      </c>
      <c r="D337" s="36">
        <v>37.6</v>
      </c>
      <c r="E337" s="36">
        <v>1.56667</v>
      </c>
    </row>
    <row r="338" spans="2:5" x14ac:dyDescent="0.2">
      <c r="B338" s="34">
        <v>1955.06</v>
      </c>
      <c r="C338" s="35">
        <v>20241</v>
      </c>
      <c r="D338" s="36">
        <v>39.78</v>
      </c>
      <c r="E338" s="36">
        <v>1.57</v>
      </c>
    </row>
    <row r="339" spans="2:5" x14ac:dyDescent="0.2">
      <c r="B339" s="34">
        <v>1955.07</v>
      </c>
      <c r="C339" s="35">
        <v>20271</v>
      </c>
      <c r="D339" s="36">
        <v>42.69</v>
      </c>
      <c r="E339" s="36">
        <v>1.58667</v>
      </c>
    </row>
    <row r="340" spans="2:5" x14ac:dyDescent="0.2">
      <c r="B340" s="34">
        <v>1955.08</v>
      </c>
      <c r="C340" s="35">
        <v>20302</v>
      </c>
      <c r="D340" s="36">
        <v>42.43</v>
      </c>
      <c r="E340" s="36">
        <v>1.6033299999999999</v>
      </c>
    </row>
    <row r="341" spans="2:5" x14ac:dyDescent="0.2">
      <c r="B341" s="34">
        <v>1955.09</v>
      </c>
      <c r="C341" s="35">
        <v>20333</v>
      </c>
      <c r="D341" s="36">
        <v>44.34</v>
      </c>
      <c r="E341" s="36">
        <v>1.62</v>
      </c>
    </row>
    <row r="342" spans="2:5" x14ac:dyDescent="0.2">
      <c r="B342" s="34">
        <v>1955.1</v>
      </c>
      <c r="C342" s="35">
        <v>20363</v>
      </c>
      <c r="D342" s="36">
        <v>42.11</v>
      </c>
      <c r="E342" s="36">
        <v>1.6266700000000001</v>
      </c>
    </row>
    <row r="343" spans="2:5" x14ac:dyDescent="0.2">
      <c r="B343" s="34">
        <v>1955.11</v>
      </c>
      <c r="C343" s="35">
        <v>20394</v>
      </c>
      <c r="D343" s="36">
        <v>44.95</v>
      </c>
      <c r="E343" s="36">
        <v>1.6333299999999999</v>
      </c>
    </row>
    <row r="344" spans="2:5" x14ac:dyDescent="0.2">
      <c r="B344" s="34">
        <v>1955.12</v>
      </c>
      <c r="C344" s="35">
        <v>20424</v>
      </c>
      <c r="D344" s="36">
        <v>45.37</v>
      </c>
      <c r="E344" s="36">
        <v>1.64</v>
      </c>
    </row>
    <row r="345" spans="2:5" x14ac:dyDescent="0.2">
      <c r="B345" s="34">
        <v>1956.01</v>
      </c>
      <c r="C345" s="35">
        <v>20455</v>
      </c>
      <c r="D345" s="36">
        <v>44.15</v>
      </c>
      <c r="E345" s="36">
        <v>1.67</v>
      </c>
    </row>
    <row r="346" spans="2:5" x14ac:dyDescent="0.2">
      <c r="B346" s="34">
        <v>1956.02</v>
      </c>
      <c r="C346" s="35">
        <v>20486</v>
      </c>
      <c r="D346" s="36">
        <v>44.43</v>
      </c>
      <c r="E346" s="36">
        <v>1.7</v>
      </c>
    </row>
    <row r="347" spans="2:5" x14ac:dyDescent="0.2">
      <c r="B347" s="34">
        <v>1956.03</v>
      </c>
      <c r="C347" s="35">
        <v>20515</v>
      </c>
      <c r="D347" s="36">
        <v>47.49</v>
      </c>
      <c r="E347" s="36">
        <v>1.73</v>
      </c>
    </row>
    <row r="348" spans="2:5" x14ac:dyDescent="0.2">
      <c r="B348" s="34">
        <v>1956.04</v>
      </c>
      <c r="C348" s="35">
        <v>20546</v>
      </c>
      <c r="D348" s="36">
        <v>48.05</v>
      </c>
      <c r="E348" s="36">
        <v>1.7533300000000001</v>
      </c>
    </row>
    <row r="349" spans="2:5" x14ac:dyDescent="0.2">
      <c r="B349" s="34">
        <v>1956.05</v>
      </c>
      <c r="C349" s="35">
        <v>20576</v>
      </c>
      <c r="D349" s="36">
        <v>46.54</v>
      </c>
      <c r="E349" s="36">
        <v>1.77667</v>
      </c>
    </row>
    <row r="350" spans="2:5" x14ac:dyDescent="0.2">
      <c r="B350" s="34">
        <v>1956.06</v>
      </c>
      <c r="C350" s="35">
        <v>20607</v>
      </c>
      <c r="D350" s="36">
        <v>46.27</v>
      </c>
      <c r="E350" s="36">
        <v>1.8</v>
      </c>
    </row>
    <row r="351" spans="2:5" x14ac:dyDescent="0.2">
      <c r="B351" s="34">
        <v>1956.07</v>
      </c>
      <c r="C351" s="35">
        <v>20637</v>
      </c>
      <c r="D351" s="36">
        <v>48.78</v>
      </c>
      <c r="E351" s="36">
        <v>1.8133300000000001</v>
      </c>
    </row>
    <row r="352" spans="2:5" x14ac:dyDescent="0.2">
      <c r="B352" s="34">
        <v>1956.08</v>
      </c>
      <c r="C352" s="35">
        <v>20668</v>
      </c>
      <c r="D352" s="36">
        <v>48.49</v>
      </c>
      <c r="E352" s="36">
        <v>1.82667</v>
      </c>
    </row>
    <row r="353" spans="2:5" x14ac:dyDescent="0.2">
      <c r="B353" s="34">
        <v>1956.09</v>
      </c>
      <c r="C353" s="35">
        <v>20699</v>
      </c>
      <c r="D353" s="36">
        <v>46.84</v>
      </c>
      <c r="E353" s="36">
        <v>1.84</v>
      </c>
    </row>
    <row r="354" spans="2:5" x14ac:dyDescent="0.2">
      <c r="B354" s="34">
        <v>1956.1</v>
      </c>
      <c r="C354" s="35">
        <v>20729</v>
      </c>
      <c r="D354" s="36">
        <v>46.24</v>
      </c>
      <c r="E354" s="36">
        <v>1.80667</v>
      </c>
    </row>
    <row r="355" spans="2:5" x14ac:dyDescent="0.2">
      <c r="B355" s="34">
        <v>1956.11</v>
      </c>
      <c r="C355" s="35">
        <v>20760</v>
      </c>
      <c r="D355" s="36">
        <v>45.76</v>
      </c>
      <c r="E355" s="36">
        <v>1.7733300000000001</v>
      </c>
    </row>
    <row r="356" spans="2:5" x14ac:dyDescent="0.2">
      <c r="B356" s="34">
        <v>1956.12</v>
      </c>
      <c r="C356" s="35">
        <v>20790</v>
      </c>
      <c r="D356" s="36">
        <v>46.44</v>
      </c>
      <c r="E356" s="36">
        <v>1.74</v>
      </c>
    </row>
    <row r="357" spans="2:5" x14ac:dyDescent="0.2">
      <c r="B357" s="34">
        <v>1957.01</v>
      </c>
      <c r="C357" s="35">
        <v>20821</v>
      </c>
      <c r="D357" s="36">
        <v>45.43</v>
      </c>
      <c r="E357" s="36">
        <v>1.7366699999999999</v>
      </c>
    </row>
    <row r="358" spans="2:5" x14ac:dyDescent="0.2">
      <c r="B358" s="34">
        <v>1957.02</v>
      </c>
      <c r="C358" s="35">
        <v>20852</v>
      </c>
      <c r="D358" s="36">
        <v>43.47</v>
      </c>
      <c r="E358" s="36">
        <v>1.73333</v>
      </c>
    </row>
    <row r="359" spans="2:5" x14ac:dyDescent="0.2">
      <c r="B359" s="34">
        <v>1957.03</v>
      </c>
      <c r="C359" s="35">
        <v>20880</v>
      </c>
      <c r="D359" s="36">
        <v>44.03</v>
      </c>
      <c r="E359" s="36">
        <v>1.73</v>
      </c>
    </row>
    <row r="360" spans="2:5" x14ac:dyDescent="0.2">
      <c r="B360" s="34">
        <v>1957.04</v>
      </c>
      <c r="C360" s="35">
        <v>20911</v>
      </c>
      <c r="D360" s="36">
        <v>45.05</v>
      </c>
      <c r="E360" s="36">
        <v>1.73</v>
      </c>
    </row>
    <row r="361" spans="2:5" x14ac:dyDescent="0.2">
      <c r="B361" s="34">
        <v>1957.05</v>
      </c>
      <c r="C361" s="35">
        <v>20941</v>
      </c>
      <c r="D361" s="36">
        <v>46.78</v>
      </c>
      <c r="E361" s="36">
        <v>1.73</v>
      </c>
    </row>
    <row r="362" spans="2:5" x14ac:dyDescent="0.2">
      <c r="B362" s="34">
        <v>1957.06</v>
      </c>
      <c r="C362" s="35">
        <v>20972</v>
      </c>
      <c r="D362" s="36">
        <v>47.55</v>
      </c>
      <c r="E362" s="36">
        <v>1.73</v>
      </c>
    </row>
    <row r="363" spans="2:5" x14ac:dyDescent="0.2">
      <c r="B363" s="34">
        <v>1957.07</v>
      </c>
      <c r="C363" s="35">
        <v>21002</v>
      </c>
      <c r="D363" s="36">
        <v>48.51</v>
      </c>
      <c r="E363" s="36">
        <v>1.74</v>
      </c>
    </row>
    <row r="364" spans="2:5" x14ac:dyDescent="0.2">
      <c r="B364" s="34">
        <v>1957.08</v>
      </c>
      <c r="C364" s="35">
        <v>21033</v>
      </c>
      <c r="D364" s="36">
        <v>45.84</v>
      </c>
      <c r="E364" s="36">
        <v>1.75</v>
      </c>
    </row>
    <row r="365" spans="2:5" x14ac:dyDescent="0.2">
      <c r="B365" s="34">
        <v>1957.09</v>
      </c>
      <c r="C365" s="35">
        <v>21064</v>
      </c>
      <c r="D365" s="36">
        <v>43.98</v>
      </c>
      <c r="E365" s="36">
        <v>1.76</v>
      </c>
    </row>
    <row r="366" spans="2:5" x14ac:dyDescent="0.2">
      <c r="B366" s="34">
        <v>1957.1</v>
      </c>
      <c r="C366" s="35">
        <v>21094</v>
      </c>
      <c r="D366" s="36">
        <v>41.24</v>
      </c>
      <c r="E366" s="36">
        <v>1.77</v>
      </c>
    </row>
    <row r="367" spans="2:5" x14ac:dyDescent="0.2">
      <c r="B367" s="34">
        <v>1957.11</v>
      </c>
      <c r="C367" s="35">
        <v>21125</v>
      </c>
      <c r="D367" s="36">
        <v>40.35</v>
      </c>
      <c r="E367" s="36">
        <v>1.78</v>
      </c>
    </row>
    <row r="368" spans="2:5" x14ac:dyDescent="0.2">
      <c r="B368" s="34">
        <v>1957.12</v>
      </c>
      <c r="C368" s="35">
        <v>21155</v>
      </c>
      <c r="D368" s="36">
        <v>40.33</v>
      </c>
      <c r="E368" s="36">
        <v>1.79</v>
      </c>
    </row>
    <row r="369" spans="2:5" x14ac:dyDescent="0.2">
      <c r="B369" s="34">
        <v>1958.01</v>
      </c>
      <c r="C369" s="35">
        <v>21186</v>
      </c>
      <c r="D369" s="36">
        <v>41.12</v>
      </c>
      <c r="E369" s="36">
        <v>1.7833300000000001</v>
      </c>
    </row>
    <row r="370" spans="2:5" x14ac:dyDescent="0.2">
      <c r="B370" s="34">
        <v>1958.02</v>
      </c>
      <c r="C370" s="35">
        <v>21217</v>
      </c>
      <c r="D370" s="36">
        <v>41.26</v>
      </c>
      <c r="E370" s="36">
        <v>1.77667</v>
      </c>
    </row>
    <row r="371" spans="2:5" x14ac:dyDescent="0.2">
      <c r="B371" s="34">
        <v>1958.03</v>
      </c>
      <c r="C371" s="35">
        <v>21245</v>
      </c>
      <c r="D371" s="36">
        <v>42.11</v>
      </c>
      <c r="E371" s="36">
        <v>1.77</v>
      </c>
    </row>
    <row r="372" spans="2:5" x14ac:dyDescent="0.2">
      <c r="B372" s="34">
        <v>1958.04</v>
      </c>
      <c r="C372" s="35">
        <v>21276</v>
      </c>
      <c r="D372" s="36">
        <v>42.34</v>
      </c>
      <c r="E372" s="36">
        <v>1.75667</v>
      </c>
    </row>
    <row r="373" spans="2:5" x14ac:dyDescent="0.2">
      <c r="B373" s="34">
        <v>1958.05</v>
      </c>
      <c r="C373" s="35">
        <v>21306</v>
      </c>
      <c r="D373" s="36">
        <v>43.7</v>
      </c>
      <c r="E373" s="36">
        <v>1.74333</v>
      </c>
    </row>
    <row r="374" spans="2:5" x14ac:dyDescent="0.2">
      <c r="B374" s="34">
        <v>1958.06</v>
      </c>
      <c r="C374" s="35">
        <v>21337</v>
      </c>
      <c r="D374" s="36">
        <v>44.75</v>
      </c>
      <c r="E374" s="36">
        <v>1.73</v>
      </c>
    </row>
    <row r="375" spans="2:5" x14ac:dyDescent="0.2">
      <c r="B375" s="34">
        <v>1958.07</v>
      </c>
      <c r="C375" s="35">
        <v>21367</v>
      </c>
      <c r="D375" s="36">
        <v>45.98</v>
      </c>
      <c r="E375" s="36">
        <v>1.73</v>
      </c>
    </row>
    <row r="376" spans="2:5" x14ac:dyDescent="0.2">
      <c r="B376" s="34">
        <v>1958.08</v>
      </c>
      <c r="C376" s="35">
        <v>21398</v>
      </c>
      <c r="D376" s="36">
        <v>47.7</v>
      </c>
      <c r="E376" s="36">
        <v>1.73</v>
      </c>
    </row>
    <row r="377" spans="2:5" x14ac:dyDescent="0.2">
      <c r="B377" s="34">
        <v>1958.09</v>
      </c>
      <c r="C377" s="35">
        <v>21429</v>
      </c>
      <c r="D377" s="36">
        <v>48.96</v>
      </c>
      <c r="E377" s="36">
        <v>1.73</v>
      </c>
    </row>
    <row r="378" spans="2:5" x14ac:dyDescent="0.2">
      <c r="B378" s="34">
        <v>1958.1</v>
      </c>
      <c r="C378" s="35">
        <v>21459</v>
      </c>
      <c r="D378" s="36">
        <v>50.95</v>
      </c>
      <c r="E378" s="36">
        <v>1.7366699999999999</v>
      </c>
    </row>
    <row r="379" spans="2:5" x14ac:dyDescent="0.2">
      <c r="B379" s="34">
        <v>1958.11</v>
      </c>
      <c r="C379" s="35">
        <v>21490</v>
      </c>
      <c r="D379" s="36">
        <v>52.5</v>
      </c>
      <c r="E379" s="36">
        <v>1.74333</v>
      </c>
    </row>
    <row r="380" spans="2:5" x14ac:dyDescent="0.2">
      <c r="B380" s="34">
        <v>1958.12</v>
      </c>
      <c r="C380" s="35">
        <v>21520</v>
      </c>
      <c r="D380" s="36">
        <v>53.49</v>
      </c>
      <c r="E380" s="36">
        <v>1.75</v>
      </c>
    </row>
    <row r="381" spans="2:5" x14ac:dyDescent="0.2">
      <c r="B381" s="34">
        <v>1959.01</v>
      </c>
      <c r="C381" s="35">
        <v>21551</v>
      </c>
      <c r="D381" s="36">
        <v>55.62</v>
      </c>
      <c r="E381" s="36">
        <v>1.75667</v>
      </c>
    </row>
    <row r="382" spans="2:5" x14ac:dyDescent="0.2">
      <c r="B382" s="34">
        <v>1959.02</v>
      </c>
      <c r="C382" s="35">
        <v>21582</v>
      </c>
      <c r="D382" s="36">
        <v>54.77</v>
      </c>
      <c r="E382" s="36">
        <v>1.7633300000000001</v>
      </c>
    </row>
    <row r="383" spans="2:5" x14ac:dyDescent="0.2">
      <c r="B383" s="34">
        <v>1959.03</v>
      </c>
      <c r="C383" s="35">
        <v>21610</v>
      </c>
      <c r="D383" s="36">
        <v>56.16</v>
      </c>
      <c r="E383" s="36">
        <v>1.77</v>
      </c>
    </row>
    <row r="384" spans="2:5" x14ac:dyDescent="0.2">
      <c r="B384" s="34">
        <v>1959.04</v>
      </c>
      <c r="C384" s="35">
        <v>21641</v>
      </c>
      <c r="D384" s="36">
        <v>57.1</v>
      </c>
      <c r="E384" s="36">
        <v>1.77667</v>
      </c>
    </row>
    <row r="385" spans="2:5" x14ac:dyDescent="0.2">
      <c r="B385" s="34">
        <v>1959.05</v>
      </c>
      <c r="C385" s="35">
        <v>21671</v>
      </c>
      <c r="D385" s="36">
        <v>57.96</v>
      </c>
      <c r="E385" s="36">
        <v>1.7833300000000001</v>
      </c>
    </row>
    <row r="386" spans="2:5" x14ac:dyDescent="0.2">
      <c r="B386" s="34">
        <v>1959.06</v>
      </c>
      <c r="C386" s="35">
        <v>21702</v>
      </c>
      <c r="D386" s="36">
        <v>57.46</v>
      </c>
      <c r="E386" s="36">
        <v>1.79</v>
      </c>
    </row>
    <row r="387" spans="2:5" x14ac:dyDescent="0.2">
      <c r="B387" s="34">
        <v>1959.07</v>
      </c>
      <c r="C387" s="35">
        <v>21732</v>
      </c>
      <c r="D387" s="36">
        <v>59.74</v>
      </c>
      <c r="E387" s="36">
        <v>1.79667</v>
      </c>
    </row>
    <row r="388" spans="2:5" x14ac:dyDescent="0.2">
      <c r="B388" s="34">
        <v>1959.08</v>
      </c>
      <c r="C388" s="35">
        <v>21763</v>
      </c>
      <c r="D388" s="36">
        <v>59.4</v>
      </c>
      <c r="E388" s="36">
        <v>1.8033300000000001</v>
      </c>
    </row>
    <row r="389" spans="2:5" x14ac:dyDescent="0.2">
      <c r="B389" s="34">
        <v>1959.09</v>
      </c>
      <c r="C389" s="35">
        <v>21794</v>
      </c>
      <c r="D389" s="36">
        <v>57.05</v>
      </c>
      <c r="E389" s="36">
        <v>1.81</v>
      </c>
    </row>
    <row r="390" spans="2:5" x14ac:dyDescent="0.2">
      <c r="B390" s="34">
        <v>1959.1</v>
      </c>
      <c r="C390" s="35">
        <v>21824</v>
      </c>
      <c r="D390" s="36">
        <v>57</v>
      </c>
      <c r="E390" s="36">
        <v>1.81667</v>
      </c>
    </row>
    <row r="391" spans="2:5" x14ac:dyDescent="0.2">
      <c r="B391" s="34">
        <v>1959.11</v>
      </c>
      <c r="C391" s="35">
        <v>21855</v>
      </c>
      <c r="D391" s="36">
        <v>57.23</v>
      </c>
      <c r="E391" s="36">
        <v>1.8233299999999999</v>
      </c>
    </row>
    <row r="392" spans="2:5" x14ac:dyDescent="0.2">
      <c r="B392" s="34">
        <v>1959.12</v>
      </c>
      <c r="C392" s="35">
        <v>21885</v>
      </c>
      <c r="D392" s="36">
        <v>59.06</v>
      </c>
      <c r="E392" s="36">
        <v>1.83</v>
      </c>
    </row>
    <row r="393" spans="2:5" x14ac:dyDescent="0.2">
      <c r="B393" s="34">
        <v>1960.01</v>
      </c>
      <c r="C393" s="35">
        <v>21916</v>
      </c>
      <c r="D393" s="36">
        <v>58.03</v>
      </c>
      <c r="E393" s="36">
        <v>1.8666700000000001</v>
      </c>
    </row>
    <row r="394" spans="2:5" x14ac:dyDescent="0.2">
      <c r="B394" s="34">
        <v>1960.02</v>
      </c>
      <c r="C394" s="35">
        <v>21947</v>
      </c>
      <c r="D394" s="36">
        <v>55.78</v>
      </c>
      <c r="E394" s="36">
        <v>1.90333</v>
      </c>
    </row>
    <row r="395" spans="2:5" x14ac:dyDescent="0.2">
      <c r="B395" s="34">
        <v>1960.03</v>
      </c>
      <c r="C395" s="35">
        <v>21976</v>
      </c>
      <c r="D395" s="36">
        <v>55.02</v>
      </c>
      <c r="E395" s="36">
        <v>1.94</v>
      </c>
    </row>
    <row r="396" spans="2:5" x14ac:dyDescent="0.2">
      <c r="B396" s="34">
        <v>1960.04</v>
      </c>
      <c r="C396" s="35">
        <v>22007</v>
      </c>
      <c r="D396" s="36">
        <v>55.73</v>
      </c>
      <c r="E396" s="36">
        <v>1.94333</v>
      </c>
    </row>
    <row r="397" spans="2:5" x14ac:dyDescent="0.2">
      <c r="B397" s="34">
        <v>1960.05</v>
      </c>
      <c r="C397" s="35">
        <v>22037</v>
      </c>
      <c r="D397" s="36">
        <v>55.22</v>
      </c>
      <c r="E397" s="36">
        <v>1.9466699999999999</v>
      </c>
    </row>
    <row r="398" spans="2:5" x14ac:dyDescent="0.2">
      <c r="B398" s="34">
        <v>1960.06</v>
      </c>
      <c r="C398" s="35">
        <v>22068</v>
      </c>
      <c r="D398" s="36">
        <v>57.26</v>
      </c>
      <c r="E398" s="36">
        <v>1.95</v>
      </c>
    </row>
    <row r="399" spans="2:5" x14ac:dyDescent="0.2">
      <c r="B399" s="34">
        <v>1960.07</v>
      </c>
      <c r="C399" s="35">
        <v>22098</v>
      </c>
      <c r="D399" s="36">
        <v>55.84</v>
      </c>
      <c r="E399" s="36">
        <v>1.95</v>
      </c>
    </row>
    <row r="400" spans="2:5" x14ac:dyDescent="0.2">
      <c r="B400" s="34">
        <v>1960.08</v>
      </c>
      <c r="C400" s="35">
        <v>22129</v>
      </c>
      <c r="D400" s="36">
        <v>56.51</v>
      </c>
      <c r="E400" s="36">
        <v>1.95</v>
      </c>
    </row>
    <row r="401" spans="2:5" x14ac:dyDescent="0.2">
      <c r="B401" s="34">
        <v>1960.09</v>
      </c>
      <c r="C401" s="35">
        <v>22160</v>
      </c>
      <c r="D401" s="36">
        <v>54.81</v>
      </c>
      <c r="E401" s="36">
        <v>1.95</v>
      </c>
    </row>
    <row r="402" spans="2:5" x14ac:dyDescent="0.2">
      <c r="B402" s="34">
        <v>1960.1</v>
      </c>
      <c r="C402" s="35">
        <v>22190</v>
      </c>
      <c r="D402" s="36">
        <v>53.73</v>
      </c>
      <c r="E402" s="36">
        <v>1.95</v>
      </c>
    </row>
    <row r="403" spans="2:5" x14ac:dyDescent="0.2">
      <c r="B403" s="34">
        <v>1960.11</v>
      </c>
      <c r="C403" s="35">
        <v>22221</v>
      </c>
      <c r="D403" s="36">
        <v>55.47</v>
      </c>
      <c r="E403" s="36">
        <v>1.95</v>
      </c>
    </row>
    <row r="404" spans="2:5" x14ac:dyDescent="0.2">
      <c r="B404" s="34">
        <v>1960.12</v>
      </c>
      <c r="C404" s="35">
        <v>22251</v>
      </c>
      <c r="D404" s="36">
        <v>56.8</v>
      </c>
      <c r="E404" s="36">
        <v>1.95</v>
      </c>
    </row>
    <row r="405" spans="2:5" x14ac:dyDescent="0.2">
      <c r="B405" s="34">
        <v>1961.01</v>
      </c>
      <c r="C405" s="35">
        <v>22282</v>
      </c>
      <c r="D405" s="36">
        <v>59.72</v>
      </c>
      <c r="E405" s="36">
        <v>1.9466699999999999</v>
      </c>
    </row>
    <row r="406" spans="2:5" x14ac:dyDescent="0.2">
      <c r="B406" s="34">
        <v>1961.02</v>
      </c>
      <c r="C406" s="35">
        <v>22313</v>
      </c>
      <c r="D406" s="36">
        <v>62.17</v>
      </c>
      <c r="E406" s="36">
        <v>1.94333</v>
      </c>
    </row>
    <row r="407" spans="2:5" x14ac:dyDescent="0.2">
      <c r="B407" s="34">
        <v>1961.03</v>
      </c>
      <c r="C407" s="35">
        <v>22341</v>
      </c>
      <c r="D407" s="36">
        <v>64.12</v>
      </c>
      <c r="E407" s="36">
        <v>1.94</v>
      </c>
    </row>
    <row r="408" spans="2:5" x14ac:dyDescent="0.2">
      <c r="B408" s="34">
        <v>1961.04</v>
      </c>
      <c r="C408" s="35">
        <v>22372</v>
      </c>
      <c r="D408" s="36">
        <v>65.83</v>
      </c>
      <c r="E408" s="36">
        <v>1.94</v>
      </c>
    </row>
    <row r="409" spans="2:5" x14ac:dyDescent="0.2">
      <c r="B409" s="34">
        <v>1961.05</v>
      </c>
      <c r="C409" s="35">
        <v>22402</v>
      </c>
      <c r="D409" s="36">
        <v>66.5</v>
      </c>
      <c r="E409" s="36">
        <v>1.94</v>
      </c>
    </row>
    <row r="410" spans="2:5" x14ac:dyDescent="0.2">
      <c r="B410" s="34">
        <v>1961.06</v>
      </c>
      <c r="C410" s="35">
        <v>22433</v>
      </c>
      <c r="D410" s="36">
        <v>65.62</v>
      </c>
      <c r="E410" s="36">
        <v>1.94</v>
      </c>
    </row>
    <row r="411" spans="2:5" x14ac:dyDescent="0.2">
      <c r="B411" s="34">
        <v>1961.07</v>
      </c>
      <c r="C411" s="35">
        <v>22463</v>
      </c>
      <c r="D411" s="36">
        <v>65.44</v>
      </c>
      <c r="E411" s="36">
        <v>1.9466699999999999</v>
      </c>
    </row>
    <row r="412" spans="2:5" x14ac:dyDescent="0.2">
      <c r="B412" s="34">
        <v>1961.08</v>
      </c>
      <c r="C412" s="35">
        <v>22494</v>
      </c>
      <c r="D412" s="36">
        <v>67.790000000000006</v>
      </c>
      <c r="E412" s="36">
        <v>1.95333</v>
      </c>
    </row>
    <row r="413" spans="2:5" x14ac:dyDescent="0.2">
      <c r="B413" s="34">
        <v>1961.09</v>
      </c>
      <c r="C413" s="35">
        <v>22525</v>
      </c>
      <c r="D413" s="36">
        <v>67.260000000000005</v>
      </c>
      <c r="E413" s="36">
        <v>1.96</v>
      </c>
    </row>
    <row r="414" spans="2:5" x14ac:dyDescent="0.2">
      <c r="B414" s="34">
        <v>1961.1</v>
      </c>
      <c r="C414" s="35">
        <v>22555</v>
      </c>
      <c r="D414" s="36">
        <v>68</v>
      </c>
      <c r="E414" s="36">
        <v>1.98</v>
      </c>
    </row>
    <row r="415" spans="2:5" x14ac:dyDescent="0.2">
      <c r="B415" s="34">
        <v>1961.11</v>
      </c>
      <c r="C415" s="35">
        <v>22586</v>
      </c>
      <c r="D415" s="36">
        <v>71.08</v>
      </c>
      <c r="E415" s="36">
        <v>2</v>
      </c>
    </row>
    <row r="416" spans="2:5" x14ac:dyDescent="0.2">
      <c r="B416" s="34">
        <v>1961.12</v>
      </c>
      <c r="C416" s="35">
        <v>22616</v>
      </c>
      <c r="D416" s="36">
        <v>71.739999999999995</v>
      </c>
      <c r="E416" s="36">
        <v>2.02</v>
      </c>
    </row>
    <row r="417" spans="2:5" x14ac:dyDescent="0.2">
      <c r="B417" s="34">
        <v>1962.01</v>
      </c>
      <c r="C417" s="35">
        <v>22647</v>
      </c>
      <c r="D417" s="36">
        <v>69.069999999999993</v>
      </c>
      <c r="E417" s="36">
        <v>2.0266700000000002</v>
      </c>
    </row>
    <row r="418" spans="2:5" x14ac:dyDescent="0.2">
      <c r="B418" s="34">
        <v>1962.02</v>
      </c>
      <c r="C418" s="35">
        <v>22678</v>
      </c>
      <c r="D418" s="36">
        <v>70.22</v>
      </c>
      <c r="E418" s="36">
        <v>2.0333299999999999</v>
      </c>
    </row>
    <row r="419" spans="2:5" x14ac:dyDescent="0.2">
      <c r="B419" s="34">
        <v>1962.03</v>
      </c>
      <c r="C419" s="35">
        <v>22706</v>
      </c>
      <c r="D419" s="36">
        <v>70.290000000000006</v>
      </c>
      <c r="E419" s="36">
        <v>2.04</v>
      </c>
    </row>
    <row r="420" spans="2:5" x14ac:dyDescent="0.2">
      <c r="B420" s="34">
        <v>1962.04</v>
      </c>
      <c r="C420" s="35">
        <v>22737</v>
      </c>
      <c r="D420" s="36">
        <v>68.05</v>
      </c>
      <c r="E420" s="36">
        <v>2.0466700000000002</v>
      </c>
    </row>
    <row r="421" spans="2:5" x14ac:dyDescent="0.2">
      <c r="B421" s="34">
        <v>1962.05</v>
      </c>
      <c r="C421" s="35">
        <v>22767</v>
      </c>
      <c r="D421" s="36">
        <v>62.99</v>
      </c>
      <c r="E421" s="36">
        <v>2.0533299999999999</v>
      </c>
    </row>
    <row r="422" spans="2:5" x14ac:dyDescent="0.2">
      <c r="B422" s="34">
        <v>1962.06</v>
      </c>
      <c r="C422" s="35">
        <v>22798</v>
      </c>
      <c r="D422" s="36">
        <v>55.63</v>
      </c>
      <c r="E422" s="36">
        <v>2.06</v>
      </c>
    </row>
    <row r="423" spans="2:5" x14ac:dyDescent="0.2">
      <c r="B423" s="34">
        <v>1962.07</v>
      </c>
      <c r="C423" s="35">
        <v>22828</v>
      </c>
      <c r="D423" s="36">
        <v>56.97</v>
      </c>
      <c r="E423" s="36">
        <v>2.0666699999999998</v>
      </c>
    </row>
    <row r="424" spans="2:5" x14ac:dyDescent="0.2">
      <c r="B424" s="34">
        <v>1962.08</v>
      </c>
      <c r="C424" s="35">
        <v>22859</v>
      </c>
      <c r="D424" s="36">
        <v>58.52</v>
      </c>
      <c r="E424" s="36">
        <v>2.0733299999999999</v>
      </c>
    </row>
    <row r="425" spans="2:5" x14ac:dyDescent="0.2">
      <c r="B425" s="34">
        <v>1962.09</v>
      </c>
      <c r="C425" s="35">
        <v>22890</v>
      </c>
      <c r="D425" s="36">
        <v>58</v>
      </c>
      <c r="E425" s="36">
        <v>2.08</v>
      </c>
    </row>
    <row r="426" spans="2:5" x14ac:dyDescent="0.2">
      <c r="B426" s="34">
        <v>1962.1</v>
      </c>
      <c r="C426" s="35">
        <v>22920</v>
      </c>
      <c r="D426" s="36">
        <v>56.17</v>
      </c>
      <c r="E426" s="36">
        <v>2.09667</v>
      </c>
    </row>
    <row r="427" spans="2:5" x14ac:dyDescent="0.2">
      <c r="B427" s="34">
        <v>1962.11</v>
      </c>
      <c r="C427" s="35">
        <v>22951</v>
      </c>
      <c r="D427" s="36">
        <v>60.04</v>
      </c>
      <c r="E427" s="36">
        <v>2.1133299999999999</v>
      </c>
    </row>
    <row r="428" spans="2:5" x14ac:dyDescent="0.2">
      <c r="B428" s="34">
        <v>1962.12</v>
      </c>
      <c r="C428" s="35">
        <v>22981</v>
      </c>
      <c r="D428" s="36">
        <v>62.64</v>
      </c>
      <c r="E428" s="36">
        <v>2.13</v>
      </c>
    </row>
    <row r="429" spans="2:5" x14ac:dyDescent="0.2">
      <c r="B429" s="34">
        <v>1963.01</v>
      </c>
      <c r="C429" s="35">
        <v>23012</v>
      </c>
      <c r="D429" s="36">
        <v>65.06</v>
      </c>
      <c r="E429" s="36">
        <v>2.1366700000000001</v>
      </c>
    </row>
    <row r="430" spans="2:5" x14ac:dyDescent="0.2">
      <c r="B430" s="34">
        <v>1963.02</v>
      </c>
      <c r="C430" s="35">
        <v>23043</v>
      </c>
      <c r="D430" s="36">
        <v>65.92</v>
      </c>
      <c r="E430" s="36">
        <v>2.1433300000000002</v>
      </c>
    </row>
    <row r="431" spans="2:5" x14ac:dyDescent="0.2">
      <c r="B431" s="34">
        <v>1963.03</v>
      </c>
      <c r="C431" s="35">
        <v>23071</v>
      </c>
      <c r="D431" s="36">
        <v>65.67</v>
      </c>
      <c r="E431" s="36">
        <v>2.15</v>
      </c>
    </row>
    <row r="432" spans="2:5" x14ac:dyDescent="0.2">
      <c r="B432" s="34">
        <v>1963.04</v>
      </c>
      <c r="C432" s="35">
        <v>23102</v>
      </c>
      <c r="D432" s="36">
        <v>68.760000000000005</v>
      </c>
      <c r="E432" s="36">
        <v>2.1666699999999999</v>
      </c>
    </row>
    <row r="433" spans="2:5" x14ac:dyDescent="0.2">
      <c r="B433" s="34">
        <v>1963.05</v>
      </c>
      <c r="C433" s="35">
        <v>23132</v>
      </c>
      <c r="D433" s="36">
        <v>70.14</v>
      </c>
      <c r="E433" s="36">
        <v>2.1833300000000002</v>
      </c>
    </row>
    <row r="434" spans="2:5" x14ac:dyDescent="0.2">
      <c r="B434" s="34">
        <v>1963.06</v>
      </c>
      <c r="C434" s="35">
        <v>23163</v>
      </c>
      <c r="D434" s="36">
        <v>70.11</v>
      </c>
      <c r="E434" s="36">
        <v>2.2000000000000002</v>
      </c>
    </row>
    <row r="435" spans="2:5" x14ac:dyDescent="0.2">
      <c r="B435" s="34">
        <v>1963.07</v>
      </c>
      <c r="C435" s="35">
        <v>23193</v>
      </c>
      <c r="D435" s="36">
        <v>69.069999999999993</v>
      </c>
      <c r="E435" s="36">
        <v>2.2033299999999998</v>
      </c>
    </row>
    <row r="436" spans="2:5" x14ac:dyDescent="0.2">
      <c r="B436" s="34">
        <v>1963.08</v>
      </c>
      <c r="C436" s="35">
        <v>23224</v>
      </c>
      <c r="D436" s="36">
        <v>70.98</v>
      </c>
      <c r="E436" s="36">
        <v>2.2066699999999999</v>
      </c>
    </row>
    <row r="437" spans="2:5" x14ac:dyDescent="0.2">
      <c r="B437" s="34">
        <v>1963.09</v>
      </c>
      <c r="C437" s="35">
        <v>23255</v>
      </c>
      <c r="D437" s="36">
        <v>72.849999999999994</v>
      </c>
      <c r="E437" s="36">
        <v>2.21</v>
      </c>
    </row>
    <row r="438" spans="2:5" x14ac:dyDescent="0.2">
      <c r="B438" s="34">
        <v>1963.1</v>
      </c>
      <c r="C438" s="35">
        <v>23285</v>
      </c>
      <c r="D438" s="36">
        <v>73.03</v>
      </c>
      <c r="E438" s="36">
        <v>2.23333</v>
      </c>
    </row>
    <row r="439" spans="2:5" x14ac:dyDescent="0.2">
      <c r="B439" s="34">
        <v>1963.11</v>
      </c>
      <c r="C439" s="35">
        <v>23316</v>
      </c>
      <c r="D439" s="36">
        <v>72.62</v>
      </c>
      <c r="E439" s="36">
        <v>2.2566700000000002</v>
      </c>
    </row>
    <row r="440" spans="2:5" x14ac:dyDescent="0.2">
      <c r="B440" s="34">
        <v>1963.12</v>
      </c>
      <c r="C440" s="35">
        <v>23346</v>
      </c>
      <c r="D440" s="36">
        <v>74.17</v>
      </c>
      <c r="E440" s="36">
        <v>2.2799999999999998</v>
      </c>
    </row>
    <row r="441" spans="2:5" x14ac:dyDescent="0.2">
      <c r="B441" s="34">
        <v>1964.01</v>
      </c>
      <c r="C441" s="35">
        <v>23377</v>
      </c>
      <c r="D441" s="36">
        <v>76.45</v>
      </c>
      <c r="E441" s="36">
        <v>2.2966700000000002</v>
      </c>
    </row>
    <row r="442" spans="2:5" x14ac:dyDescent="0.2">
      <c r="B442" s="34">
        <v>1964.02</v>
      </c>
      <c r="C442" s="35">
        <v>23408</v>
      </c>
      <c r="D442" s="36">
        <v>77.39</v>
      </c>
      <c r="E442" s="36">
        <v>2.3133300000000001</v>
      </c>
    </row>
    <row r="443" spans="2:5" x14ac:dyDescent="0.2">
      <c r="B443" s="34">
        <v>1964.03</v>
      </c>
      <c r="C443" s="35">
        <v>23437</v>
      </c>
      <c r="D443" s="36">
        <v>78.8</v>
      </c>
      <c r="E443" s="36">
        <v>2.33</v>
      </c>
    </row>
    <row r="444" spans="2:5" x14ac:dyDescent="0.2">
      <c r="B444" s="34">
        <v>1964.04</v>
      </c>
      <c r="C444" s="35">
        <v>23468</v>
      </c>
      <c r="D444" s="36">
        <v>79.94</v>
      </c>
      <c r="E444" s="36">
        <v>2.34667</v>
      </c>
    </row>
    <row r="445" spans="2:5" x14ac:dyDescent="0.2">
      <c r="B445" s="34">
        <v>1964.05</v>
      </c>
      <c r="C445" s="35">
        <v>23498</v>
      </c>
      <c r="D445" s="36">
        <v>80.72</v>
      </c>
      <c r="E445" s="36">
        <v>2.3633299999999999</v>
      </c>
    </row>
    <row r="446" spans="2:5" x14ac:dyDescent="0.2">
      <c r="B446" s="34">
        <v>1964.06</v>
      </c>
      <c r="C446" s="35">
        <v>23529</v>
      </c>
      <c r="D446" s="36">
        <v>80.239999999999995</v>
      </c>
      <c r="E446" s="36">
        <v>2.38</v>
      </c>
    </row>
    <row r="447" spans="2:5" x14ac:dyDescent="0.2">
      <c r="B447" s="34">
        <v>1964.07</v>
      </c>
      <c r="C447" s="35">
        <v>23559</v>
      </c>
      <c r="D447" s="36">
        <v>83.22</v>
      </c>
      <c r="E447" s="36">
        <v>2.4</v>
      </c>
    </row>
    <row r="448" spans="2:5" x14ac:dyDescent="0.2">
      <c r="B448" s="34">
        <v>1964.08</v>
      </c>
      <c r="C448" s="35">
        <v>23590</v>
      </c>
      <c r="D448" s="36">
        <v>82</v>
      </c>
      <c r="E448" s="36">
        <v>2.42</v>
      </c>
    </row>
    <row r="449" spans="2:5" x14ac:dyDescent="0.2">
      <c r="B449" s="34">
        <v>1964.09</v>
      </c>
      <c r="C449" s="35">
        <v>23621</v>
      </c>
      <c r="D449" s="36">
        <v>83.41</v>
      </c>
      <c r="E449" s="36">
        <v>2.44</v>
      </c>
    </row>
    <row r="450" spans="2:5" x14ac:dyDescent="0.2">
      <c r="B450" s="34">
        <v>1964.1</v>
      </c>
      <c r="C450" s="35">
        <v>23651</v>
      </c>
      <c r="D450" s="36">
        <v>84.85</v>
      </c>
      <c r="E450" s="36">
        <v>2.46</v>
      </c>
    </row>
    <row r="451" spans="2:5" x14ac:dyDescent="0.2">
      <c r="B451" s="34">
        <v>1964.11</v>
      </c>
      <c r="C451" s="35">
        <v>23682</v>
      </c>
      <c r="D451" s="36">
        <v>85.44</v>
      </c>
      <c r="E451" s="36">
        <v>2.48</v>
      </c>
    </row>
    <row r="452" spans="2:5" x14ac:dyDescent="0.2">
      <c r="B452" s="34">
        <v>1964.12</v>
      </c>
      <c r="C452" s="35">
        <v>23712</v>
      </c>
      <c r="D452" s="36">
        <v>83.96</v>
      </c>
      <c r="E452" s="36">
        <v>2.5</v>
      </c>
    </row>
    <row r="453" spans="2:5" x14ac:dyDescent="0.2">
      <c r="B453" s="34">
        <v>1965.01</v>
      </c>
      <c r="C453" s="35">
        <v>23743</v>
      </c>
      <c r="D453" s="36">
        <v>86.12</v>
      </c>
      <c r="E453" s="36">
        <v>2.51667</v>
      </c>
    </row>
    <row r="454" spans="2:5" x14ac:dyDescent="0.2">
      <c r="B454" s="34">
        <v>1965.02</v>
      </c>
      <c r="C454" s="35">
        <v>23774</v>
      </c>
      <c r="D454" s="36">
        <v>86.75</v>
      </c>
      <c r="E454" s="36">
        <v>2.5333299999999999</v>
      </c>
    </row>
    <row r="455" spans="2:5" x14ac:dyDescent="0.2">
      <c r="B455" s="34">
        <v>1965.03</v>
      </c>
      <c r="C455" s="35">
        <v>23802</v>
      </c>
      <c r="D455" s="36">
        <v>86.83</v>
      </c>
      <c r="E455" s="36">
        <v>2.5499999999999998</v>
      </c>
    </row>
    <row r="456" spans="2:5" x14ac:dyDescent="0.2">
      <c r="B456" s="34">
        <v>1965.04</v>
      </c>
      <c r="C456" s="35">
        <v>23833</v>
      </c>
      <c r="D456" s="36">
        <v>87.97</v>
      </c>
      <c r="E456" s="36">
        <v>2.57</v>
      </c>
    </row>
    <row r="457" spans="2:5" x14ac:dyDescent="0.2">
      <c r="B457" s="34">
        <v>1965.05</v>
      </c>
      <c r="C457" s="35">
        <v>23863</v>
      </c>
      <c r="D457" s="36">
        <v>89.28</v>
      </c>
      <c r="E457" s="36">
        <v>2.59</v>
      </c>
    </row>
    <row r="458" spans="2:5" x14ac:dyDescent="0.2">
      <c r="B458" s="34">
        <v>1965.06</v>
      </c>
      <c r="C458" s="35">
        <v>23894</v>
      </c>
      <c r="D458" s="36">
        <v>85.04</v>
      </c>
      <c r="E458" s="36">
        <v>2.61</v>
      </c>
    </row>
    <row r="459" spans="2:5" x14ac:dyDescent="0.2">
      <c r="B459" s="34">
        <v>1965.07</v>
      </c>
      <c r="C459" s="35">
        <v>23924</v>
      </c>
      <c r="D459" s="36">
        <v>84.91</v>
      </c>
      <c r="E459" s="36">
        <v>2.6266699999999998</v>
      </c>
    </row>
    <row r="460" spans="2:5" x14ac:dyDescent="0.2">
      <c r="B460" s="34">
        <v>1965.08</v>
      </c>
      <c r="C460" s="35">
        <v>23955</v>
      </c>
      <c r="D460" s="36">
        <v>86.49</v>
      </c>
      <c r="E460" s="36">
        <v>2.6433300000000002</v>
      </c>
    </row>
    <row r="461" spans="2:5" x14ac:dyDescent="0.2">
      <c r="B461" s="34">
        <v>1965.09</v>
      </c>
      <c r="C461" s="35">
        <v>23986</v>
      </c>
      <c r="D461" s="36">
        <v>89.38</v>
      </c>
      <c r="E461" s="36">
        <v>2.66</v>
      </c>
    </row>
    <row r="462" spans="2:5" x14ac:dyDescent="0.2">
      <c r="B462" s="34">
        <v>1965.1</v>
      </c>
      <c r="C462" s="35">
        <v>24016</v>
      </c>
      <c r="D462" s="36">
        <v>91.39</v>
      </c>
      <c r="E462" s="36">
        <v>2.68</v>
      </c>
    </row>
    <row r="463" spans="2:5" x14ac:dyDescent="0.2">
      <c r="B463" s="34">
        <v>1965.11</v>
      </c>
      <c r="C463" s="35">
        <v>24047</v>
      </c>
      <c r="D463" s="36">
        <v>92.15</v>
      </c>
      <c r="E463" s="36">
        <v>2.7</v>
      </c>
    </row>
    <row r="464" spans="2:5" x14ac:dyDescent="0.2">
      <c r="B464" s="34">
        <v>1965.12</v>
      </c>
      <c r="C464" s="35">
        <v>24077</v>
      </c>
      <c r="D464" s="36">
        <v>91.73</v>
      </c>
      <c r="E464" s="36">
        <v>2.72</v>
      </c>
    </row>
    <row r="465" spans="2:5" x14ac:dyDescent="0.2">
      <c r="B465" s="34">
        <v>1966.01</v>
      </c>
      <c r="C465" s="35">
        <v>24108</v>
      </c>
      <c r="D465" s="36">
        <v>93.32</v>
      </c>
      <c r="E465" s="36">
        <v>2.74</v>
      </c>
    </row>
    <row r="466" spans="2:5" x14ac:dyDescent="0.2">
      <c r="B466" s="34">
        <v>1966.02</v>
      </c>
      <c r="C466" s="35">
        <v>24139</v>
      </c>
      <c r="D466" s="36">
        <v>92.69</v>
      </c>
      <c r="E466" s="36">
        <v>2.76</v>
      </c>
    </row>
    <row r="467" spans="2:5" x14ac:dyDescent="0.2">
      <c r="B467" s="34">
        <v>1966.03</v>
      </c>
      <c r="C467" s="35">
        <v>24167</v>
      </c>
      <c r="D467" s="36">
        <v>88.88</v>
      </c>
      <c r="E467" s="36">
        <v>2.78</v>
      </c>
    </row>
    <row r="468" spans="2:5" x14ac:dyDescent="0.2">
      <c r="B468" s="34">
        <v>1966.04</v>
      </c>
      <c r="C468" s="35">
        <v>24198</v>
      </c>
      <c r="D468" s="36">
        <v>91.6</v>
      </c>
      <c r="E468" s="36">
        <v>2.7966700000000002</v>
      </c>
    </row>
    <row r="469" spans="2:5" x14ac:dyDescent="0.2">
      <c r="B469" s="34">
        <v>1966.05</v>
      </c>
      <c r="C469" s="35">
        <v>24228</v>
      </c>
      <c r="D469" s="36">
        <v>86.78</v>
      </c>
      <c r="E469" s="36">
        <v>2.8133300000000001</v>
      </c>
    </row>
    <row r="470" spans="2:5" x14ac:dyDescent="0.2">
      <c r="B470" s="34">
        <v>1966.06</v>
      </c>
      <c r="C470" s="35">
        <v>24259</v>
      </c>
      <c r="D470" s="36">
        <v>86.06</v>
      </c>
      <c r="E470" s="36">
        <v>2.83</v>
      </c>
    </row>
    <row r="471" spans="2:5" x14ac:dyDescent="0.2">
      <c r="B471" s="34">
        <v>1966.07</v>
      </c>
      <c r="C471" s="35">
        <v>24289</v>
      </c>
      <c r="D471" s="36">
        <v>85.84</v>
      </c>
      <c r="E471" s="36">
        <v>2.85</v>
      </c>
    </row>
    <row r="472" spans="2:5" x14ac:dyDescent="0.2">
      <c r="B472" s="34">
        <v>1966.08</v>
      </c>
      <c r="C472" s="35">
        <v>24320</v>
      </c>
      <c r="D472" s="36">
        <v>80.650000000000006</v>
      </c>
      <c r="E472" s="36">
        <v>2.87</v>
      </c>
    </row>
    <row r="473" spans="2:5" x14ac:dyDescent="0.2">
      <c r="B473" s="34">
        <v>1966.09</v>
      </c>
      <c r="C473" s="35">
        <v>24351</v>
      </c>
      <c r="D473" s="36">
        <v>77.81</v>
      </c>
      <c r="E473" s="36">
        <v>2.89</v>
      </c>
    </row>
    <row r="474" spans="2:5" x14ac:dyDescent="0.2">
      <c r="B474" s="34">
        <v>1966.1</v>
      </c>
      <c r="C474" s="35">
        <v>24381</v>
      </c>
      <c r="D474" s="36">
        <v>77.13</v>
      </c>
      <c r="E474" s="36">
        <v>2.8833299999999999</v>
      </c>
    </row>
    <row r="475" spans="2:5" x14ac:dyDescent="0.2">
      <c r="B475" s="34">
        <v>1966.11</v>
      </c>
      <c r="C475" s="35">
        <v>24412</v>
      </c>
      <c r="D475" s="36">
        <v>80.989999999999995</v>
      </c>
      <c r="E475" s="36">
        <v>2.8766699999999998</v>
      </c>
    </row>
    <row r="476" spans="2:5" x14ac:dyDescent="0.2">
      <c r="B476" s="34">
        <v>1966.12</v>
      </c>
      <c r="C476" s="35">
        <v>24442</v>
      </c>
      <c r="D476" s="36">
        <v>81.33</v>
      </c>
      <c r="E476" s="36">
        <v>2.87</v>
      </c>
    </row>
    <row r="477" spans="2:5" x14ac:dyDescent="0.2">
      <c r="B477" s="34">
        <v>1967.01</v>
      </c>
      <c r="C477" s="35">
        <v>24473</v>
      </c>
      <c r="D477" s="36">
        <v>84.45</v>
      </c>
      <c r="E477" s="36">
        <v>2.88</v>
      </c>
    </row>
    <row r="478" spans="2:5" x14ac:dyDescent="0.2">
      <c r="B478" s="34">
        <v>1967.02</v>
      </c>
      <c r="C478" s="35">
        <v>24504</v>
      </c>
      <c r="D478" s="36">
        <v>87.36</v>
      </c>
      <c r="E478" s="36">
        <v>2.89</v>
      </c>
    </row>
    <row r="479" spans="2:5" x14ac:dyDescent="0.2">
      <c r="B479" s="34">
        <v>1967.03</v>
      </c>
      <c r="C479" s="35">
        <v>24532</v>
      </c>
      <c r="D479" s="36">
        <v>89.42</v>
      </c>
      <c r="E479" s="36">
        <v>2.9</v>
      </c>
    </row>
    <row r="480" spans="2:5" x14ac:dyDescent="0.2">
      <c r="B480" s="34">
        <v>1967.04</v>
      </c>
      <c r="C480" s="35">
        <v>24563</v>
      </c>
      <c r="D480" s="36">
        <v>90.96</v>
      </c>
      <c r="E480" s="36">
        <v>2.9</v>
      </c>
    </row>
    <row r="481" spans="2:5" x14ac:dyDescent="0.2">
      <c r="B481" s="34">
        <v>1967.05</v>
      </c>
      <c r="C481" s="35">
        <v>24593</v>
      </c>
      <c r="D481" s="36">
        <v>92.59</v>
      </c>
      <c r="E481" s="36">
        <v>2.9</v>
      </c>
    </row>
    <row r="482" spans="2:5" x14ac:dyDescent="0.2">
      <c r="B482" s="34">
        <v>1967.06</v>
      </c>
      <c r="C482" s="35">
        <v>24624</v>
      </c>
      <c r="D482" s="36">
        <v>91.43</v>
      </c>
      <c r="E482" s="36">
        <v>2.9</v>
      </c>
    </row>
    <row r="483" spans="2:5" x14ac:dyDescent="0.2">
      <c r="B483" s="34">
        <v>1967.07</v>
      </c>
      <c r="C483" s="35">
        <v>24654</v>
      </c>
      <c r="D483" s="36">
        <v>93.01</v>
      </c>
      <c r="E483" s="36">
        <v>2.9066700000000001</v>
      </c>
    </row>
    <row r="484" spans="2:5" x14ac:dyDescent="0.2">
      <c r="B484" s="34">
        <v>1967.08</v>
      </c>
      <c r="C484" s="35">
        <v>24685</v>
      </c>
      <c r="D484" s="36">
        <v>94.49</v>
      </c>
      <c r="E484" s="36">
        <v>2.9133300000000002</v>
      </c>
    </row>
    <row r="485" spans="2:5" x14ac:dyDescent="0.2">
      <c r="B485" s="34">
        <v>1967.09</v>
      </c>
      <c r="C485" s="35">
        <v>24716</v>
      </c>
      <c r="D485" s="36">
        <v>95.81</v>
      </c>
      <c r="E485" s="36">
        <v>2.92</v>
      </c>
    </row>
    <row r="486" spans="2:5" x14ac:dyDescent="0.2">
      <c r="B486" s="34">
        <v>1967.1</v>
      </c>
      <c r="C486" s="35">
        <v>24746</v>
      </c>
      <c r="D486" s="36">
        <v>95.66</v>
      </c>
      <c r="E486" s="36">
        <v>2.92</v>
      </c>
    </row>
    <row r="487" spans="2:5" x14ac:dyDescent="0.2">
      <c r="B487" s="34">
        <v>1967.11</v>
      </c>
      <c r="C487" s="35">
        <v>24777</v>
      </c>
      <c r="D487" s="36">
        <v>92.66</v>
      </c>
      <c r="E487" s="36">
        <v>2.92</v>
      </c>
    </row>
    <row r="488" spans="2:5" x14ac:dyDescent="0.2">
      <c r="B488" s="34">
        <v>1967.12</v>
      </c>
      <c r="C488" s="35">
        <v>24807</v>
      </c>
      <c r="D488" s="36">
        <v>95.3</v>
      </c>
      <c r="E488" s="36">
        <v>2.92</v>
      </c>
    </row>
    <row r="489" spans="2:5" x14ac:dyDescent="0.2">
      <c r="B489" s="34">
        <v>1968.01</v>
      </c>
      <c r="C489" s="35">
        <v>24838</v>
      </c>
      <c r="D489" s="36">
        <v>95.04</v>
      </c>
      <c r="E489" s="36">
        <v>2.93</v>
      </c>
    </row>
    <row r="490" spans="2:5" x14ac:dyDescent="0.2">
      <c r="B490" s="34">
        <v>1968.02</v>
      </c>
      <c r="C490" s="35">
        <v>24869</v>
      </c>
      <c r="D490" s="36">
        <v>90.75</v>
      </c>
      <c r="E490" s="36">
        <v>2.94</v>
      </c>
    </row>
    <row r="491" spans="2:5" x14ac:dyDescent="0.2">
      <c r="B491" s="34">
        <v>1968.03</v>
      </c>
      <c r="C491" s="35">
        <v>24898</v>
      </c>
      <c r="D491" s="36">
        <v>89.09</v>
      </c>
      <c r="E491" s="36">
        <v>2.95</v>
      </c>
    </row>
    <row r="492" spans="2:5" x14ac:dyDescent="0.2">
      <c r="B492" s="34">
        <v>1968.04</v>
      </c>
      <c r="C492" s="35">
        <v>24929</v>
      </c>
      <c r="D492" s="36">
        <v>95.67</v>
      </c>
      <c r="E492" s="36">
        <v>2.96333</v>
      </c>
    </row>
    <row r="493" spans="2:5" x14ac:dyDescent="0.2">
      <c r="B493" s="34">
        <v>1968.05</v>
      </c>
      <c r="C493" s="35">
        <v>24959</v>
      </c>
      <c r="D493" s="36">
        <v>97.87</v>
      </c>
      <c r="E493" s="36">
        <v>2.9766699999999999</v>
      </c>
    </row>
    <row r="494" spans="2:5" x14ac:dyDescent="0.2">
      <c r="B494" s="34">
        <v>1968.06</v>
      </c>
      <c r="C494" s="35">
        <v>24990</v>
      </c>
      <c r="D494" s="36">
        <v>100.5</v>
      </c>
      <c r="E494" s="36">
        <v>2.99</v>
      </c>
    </row>
    <row r="495" spans="2:5" x14ac:dyDescent="0.2">
      <c r="B495" s="34">
        <v>1968.07</v>
      </c>
      <c r="C495" s="35">
        <v>25020</v>
      </c>
      <c r="D495" s="36">
        <v>100.3</v>
      </c>
      <c r="E495" s="36">
        <v>3.0033300000000001</v>
      </c>
    </row>
    <row r="496" spans="2:5" x14ac:dyDescent="0.2">
      <c r="B496" s="34">
        <v>1968.08</v>
      </c>
      <c r="C496" s="35">
        <v>25051</v>
      </c>
      <c r="D496" s="36">
        <v>98.11</v>
      </c>
      <c r="E496" s="36">
        <v>3.01667</v>
      </c>
    </row>
    <row r="497" spans="2:5" x14ac:dyDescent="0.2">
      <c r="B497" s="34">
        <v>1968.09</v>
      </c>
      <c r="C497" s="35">
        <v>25082</v>
      </c>
      <c r="D497" s="36">
        <v>101.3</v>
      </c>
      <c r="E497" s="36">
        <v>3.03</v>
      </c>
    </row>
    <row r="498" spans="2:5" x14ac:dyDescent="0.2">
      <c r="B498" s="34">
        <v>1968.1</v>
      </c>
      <c r="C498" s="35">
        <v>25112</v>
      </c>
      <c r="D498" s="36">
        <v>103.8</v>
      </c>
      <c r="E498" s="36">
        <v>3.0433300000000001</v>
      </c>
    </row>
    <row r="499" spans="2:5" x14ac:dyDescent="0.2">
      <c r="B499" s="34">
        <v>1968.11</v>
      </c>
      <c r="C499" s="35">
        <v>25143</v>
      </c>
      <c r="D499" s="36">
        <v>105.4</v>
      </c>
      <c r="E499" s="36">
        <v>3.05667</v>
      </c>
    </row>
    <row r="500" spans="2:5" x14ac:dyDescent="0.2">
      <c r="B500" s="34">
        <v>1968.12</v>
      </c>
      <c r="C500" s="35">
        <v>25173</v>
      </c>
      <c r="D500" s="36">
        <v>106.5</v>
      </c>
      <c r="E500" s="36">
        <v>3.07</v>
      </c>
    </row>
    <row r="501" spans="2:5" x14ac:dyDescent="0.2">
      <c r="B501" s="34">
        <v>1969.01</v>
      </c>
      <c r="C501" s="35">
        <v>25204</v>
      </c>
      <c r="D501" s="36">
        <v>102</v>
      </c>
      <c r="E501" s="36">
        <v>3.08</v>
      </c>
    </row>
    <row r="502" spans="2:5" x14ac:dyDescent="0.2">
      <c r="B502" s="34">
        <v>1969.02</v>
      </c>
      <c r="C502" s="35">
        <v>25235</v>
      </c>
      <c r="D502" s="36">
        <v>101.5</v>
      </c>
      <c r="E502" s="36">
        <v>3.09</v>
      </c>
    </row>
    <row r="503" spans="2:5" x14ac:dyDescent="0.2">
      <c r="B503" s="34">
        <v>1969.03</v>
      </c>
      <c r="C503" s="35">
        <v>25263</v>
      </c>
      <c r="D503" s="36">
        <v>99.3</v>
      </c>
      <c r="E503" s="36">
        <v>3.1</v>
      </c>
    </row>
    <row r="504" spans="2:5" x14ac:dyDescent="0.2">
      <c r="B504" s="34">
        <v>1969.04</v>
      </c>
      <c r="C504" s="35">
        <v>25294</v>
      </c>
      <c r="D504" s="36">
        <v>101.3</v>
      </c>
      <c r="E504" s="36">
        <v>3.11</v>
      </c>
    </row>
    <row r="505" spans="2:5" x14ac:dyDescent="0.2">
      <c r="B505" s="34">
        <v>1969.05</v>
      </c>
      <c r="C505" s="35">
        <v>25324</v>
      </c>
      <c r="D505" s="36">
        <v>104.6</v>
      </c>
      <c r="E505" s="36">
        <v>3.12</v>
      </c>
    </row>
    <row r="506" spans="2:5" x14ac:dyDescent="0.2">
      <c r="B506" s="34">
        <v>1969.06</v>
      </c>
      <c r="C506" s="35">
        <v>25355</v>
      </c>
      <c r="D506" s="36">
        <v>99.14</v>
      </c>
      <c r="E506" s="36">
        <v>3.13</v>
      </c>
    </row>
    <row r="507" spans="2:5" x14ac:dyDescent="0.2">
      <c r="B507" s="34">
        <v>1969.07</v>
      </c>
      <c r="C507" s="35">
        <v>25385</v>
      </c>
      <c r="D507" s="36">
        <v>94.71</v>
      </c>
      <c r="E507" s="36">
        <v>3.1366700000000001</v>
      </c>
    </row>
    <row r="508" spans="2:5" x14ac:dyDescent="0.2">
      <c r="B508" s="34">
        <v>1969.08</v>
      </c>
      <c r="C508" s="35">
        <v>25416</v>
      </c>
      <c r="D508" s="36">
        <v>94.18</v>
      </c>
      <c r="E508" s="36">
        <v>3.1433300000000002</v>
      </c>
    </row>
    <row r="509" spans="2:5" x14ac:dyDescent="0.2">
      <c r="B509" s="34">
        <v>1969.09</v>
      </c>
      <c r="C509" s="35">
        <v>25447</v>
      </c>
      <c r="D509" s="36">
        <v>94.51</v>
      </c>
      <c r="E509" s="36">
        <v>3.15</v>
      </c>
    </row>
    <row r="510" spans="2:5" x14ac:dyDescent="0.2">
      <c r="B510" s="34">
        <v>1969.1</v>
      </c>
      <c r="C510" s="35">
        <v>25477</v>
      </c>
      <c r="D510" s="36">
        <v>95.52</v>
      </c>
      <c r="E510" s="36">
        <v>3.15333</v>
      </c>
    </row>
    <row r="511" spans="2:5" x14ac:dyDescent="0.2">
      <c r="B511" s="34">
        <v>1969.11</v>
      </c>
      <c r="C511" s="35">
        <v>25508</v>
      </c>
      <c r="D511" s="36">
        <v>96.21</v>
      </c>
      <c r="E511" s="36">
        <v>3.1566700000000001</v>
      </c>
    </row>
    <row r="512" spans="2:5" x14ac:dyDescent="0.2">
      <c r="B512" s="34">
        <v>1969.12</v>
      </c>
      <c r="C512" s="35">
        <v>25538</v>
      </c>
      <c r="D512" s="36">
        <v>91.11</v>
      </c>
      <c r="E512" s="36">
        <v>3.16</v>
      </c>
    </row>
    <row r="513" spans="2:5" x14ac:dyDescent="0.2">
      <c r="B513" s="34">
        <v>1970.01</v>
      </c>
      <c r="C513" s="35">
        <v>25569</v>
      </c>
      <c r="D513" s="36">
        <v>90.31</v>
      </c>
      <c r="E513" s="36">
        <v>3.1633300000000002</v>
      </c>
    </row>
    <row r="514" spans="2:5" x14ac:dyDescent="0.2">
      <c r="B514" s="34">
        <v>1970.02</v>
      </c>
      <c r="C514" s="35">
        <v>25600</v>
      </c>
      <c r="D514" s="36">
        <v>87.16</v>
      </c>
      <c r="E514" s="36">
        <v>3.1666699999999999</v>
      </c>
    </row>
    <row r="515" spans="2:5" x14ac:dyDescent="0.2">
      <c r="B515" s="34">
        <v>1970.03</v>
      </c>
      <c r="C515" s="35">
        <v>25628</v>
      </c>
      <c r="D515" s="36">
        <v>88.65</v>
      </c>
      <c r="E515" s="36">
        <v>3.17</v>
      </c>
    </row>
    <row r="516" spans="2:5" x14ac:dyDescent="0.2">
      <c r="B516" s="34">
        <v>1970.04</v>
      </c>
      <c r="C516" s="35">
        <v>25659</v>
      </c>
      <c r="D516" s="36">
        <v>85.95</v>
      </c>
      <c r="E516" s="36">
        <v>3.17333</v>
      </c>
    </row>
    <row r="517" spans="2:5" x14ac:dyDescent="0.2">
      <c r="B517" s="34">
        <v>1970.05</v>
      </c>
      <c r="C517" s="35">
        <v>25689</v>
      </c>
      <c r="D517" s="36">
        <v>76.06</v>
      </c>
      <c r="E517" s="36">
        <v>3.1766700000000001</v>
      </c>
    </row>
    <row r="518" spans="2:5" x14ac:dyDescent="0.2">
      <c r="B518" s="34">
        <v>1970.06</v>
      </c>
      <c r="C518" s="35">
        <v>25720</v>
      </c>
      <c r="D518" s="36">
        <v>75.59</v>
      </c>
      <c r="E518" s="36">
        <v>3.18</v>
      </c>
    </row>
    <row r="519" spans="2:5" x14ac:dyDescent="0.2">
      <c r="B519" s="34">
        <v>1970.07</v>
      </c>
      <c r="C519" s="35">
        <v>25750</v>
      </c>
      <c r="D519" s="36">
        <v>75.72</v>
      </c>
      <c r="E519" s="36">
        <v>3.1833300000000002</v>
      </c>
    </row>
    <row r="520" spans="2:5" x14ac:dyDescent="0.2">
      <c r="B520" s="34">
        <v>1970.08</v>
      </c>
      <c r="C520" s="35">
        <v>25781</v>
      </c>
      <c r="D520" s="36">
        <v>77.92</v>
      </c>
      <c r="E520" s="36">
        <v>3.1866699999999999</v>
      </c>
    </row>
    <row r="521" spans="2:5" x14ac:dyDescent="0.2">
      <c r="B521" s="34">
        <v>1970.09</v>
      </c>
      <c r="C521" s="35">
        <v>25812</v>
      </c>
      <c r="D521" s="36">
        <v>82.58</v>
      </c>
      <c r="E521" s="36">
        <v>3.19</v>
      </c>
    </row>
    <row r="522" spans="2:5" x14ac:dyDescent="0.2">
      <c r="B522" s="34">
        <v>1970.1</v>
      </c>
      <c r="C522" s="35">
        <v>25842</v>
      </c>
      <c r="D522" s="36">
        <v>84.37</v>
      </c>
      <c r="E522" s="36">
        <v>3.17333</v>
      </c>
    </row>
    <row r="523" spans="2:5" x14ac:dyDescent="0.2">
      <c r="B523" s="34">
        <v>1970.11</v>
      </c>
      <c r="C523" s="35">
        <v>25873</v>
      </c>
      <c r="D523" s="36">
        <v>84.28</v>
      </c>
      <c r="E523" s="36">
        <v>3.1566700000000001</v>
      </c>
    </row>
    <row r="524" spans="2:5" x14ac:dyDescent="0.2">
      <c r="B524" s="34">
        <v>1970.12</v>
      </c>
      <c r="C524" s="35">
        <v>25903</v>
      </c>
      <c r="D524" s="36">
        <v>90.05</v>
      </c>
      <c r="E524" s="36">
        <v>3.14</v>
      </c>
    </row>
    <row r="525" spans="2:5" x14ac:dyDescent="0.2">
      <c r="B525" s="34">
        <v>1971.01</v>
      </c>
      <c r="C525" s="35">
        <v>25934</v>
      </c>
      <c r="D525" s="36">
        <v>93.49</v>
      </c>
      <c r="E525" s="36">
        <v>3.13</v>
      </c>
    </row>
    <row r="526" spans="2:5" x14ac:dyDescent="0.2">
      <c r="B526" s="34">
        <v>1971.02</v>
      </c>
      <c r="C526" s="35">
        <v>25965</v>
      </c>
      <c r="D526" s="36">
        <v>97.11</v>
      </c>
      <c r="E526" s="36">
        <v>3.12</v>
      </c>
    </row>
    <row r="527" spans="2:5" x14ac:dyDescent="0.2">
      <c r="B527" s="34">
        <v>1971.03</v>
      </c>
      <c r="C527" s="35">
        <v>25993</v>
      </c>
      <c r="D527" s="36">
        <v>99.6</v>
      </c>
      <c r="E527" s="36">
        <v>3.11</v>
      </c>
    </row>
    <row r="528" spans="2:5" x14ac:dyDescent="0.2">
      <c r="B528" s="34">
        <v>1971.04</v>
      </c>
      <c r="C528" s="35">
        <v>26024</v>
      </c>
      <c r="D528" s="36">
        <v>103</v>
      </c>
      <c r="E528" s="36">
        <v>3.1066699999999998</v>
      </c>
    </row>
    <row r="529" spans="2:5" x14ac:dyDescent="0.2">
      <c r="B529" s="34">
        <v>1971.05</v>
      </c>
      <c r="C529" s="35">
        <v>26054</v>
      </c>
      <c r="D529" s="36">
        <v>101.6</v>
      </c>
      <c r="E529" s="36">
        <v>3.1033300000000001</v>
      </c>
    </row>
    <row r="530" spans="2:5" x14ac:dyDescent="0.2">
      <c r="B530" s="34">
        <v>1971.06</v>
      </c>
      <c r="C530" s="35">
        <v>26085</v>
      </c>
      <c r="D530" s="36">
        <v>99.72</v>
      </c>
      <c r="E530" s="36">
        <v>3.1</v>
      </c>
    </row>
    <row r="531" spans="2:5" x14ac:dyDescent="0.2">
      <c r="B531" s="34">
        <v>1971.07</v>
      </c>
      <c r="C531" s="35">
        <v>26115</v>
      </c>
      <c r="D531" s="36">
        <v>99</v>
      </c>
      <c r="E531" s="36">
        <v>3.09667</v>
      </c>
    </row>
    <row r="532" spans="2:5" x14ac:dyDescent="0.2">
      <c r="B532" s="34">
        <v>1971.08</v>
      </c>
      <c r="C532" s="35">
        <v>26146</v>
      </c>
      <c r="D532" s="36">
        <v>97.24</v>
      </c>
      <c r="E532" s="36">
        <v>3.0933299999999999</v>
      </c>
    </row>
    <row r="533" spans="2:5" x14ac:dyDescent="0.2">
      <c r="B533" s="34">
        <v>1971.09</v>
      </c>
      <c r="C533" s="35">
        <v>26177</v>
      </c>
      <c r="D533" s="36">
        <v>99.4</v>
      </c>
      <c r="E533" s="36">
        <v>3.09</v>
      </c>
    </row>
    <row r="534" spans="2:5" x14ac:dyDescent="0.2">
      <c r="B534" s="34">
        <v>1971.1</v>
      </c>
      <c r="C534" s="35">
        <v>26207</v>
      </c>
      <c r="D534" s="36">
        <v>97.29</v>
      </c>
      <c r="E534" s="36">
        <v>3.0833300000000001</v>
      </c>
    </row>
    <row r="535" spans="2:5" x14ac:dyDescent="0.2">
      <c r="B535" s="34">
        <v>1971.11</v>
      </c>
      <c r="C535" s="35">
        <v>26238</v>
      </c>
      <c r="D535" s="36">
        <v>92.78</v>
      </c>
      <c r="E535" s="36">
        <v>3.07667</v>
      </c>
    </row>
    <row r="536" spans="2:5" x14ac:dyDescent="0.2">
      <c r="B536" s="34">
        <v>1971.12</v>
      </c>
      <c r="C536" s="35">
        <v>26268</v>
      </c>
      <c r="D536" s="36">
        <v>99.17</v>
      </c>
      <c r="E536" s="36">
        <v>3.07</v>
      </c>
    </row>
    <row r="537" spans="2:5" x14ac:dyDescent="0.2">
      <c r="B537" s="34">
        <v>1972.01</v>
      </c>
      <c r="C537" s="35">
        <v>26299</v>
      </c>
      <c r="D537" s="36">
        <v>103.3</v>
      </c>
      <c r="E537" s="36">
        <v>3.07</v>
      </c>
    </row>
    <row r="538" spans="2:5" x14ac:dyDescent="0.2">
      <c r="B538" s="34">
        <v>1972.02</v>
      </c>
      <c r="C538" s="35">
        <v>26330</v>
      </c>
      <c r="D538" s="36">
        <v>105.2</v>
      </c>
      <c r="E538" s="36">
        <v>3.07</v>
      </c>
    </row>
    <row r="539" spans="2:5" x14ac:dyDescent="0.2">
      <c r="B539" s="34">
        <v>1972.03</v>
      </c>
      <c r="C539" s="35">
        <v>26359</v>
      </c>
      <c r="D539" s="36">
        <v>107.7</v>
      </c>
      <c r="E539" s="36">
        <v>3.07</v>
      </c>
    </row>
    <row r="540" spans="2:5" x14ac:dyDescent="0.2">
      <c r="B540" s="34">
        <v>1972.04</v>
      </c>
      <c r="C540" s="35">
        <v>26390</v>
      </c>
      <c r="D540" s="36">
        <v>108.8</v>
      </c>
      <c r="E540" s="36">
        <v>3.07</v>
      </c>
    </row>
    <row r="541" spans="2:5" x14ac:dyDescent="0.2">
      <c r="B541" s="34">
        <v>1972.05</v>
      </c>
      <c r="C541" s="35">
        <v>26420</v>
      </c>
      <c r="D541" s="36">
        <v>107.7</v>
      </c>
      <c r="E541" s="36">
        <v>3.07</v>
      </c>
    </row>
    <row r="542" spans="2:5" x14ac:dyDescent="0.2">
      <c r="B542" s="34">
        <v>1972.06</v>
      </c>
      <c r="C542" s="35">
        <v>26451</v>
      </c>
      <c r="D542" s="36">
        <v>108</v>
      </c>
      <c r="E542" s="36">
        <v>3.07</v>
      </c>
    </row>
    <row r="543" spans="2:5" x14ac:dyDescent="0.2">
      <c r="B543" s="34">
        <v>1972.07</v>
      </c>
      <c r="C543" s="35">
        <v>26481</v>
      </c>
      <c r="D543" s="36">
        <v>107.2</v>
      </c>
      <c r="E543" s="36">
        <v>3.0733299999999999</v>
      </c>
    </row>
    <row r="544" spans="2:5" x14ac:dyDescent="0.2">
      <c r="B544" s="34">
        <v>1972.08</v>
      </c>
      <c r="C544" s="35">
        <v>26512</v>
      </c>
      <c r="D544" s="36">
        <v>111</v>
      </c>
      <c r="E544" s="36">
        <v>3.07667</v>
      </c>
    </row>
    <row r="545" spans="2:5" x14ac:dyDescent="0.2">
      <c r="B545" s="34">
        <v>1972.09</v>
      </c>
      <c r="C545" s="35">
        <v>26543</v>
      </c>
      <c r="D545" s="36">
        <v>109.4</v>
      </c>
      <c r="E545" s="36">
        <v>3.08</v>
      </c>
    </row>
    <row r="546" spans="2:5" x14ac:dyDescent="0.2">
      <c r="B546" s="34">
        <v>1972.1</v>
      </c>
      <c r="C546" s="35">
        <v>26573</v>
      </c>
      <c r="D546" s="36">
        <v>109.6</v>
      </c>
      <c r="E546" s="36">
        <v>3.1033300000000001</v>
      </c>
    </row>
    <row r="547" spans="2:5" x14ac:dyDescent="0.2">
      <c r="B547" s="34">
        <v>1972.11</v>
      </c>
      <c r="C547" s="35">
        <v>26604</v>
      </c>
      <c r="D547" s="36">
        <v>115.1</v>
      </c>
      <c r="E547" s="36">
        <v>3.1266699999999998</v>
      </c>
    </row>
    <row r="548" spans="2:5" x14ac:dyDescent="0.2">
      <c r="B548" s="34">
        <v>1972.12</v>
      </c>
      <c r="C548" s="35">
        <v>26634</v>
      </c>
      <c r="D548" s="36">
        <v>117.5</v>
      </c>
      <c r="E548" s="36">
        <v>3.15</v>
      </c>
    </row>
    <row r="549" spans="2:5" x14ac:dyDescent="0.2">
      <c r="B549" s="34">
        <v>1973.01</v>
      </c>
      <c r="C549" s="35">
        <v>26665</v>
      </c>
      <c r="D549" s="36">
        <v>118.4</v>
      </c>
      <c r="E549" s="36">
        <v>3.1566700000000001</v>
      </c>
    </row>
    <row r="550" spans="2:5" x14ac:dyDescent="0.2">
      <c r="B550" s="34">
        <v>1973.02</v>
      </c>
      <c r="C550" s="35">
        <v>26696</v>
      </c>
      <c r="D550" s="36">
        <v>114.2</v>
      </c>
      <c r="E550" s="36">
        <v>3.1633300000000002</v>
      </c>
    </row>
    <row r="551" spans="2:5" x14ac:dyDescent="0.2">
      <c r="B551" s="34">
        <v>1973.03</v>
      </c>
      <c r="C551" s="35">
        <v>26724</v>
      </c>
      <c r="D551" s="36">
        <v>112.4</v>
      </c>
      <c r="E551" s="36">
        <v>3.17</v>
      </c>
    </row>
    <row r="552" spans="2:5" x14ac:dyDescent="0.2">
      <c r="B552" s="34">
        <v>1973.04</v>
      </c>
      <c r="C552" s="35">
        <v>26755</v>
      </c>
      <c r="D552" s="36">
        <v>110.3</v>
      </c>
      <c r="E552" s="36">
        <v>3.1866699999999999</v>
      </c>
    </row>
    <row r="553" spans="2:5" x14ac:dyDescent="0.2">
      <c r="B553" s="34">
        <v>1973.05</v>
      </c>
      <c r="C553" s="35">
        <v>26785</v>
      </c>
      <c r="D553" s="36">
        <v>107.2</v>
      </c>
      <c r="E553" s="36">
        <v>3.2033299999999998</v>
      </c>
    </row>
    <row r="554" spans="2:5" x14ac:dyDescent="0.2">
      <c r="B554" s="34">
        <v>1973.06</v>
      </c>
      <c r="C554" s="35">
        <v>26816</v>
      </c>
      <c r="D554" s="36">
        <v>104.8</v>
      </c>
      <c r="E554" s="36">
        <v>3.22</v>
      </c>
    </row>
    <row r="555" spans="2:5" x14ac:dyDescent="0.2">
      <c r="B555" s="34">
        <v>1973.07</v>
      </c>
      <c r="C555" s="35">
        <v>26846</v>
      </c>
      <c r="D555" s="36">
        <v>105.8</v>
      </c>
      <c r="E555" s="36">
        <v>3.2366700000000002</v>
      </c>
    </row>
    <row r="556" spans="2:5" x14ac:dyDescent="0.2">
      <c r="B556" s="34">
        <v>1973.08</v>
      </c>
      <c r="C556" s="35">
        <v>26877</v>
      </c>
      <c r="D556" s="36">
        <v>103.8</v>
      </c>
      <c r="E556" s="36">
        <v>3.2533300000000001</v>
      </c>
    </row>
    <row r="557" spans="2:5" x14ac:dyDescent="0.2">
      <c r="B557" s="34">
        <v>1973.09</v>
      </c>
      <c r="C557" s="35">
        <v>26908</v>
      </c>
      <c r="D557" s="36">
        <v>105.6</v>
      </c>
      <c r="E557" s="36">
        <v>3.27</v>
      </c>
    </row>
    <row r="558" spans="2:5" x14ac:dyDescent="0.2">
      <c r="B558" s="34">
        <v>1973.1</v>
      </c>
      <c r="C558" s="35">
        <v>26938</v>
      </c>
      <c r="D558" s="36">
        <v>109.8</v>
      </c>
      <c r="E558" s="36">
        <v>3.30667</v>
      </c>
    </row>
    <row r="559" spans="2:5" x14ac:dyDescent="0.2">
      <c r="B559" s="34">
        <v>1973.11</v>
      </c>
      <c r="C559" s="35">
        <v>26969</v>
      </c>
      <c r="D559" s="36">
        <v>102</v>
      </c>
      <c r="E559" s="36">
        <v>3.3433299999999999</v>
      </c>
    </row>
    <row r="560" spans="2:5" x14ac:dyDescent="0.2">
      <c r="B560" s="34">
        <v>1973.12</v>
      </c>
      <c r="C560" s="35">
        <v>26999</v>
      </c>
      <c r="D560" s="36">
        <v>94.78</v>
      </c>
      <c r="E560" s="36">
        <v>3.38</v>
      </c>
    </row>
    <row r="561" spans="2:5" x14ac:dyDescent="0.2">
      <c r="B561" s="34">
        <v>1974.01</v>
      </c>
      <c r="C561" s="35">
        <v>27030</v>
      </c>
      <c r="D561" s="36">
        <v>96.11</v>
      </c>
      <c r="E561" s="36">
        <v>3.4</v>
      </c>
    </row>
    <row r="562" spans="2:5" x14ac:dyDescent="0.2">
      <c r="B562" s="34">
        <v>1974.02</v>
      </c>
      <c r="C562" s="35">
        <v>27061</v>
      </c>
      <c r="D562" s="36">
        <v>93.45</v>
      </c>
      <c r="E562" s="36">
        <v>3.42</v>
      </c>
    </row>
    <row r="563" spans="2:5" x14ac:dyDescent="0.2">
      <c r="B563" s="34">
        <v>1974.03</v>
      </c>
      <c r="C563" s="35">
        <v>27089</v>
      </c>
      <c r="D563" s="36">
        <v>97.44</v>
      </c>
      <c r="E563" s="36">
        <v>3.44</v>
      </c>
    </row>
    <row r="564" spans="2:5" x14ac:dyDescent="0.2">
      <c r="B564" s="34">
        <v>1974.04</v>
      </c>
      <c r="C564" s="35">
        <v>27120</v>
      </c>
      <c r="D564" s="36">
        <v>92.46</v>
      </c>
      <c r="E564" s="36">
        <v>3.46</v>
      </c>
    </row>
    <row r="565" spans="2:5" x14ac:dyDescent="0.2">
      <c r="B565" s="34">
        <v>1974.05</v>
      </c>
      <c r="C565" s="35">
        <v>27150</v>
      </c>
      <c r="D565" s="36">
        <v>89.67</v>
      </c>
      <c r="E565" s="36">
        <v>3.48</v>
      </c>
    </row>
    <row r="566" spans="2:5" x14ac:dyDescent="0.2">
      <c r="B566" s="34">
        <v>1974.06</v>
      </c>
      <c r="C566" s="35">
        <v>27181</v>
      </c>
      <c r="D566" s="36">
        <v>89.79</v>
      </c>
      <c r="E566" s="36">
        <v>3.5</v>
      </c>
    </row>
    <row r="567" spans="2:5" x14ac:dyDescent="0.2">
      <c r="B567" s="34">
        <v>1974.07</v>
      </c>
      <c r="C567" s="35">
        <v>27211</v>
      </c>
      <c r="D567" s="36">
        <v>79.31</v>
      </c>
      <c r="E567" s="36">
        <v>3.53</v>
      </c>
    </row>
    <row r="568" spans="2:5" x14ac:dyDescent="0.2">
      <c r="B568" s="34">
        <v>1974.08</v>
      </c>
      <c r="C568" s="35">
        <v>27242</v>
      </c>
      <c r="D568" s="36">
        <v>76.03</v>
      </c>
      <c r="E568" s="36">
        <v>3.56</v>
      </c>
    </row>
    <row r="569" spans="2:5" x14ac:dyDescent="0.2">
      <c r="B569" s="34">
        <v>1974.09</v>
      </c>
      <c r="C569" s="35">
        <v>27273</v>
      </c>
      <c r="D569" s="36">
        <v>68.12</v>
      </c>
      <c r="E569" s="36">
        <v>3.59</v>
      </c>
    </row>
    <row r="570" spans="2:5" x14ac:dyDescent="0.2">
      <c r="B570" s="34">
        <v>1974.1</v>
      </c>
      <c r="C570" s="35">
        <v>27303</v>
      </c>
      <c r="D570" s="36">
        <v>69.44</v>
      </c>
      <c r="E570" s="36">
        <v>3.5933299999999999</v>
      </c>
    </row>
    <row r="571" spans="2:5" x14ac:dyDescent="0.2">
      <c r="B571" s="34">
        <v>1974.11</v>
      </c>
      <c r="C571" s="35">
        <v>27334</v>
      </c>
      <c r="D571" s="36">
        <v>71.739999999999995</v>
      </c>
      <c r="E571" s="36">
        <v>3.59667</v>
      </c>
    </row>
    <row r="572" spans="2:5" x14ac:dyDescent="0.2">
      <c r="B572" s="34">
        <v>1974.12</v>
      </c>
      <c r="C572" s="35">
        <v>27364</v>
      </c>
      <c r="D572" s="36">
        <v>67.069999999999993</v>
      </c>
      <c r="E572" s="36">
        <v>3.6</v>
      </c>
    </row>
    <row r="573" spans="2:5" x14ac:dyDescent="0.2">
      <c r="B573" s="34">
        <v>1975.01</v>
      </c>
      <c r="C573" s="35">
        <v>27395</v>
      </c>
      <c r="D573" s="36">
        <v>72.56</v>
      </c>
      <c r="E573" s="36">
        <v>3.6233300000000002</v>
      </c>
    </row>
    <row r="574" spans="2:5" x14ac:dyDescent="0.2">
      <c r="B574" s="34">
        <v>1975.02</v>
      </c>
      <c r="C574" s="35">
        <v>27426</v>
      </c>
      <c r="D574" s="36">
        <v>80.099999999999994</v>
      </c>
      <c r="E574" s="36">
        <v>3.6466699999999999</v>
      </c>
    </row>
    <row r="575" spans="2:5" x14ac:dyDescent="0.2">
      <c r="B575" s="34">
        <v>1975.03</v>
      </c>
      <c r="C575" s="35">
        <v>27454</v>
      </c>
      <c r="D575" s="36">
        <v>83.78</v>
      </c>
      <c r="E575" s="36">
        <v>3.67</v>
      </c>
    </row>
    <row r="576" spans="2:5" x14ac:dyDescent="0.2">
      <c r="B576" s="34">
        <v>1975.04</v>
      </c>
      <c r="C576" s="35">
        <v>27485</v>
      </c>
      <c r="D576" s="36">
        <v>84.72</v>
      </c>
      <c r="E576" s="36">
        <v>3.6833300000000002</v>
      </c>
    </row>
    <row r="577" spans="2:5" x14ac:dyDescent="0.2">
      <c r="B577" s="34">
        <v>1975.05</v>
      </c>
      <c r="C577" s="35">
        <v>27515</v>
      </c>
      <c r="D577" s="36">
        <v>90.1</v>
      </c>
      <c r="E577" s="36">
        <v>3.6966700000000001</v>
      </c>
    </row>
    <row r="578" spans="2:5" x14ac:dyDescent="0.2">
      <c r="B578" s="34">
        <v>1975.06</v>
      </c>
      <c r="C578" s="35">
        <v>27546</v>
      </c>
      <c r="D578" s="36">
        <v>92.4</v>
      </c>
      <c r="E578" s="36">
        <v>3.71</v>
      </c>
    </row>
    <row r="579" spans="2:5" x14ac:dyDescent="0.2">
      <c r="B579" s="34">
        <v>1975.07</v>
      </c>
      <c r="C579" s="35">
        <v>27576</v>
      </c>
      <c r="D579" s="36">
        <v>92.49</v>
      </c>
      <c r="E579" s="36">
        <v>3.71</v>
      </c>
    </row>
    <row r="580" spans="2:5" x14ac:dyDescent="0.2">
      <c r="B580" s="34">
        <v>1975.08</v>
      </c>
      <c r="C580" s="35">
        <v>27607</v>
      </c>
      <c r="D580" s="36">
        <v>85.71</v>
      </c>
      <c r="E580" s="36">
        <v>3.71</v>
      </c>
    </row>
    <row r="581" spans="2:5" x14ac:dyDescent="0.2">
      <c r="B581" s="34">
        <v>1975.09</v>
      </c>
      <c r="C581" s="35">
        <v>27638</v>
      </c>
      <c r="D581" s="36">
        <v>84.67</v>
      </c>
      <c r="E581" s="36">
        <v>3.71</v>
      </c>
    </row>
    <row r="582" spans="2:5" x14ac:dyDescent="0.2">
      <c r="B582" s="34">
        <v>1975.1</v>
      </c>
      <c r="C582" s="35">
        <v>27668</v>
      </c>
      <c r="D582" s="36">
        <v>88.57</v>
      </c>
      <c r="E582" s="36">
        <v>3.7</v>
      </c>
    </row>
    <row r="583" spans="2:5" x14ac:dyDescent="0.2">
      <c r="B583" s="34">
        <v>1975.11</v>
      </c>
      <c r="C583" s="35">
        <v>27699</v>
      </c>
      <c r="D583" s="36">
        <v>90.07</v>
      </c>
      <c r="E583" s="36">
        <v>3.69</v>
      </c>
    </row>
    <row r="584" spans="2:5" x14ac:dyDescent="0.2">
      <c r="B584" s="34">
        <v>1975.12</v>
      </c>
      <c r="C584" s="35">
        <v>27729</v>
      </c>
      <c r="D584" s="36">
        <v>88.7</v>
      </c>
      <c r="E584" s="36">
        <v>3.68</v>
      </c>
    </row>
    <row r="585" spans="2:5" x14ac:dyDescent="0.2">
      <c r="B585" s="34">
        <v>1976.01</v>
      </c>
      <c r="C585" s="35">
        <v>27760</v>
      </c>
      <c r="D585" s="36">
        <v>96.86</v>
      </c>
      <c r="E585" s="36">
        <v>3.6833300000000002</v>
      </c>
    </row>
    <row r="586" spans="2:5" x14ac:dyDescent="0.2">
      <c r="B586" s="34">
        <v>1976.02</v>
      </c>
      <c r="C586" s="35">
        <v>27791</v>
      </c>
      <c r="D586" s="36">
        <v>100.6</v>
      </c>
      <c r="E586" s="36">
        <v>3.6866699999999999</v>
      </c>
    </row>
    <row r="587" spans="2:5" x14ac:dyDescent="0.2">
      <c r="B587" s="34">
        <v>1976.03</v>
      </c>
      <c r="C587" s="35">
        <v>27820</v>
      </c>
      <c r="D587" s="36">
        <v>101.1</v>
      </c>
      <c r="E587" s="36">
        <v>3.69</v>
      </c>
    </row>
    <row r="588" spans="2:5" x14ac:dyDescent="0.2">
      <c r="B588" s="34">
        <v>1976.04</v>
      </c>
      <c r="C588" s="35">
        <v>27851</v>
      </c>
      <c r="D588" s="36">
        <v>101.9</v>
      </c>
      <c r="E588" s="36">
        <v>3.71333</v>
      </c>
    </row>
    <row r="589" spans="2:5" x14ac:dyDescent="0.2">
      <c r="B589" s="34">
        <v>1976.05</v>
      </c>
      <c r="C589" s="35">
        <v>27881</v>
      </c>
      <c r="D589" s="36">
        <v>101.2</v>
      </c>
      <c r="E589" s="36">
        <v>3.7366700000000002</v>
      </c>
    </row>
    <row r="590" spans="2:5" x14ac:dyDescent="0.2">
      <c r="B590" s="34">
        <v>1976.06</v>
      </c>
      <c r="C590" s="35">
        <v>27912</v>
      </c>
      <c r="D590" s="36">
        <v>101.8</v>
      </c>
      <c r="E590" s="36">
        <v>3.76</v>
      </c>
    </row>
    <row r="591" spans="2:5" x14ac:dyDescent="0.2">
      <c r="B591" s="34">
        <v>1976.07</v>
      </c>
      <c r="C591" s="35">
        <v>27942</v>
      </c>
      <c r="D591" s="36">
        <v>104.2</v>
      </c>
      <c r="E591" s="36">
        <v>3.79</v>
      </c>
    </row>
    <row r="592" spans="2:5" x14ac:dyDescent="0.2">
      <c r="B592" s="34">
        <v>1976.08</v>
      </c>
      <c r="C592" s="35">
        <v>27973</v>
      </c>
      <c r="D592" s="36">
        <v>103.3</v>
      </c>
      <c r="E592" s="36">
        <v>3.82</v>
      </c>
    </row>
    <row r="593" spans="2:5" x14ac:dyDescent="0.2">
      <c r="B593" s="34">
        <v>1976.09</v>
      </c>
      <c r="C593" s="35">
        <v>28004</v>
      </c>
      <c r="D593" s="36">
        <v>105.5</v>
      </c>
      <c r="E593" s="36">
        <v>3.85</v>
      </c>
    </row>
    <row r="594" spans="2:5" x14ac:dyDescent="0.2">
      <c r="B594" s="34">
        <v>1976.1</v>
      </c>
      <c r="C594" s="35">
        <v>28034</v>
      </c>
      <c r="D594" s="36">
        <v>101.9</v>
      </c>
      <c r="E594" s="36">
        <v>3.9166699999999999</v>
      </c>
    </row>
    <row r="595" spans="2:5" x14ac:dyDescent="0.2">
      <c r="B595" s="34">
        <v>1976.11</v>
      </c>
      <c r="C595" s="35">
        <v>28065</v>
      </c>
      <c r="D595" s="36">
        <v>101.2</v>
      </c>
      <c r="E595" s="36">
        <v>3.98333</v>
      </c>
    </row>
    <row r="596" spans="2:5" x14ac:dyDescent="0.2">
      <c r="B596" s="34">
        <v>1976.12</v>
      </c>
      <c r="C596" s="35">
        <v>28095</v>
      </c>
      <c r="D596" s="36">
        <v>104.7</v>
      </c>
      <c r="E596" s="36">
        <v>4.05</v>
      </c>
    </row>
    <row r="597" spans="2:5" x14ac:dyDescent="0.2">
      <c r="B597" s="34">
        <v>1977.01</v>
      </c>
      <c r="C597" s="35">
        <v>28126</v>
      </c>
      <c r="D597" s="36">
        <v>103.8</v>
      </c>
      <c r="E597" s="36">
        <v>4.0966699999999996</v>
      </c>
    </row>
    <row r="598" spans="2:5" x14ac:dyDescent="0.2">
      <c r="B598" s="34">
        <v>1977.02</v>
      </c>
      <c r="C598" s="35">
        <v>28157</v>
      </c>
      <c r="D598" s="36">
        <v>101</v>
      </c>
      <c r="E598" s="36">
        <v>4.1433299999999997</v>
      </c>
    </row>
    <row r="599" spans="2:5" x14ac:dyDescent="0.2">
      <c r="B599" s="34">
        <v>1977.03</v>
      </c>
      <c r="C599" s="35">
        <v>28185</v>
      </c>
      <c r="D599" s="36">
        <v>100.6</v>
      </c>
      <c r="E599" s="36">
        <v>4.1900000000000004</v>
      </c>
    </row>
    <row r="600" spans="2:5" x14ac:dyDescent="0.2">
      <c r="B600" s="34">
        <v>1977.04</v>
      </c>
      <c r="C600" s="35">
        <v>28216</v>
      </c>
      <c r="D600" s="36">
        <v>99.05</v>
      </c>
      <c r="E600" s="36">
        <v>4.2466699999999999</v>
      </c>
    </row>
    <row r="601" spans="2:5" x14ac:dyDescent="0.2">
      <c r="B601" s="34">
        <v>1977.05</v>
      </c>
      <c r="C601" s="35">
        <v>28246</v>
      </c>
      <c r="D601" s="36">
        <v>98.76</v>
      </c>
      <c r="E601" s="36">
        <v>4.3033299999999999</v>
      </c>
    </row>
    <row r="602" spans="2:5" x14ac:dyDescent="0.2">
      <c r="B602" s="34">
        <v>1977.06</v>
      </c>
      <c r="C602" s="35">
        <v>28277</v>
      </c>
      <c r="D602" s="36">
        <v>99.29</v>
      </c>
      <c r="E602" s="36">
        <v>4.3600000000000003</v>
      </c>
    </row>
    <row r="603" spans="2:5" x14ac:dyDescent="0.2">
      <c r="B603" s="34">
        <v>1977.07</v>
      </c>
      <c r="C603" s="35">
        <v>28307</v>
      </c>
      <c r="D603" s="36">
        <v>100.2</v>
      </c>
      <c r="E603" s="36">
        <v>4.4066700000000001</v>
      </c>
    </row>
    <row r="604" spans="2:5" x14ac:dyDescent="0.2">
      <c r="B604" s="34">
        <v>1977.08</v>
      </c>
      <c r="C604" s="35">
        <v>28338</v>
      </c>
      <c r="D604" s="36">
        <v>97.75</v>
      </c>
      <c r="E604" s="36">
        <v>4.4533300000000002</v>
      </c>
    </row>
    <row r="605" spans="2:5" x14ac:dyDescent="0.2">
      <c r="B605" s="34">
        <v>1977.09</v>
      </c>
      <c r="C605" s="35">
        <v>28369</v>
      </c>
      <c r="D605" s="36">
        <v>96.23</v>
      </c>
      <c r="E605" s="36">
        <v>4.5</v>
      </c>
    </row>
    <row r="606" spans="2:5" x14ac:dyDescent="0.2">
      <c r="B606" s="34">
        <v>1977.1</v>
      </c>
      <c r="C606" s="35">
        <v>28399</v>
      </c>
      <c r="D606" s="36">
        <v>93.74</v>
      </c>
      <c r="E606" s="36">
        <v>4.5566700000000004</v>
      </c>
    </row>
    <row r="607" spans="2:5" x14ac:dyDescent="0.2">
      <c r="B607" s="34">
        <v>1977.11</v>
      </c>
      <c r="C607" s="35">
        <v>28430</v>
      </c>
      <c r="D607" s="36">
        <v>94.28</v>
      </c>
      <c r="E607" s="36">
        <v>4.6133300000000004</v>
      </c>
    </row>
    <row r="608" spans="2:5" x14ac:dyDescent="0.2">
      <c r="B608" s="34">
        <v>1977.12</v>
      </c>
      <c r="C608" s="35">
        <v>28460</v>
      </c>
      <c r="D608" s="36">
        <v>93.82</v>
      </c>
      <c r="E608" s="36">
        <v>4.67</v>
      </c>
    </row>
    <row r="609" spans="2:5" x14ac:dyDescent="0.2">
      <c r="B609" s="34">
        <v>1978.01</v>
      </c>
      <c r="C609" s="35">
        <v>28491</v>
      </c>
      <c r="D609" s="36">
        <v>90.25</v>
      </c>
      <c r="E609" s="36">
        <v>4.71333</v>
      </c>
    </row>
    <row r="610" spans="2:5" x14ac:dyDescent="0.2">
      <c r="B610" s="34">
        <v>1978.02</v>
      </c>
      <c r="C610" s="35">
        <v>28522</v>
      </c>
      <c r="D610" s="36">
        <v>88.98</v>
      </c>
      <c r="E610" s="36">
        <v>4.7566699999999997</v>
      </c>
    </row>
    <row r="611" spans="2:5" x14ac:dyDescent="0.2">
      <c r="B611" s="34">
        <v>1978.03</v>
      </c>
      <c r="C611" s="35">
        <v>28550</v>
      </c>
      <c r="D611" s="36">
        <v>88.82</v>
      </c>
      <c r="E611" s="36">
        <v>4.8</v>
      </c>
    </row>
    <row r="612" spans="2:5" x14ac:dyDescent="0.2">
      <c r="B612" s="34">
        <v>1978.04</v>
      </c>
      <c r="C612" s="35">
        <v>28581</v>
      </c>
      <c r="D612" s="36">
        <v>92.71</v>
      </c>
      <c r="E612" s="36">
        <v>4.8366699999999998</v>
      </c>
    </row>
    <row r="613" spans="2:5" x14ac:dyDescent="0.2">
      <c r="B613" s="34">
        <v>1978.05</v>
      </c>
      <c r="C613" s="35">
        <v>28611</v>
      </c>
      <c r="D613" s="36">
        <v>97.41</v>
      </c>
      <c r="E613" s="36">
        <v>4.8733300000000002</v>
      </c>
    </row>
    <row r="614" spans="2:5" x14ac:dyDescent="0.2">
      <c r="B614" s="34">
        <v>1978.06</v>
      </c>
      <c r="C614" s="35">
        <v>28642</v>
      </c>
      <c r="D614" s="36">
        <v>97.66</v>
      </c>
      <c r="E614" s="36">
        <v>4.91</v>
      </c>
    </row>
    <row r="615" spans="2:5" x14ac:dyDescent="0.2">
      <c r="B615" s="34">
        <v>1978.07</v>
      </c>
      <c r="C615" s="35">
        <v>28672</v>
      </c>
      <c r="D615" s="36">
        <v>97.19</v>
      </c>
      <c r="E615" s="36">
        <v>4.9466700000000001</v>
      </c>
    </row>
    <row r="616" spans="2:5" x14ac:dyDescent="0.2">
      <c r="B616" s="34">
        <v>1978.08</v>
      </c>
      <c r="C616" s="35">
        <v>28703</v>
      </c>
      <c r="D616" s="36">
        <v>103.9</v>
      </c>
      <c r="E616" s="36">
        <v>4.9833299999999996</v>
      </c>
    </row>
    <row r="617" spans="2:5" x14ac:dyDescent="0.2">
      <c r="B617" s="34">
        <v>1978.09</v>
      </c>
      <c r="C617" s="35">
        <v>28734</v>
      </c>
      <c r="D617" s="36">
        <v>103.9</v>
      </c>
      <c r="E617" s="36">
        <v>5.0199999999999996</v>
      </c>
    </row>
    <row r="618" spans="2:5" x14ac:dyDescent="0.2">
      <c r="B618" s="34">
        <v>1978.1</v>
      </c>
      <c r="C618" s="35">
        <v>28764</v>
      </c>
      <c r="D618" s="36">
        <v>100.6</v>
      </c>
      <c r="E618" s="36">
        <v>5.03667</v>
      </c>
    </row>
    <row r="619" spans="2:5" x14ac:dyDescent="0.2">
      <c r="B619" s="34">
        <v>1978.11</v>
      </c>
      <c r="C619" s="35">
        <v>28795</v>
      </c>
      <c r="D619" s="36">
        <v>94.71</v>
      </c>
      <c r="E619" s="36">
        <v>5.0533299999999999</v>
      </c>
    </row>
    <row r="620" spans="2:5" x14ac:dyDescent="0.2">
      <c r="B620" s="34">
        <v>1978.12</v>
      </c>
      <c r="C620" s="35">
        <v>28825</v>
      </c>
      <c r="D620" s="36">
        <v>96.11</v>
      </c>
      <c r="E620" s="36">
        <v>5.07</v>
      </c>
    </row>
    <row r="621" spans="2:5" x14ac:dyDescent="0.2">
      <c r="B621" s="34">
        <v>1979.01</v>
      </c>
      <c r="C621" s="35">
        <v>28856</v>
      </c>
      <c r="D621" s="36">
        <v>99.71</v>
      </c>
      <c r="E621" s="36">
        <v>5.1133300000000004</v>
      </c>
    </row>
    <row r="622" spans="2:5" x14ac:dyDescent="0.2">
      <c r="B622" s="34">
        <v>1979.02</v>
      </c>
      <c r="C622" s="35">
        <v>28887</v>
      </c>
      <c r="D622" s="36">
        <v>98.23</v>
      </c>
      <c r="E622" s="36">
        <v>5.1566700000000001</v>
      </c>
    </row>
    <row r="623" spans="2:5" x14ac:dyDescent="0.2">
      <c r="B623" s="34">
        <v>1979.03</v>
      </c>
      <c r="C623" s="35">
        <v>28915</v>
      </c>
      <c r="D623" s="36">
        <v>100.1</v>
      </c>
      <c r="E623" s="36">
        <v>5.2</v>
      </c>
    </row>
    <row r="624" spans="2:5" x14ac:dyDescent="0.2">
      <c r="B624" s="34">
        <v>1979.04</v>
      </c>
      <c r="C624" s="35">
        <v>28946</v>
      </c>
      <c r="D624" s="36">
        <v>102.1</v>
      </c>
      <c r="E624" s="36">
        <v>5.2466699999999999</v>
      </c>
    </row>
    <row r="625" spans="2:5" x14ac:dyDescent="0.2">
      <c r="B625" s="34">
        <v>1979.05</v>
      </c>
      <c r="C625" s="35">
        <v>28976</v>
      </c>
      <c r="D625" s="36">
        <v>99.73</v>
      </c>
      <c r="E625" s="36">
        <v>5.2933300000000001</v>
      </c>
    </row>
    <row r="626" spans="2:5" x14ac:dyDescent="0.2">
      <c r="B626" s="34">
        <v>1979.06</v>
      </c>
      <c r="C626" s="35">
        <v>29007</v>
      </c>
      <c r="D626" s="36">
        <v>101.7</v>
      </c>
      <c r="E626" s="36">
        <v>5.34</v>
      </c>
    </row>
    <row r="627" spans="2:5" x14ac:dyDescent="0.2">
      <c r="B627" s="34">
        <v>1979.07</v>
      </c>
      <c r="C627" s="35">
        <v>29037</v>
      </c>
      <c r="D627" s="36">
        <v>102.7</v>
      </c>
      <c r="E627" s="36">
        <v>5.3966700000000003</v>
      </c>
    </row>
    <row r="628" spans="2:5" x14ac:dyDescent="0.2">
      <c r="B628" s="34">
        <v>1979.08</v>
      </c>
      <c r="C628" s="35">
        <v>29068</v>
      </c>
      <c r="D628" s="36">
        <v>107.4</v>
      </c>
      <c r="E628" s="36">
        <v>5.4533300000000002</v>
      </c>
    </row>
    <row r="629" spans="2:5" x14ac:dyDescent="0.2">
      <c r="B629" s="34">
        <v>1979.09</v>
      </c>
      <c r="C629" s="35">
        <v>29099</v>
      </c>
      <c r="D629" s="36">
        <v>108.6</v>
      </c>
      <c r="E629" s="36">
        <v>5.51</v>
      </c>
    </row>
    <row r="630" spans="2:5" x14ac:dyDescent="0.2">
      <c r="B630" s="34">
        <v>1979.1</v>
      </c>
      <c r="C630" s="35">
        <v>29129</v>
      </c>
      <c r="D630" s="36">
        <v>104.5</v>
      </c>
      <c r="E630" s="36">
        <v>5.5566700000000004</v>
      </c>
    </row>
    <row r="631" spans="2:5" x14ac:dyDescent="0.2">
      <c r="B631" s="34">
        <v>1979.11</v>
      </c>
      <c r="C631" s="35">
        <v>29160</v>
      </c>
      <c r="D631" s="36">
        <v>103.7</v>
      </c>
      <c r="E631" s="36">
        <v>5.6033299999999997</v>
      </c>
    </row>
    <row r="632" spans="2:5" x14ac:dyDescent="0.2">
      <c r="B632" s="34">
        <v>1979.12</v>
      </c>
      <c r="C632" s="35">
        <v>29190</v>
      </c>
      <c r="D632" s="36">
        <v>107.8</v>
      </c>
      <c r="E632" s="36">
        <v>5.65</v>
      </c>
    </row>
    <row r="633" spans="2:5" x14ac:dyDescent="0.2">
      <c r="B633" s="34">
        <v>1980.01</v>
      </c>
      <c r="C633" s="35">
        <v>29221</v>
      </c>
      <c r="D633" s="36">
        <v>110.9</v>
      </c>
      <c r="E633" s="36">
        <v>5.7</v>
      </c>
    </row>
    <row r="634" spans="2:5" x14ac:dyDescent="0.2">
      <c r="B634" s="34">
        <v>1980.02</v>
      </c>
      <c r="C634" s="35">
        <v>29252</v>
      </c>
      <c r="D634" s="36">
        <v>115.3</v>
      </c>
      <c r="E634" s="36">
        <v>5.75</v>
      </c>
    </row>
    <row r="635" spans="2:5" x14ac:dyDescent="0.2">
      <c r="B635" s="34">
        <v>1980.03</v>
      </c>
      <c r="C635" s="35">
        <v>29281</v>
      </c>
      <c r="D635" s="36">
        <v>104.7</v>
      </c>
      <c r="E635" s="36">
        <v>5.8</v>
      </c>
    </row>
    <row r="636" spans="2:5" x14ac:dyDescent="0.2">
      <c r="B636" s="34">
        <v>1980.04</v>
      </c>
      <c r="C636" s="35">
        <v>29312</v>
      </c>
      <c r="D636" s="36">
        <v>103</v>
      </c>
      <c r="E636" s="36">
        <v>5.8466699999999996</v>
      </c>
    </row>
    <row r="637" spans="2:5" x14ac:dyDescent="0.2">
      <c r="B637" s="34">
        <v>1980.05</v>
      </c>
      <c r="C637" s="35">
        <v>29342</v>
      </c>
      <c r="D637" s="36">
        <v>107.7</v>
      </c>
      <c r="E637" s="36">
        <v>5.8933299999999997</v>
      </c>
    </row>
    <row r="638" spans="2:5" x14ac:dyDescent="0.2">
      <c r="B638" s="34">
        <v>1980.06</v>
      </c>
      <c r="C638" s="35">
        <v>29373</v>
      </c>
      <c r="D638" s="36">
        <v>114.6</v>
      </c>
      <c r="E638" s="36">
        <v>5.94</v>
      </c>
    </row>
    <row r="639" spans="2:5" x14ac:dyDescent="0.2">
      <c r="B639" s="34">
        <v>1980.07</v>
      </c>
      <c r="C639" s="35">
        <v>29403</v>
      </c>
      <c r="D639" s="36">
        <v>119.8</v>
      </c>
      <c r="E639" s="36">
        <v>5.9833299999999996</v>
      </c>
    </row>
    <row r="640" spans="2:5" x14ac:dyDescent="0.2">
      <c r="B640" s="34">
        <v>1980.08</v>
      </c>
      <c r="C640" s="35">
        <v>29434</v>
      </c>
      <c r="D640" s="36">
        <v>123.5</v>
      </c>
      <c r="E640" s="36">
        <v>6.0266700000000002</v>
      </c>
    </row>
    <row r="641" spans="2:5" x14ac:dyDescent="0.2">
      <c r="B641" s="34">
        <v>1980.09</v>
      </c>
      <c r="C641" s="35">
        <v>29465</v>
      </c>
      <c r="D641" s="36">
        <v>126.5</v>
      </c>
      <c r="E641" s="36">
        <v>6.07</v>
      </c>
    </row>
    <row r="642" spans="2:5" x14ac:dyDescent="0.2">
      <c r="B642" s="34">
        <v>1980.1</v>
      </c>
      <c r="C642" s="35">
        <v>29495</v>
      </c>
      <c r="D642" s="36">
        <v>130.19999999999999</v>
      </c>
      <c r="E642" s="36">
        <v>6.1</v>
      </c>
    </row>
    <row r="643" spans="2:5" x14ac:dyDescent="0.2">
      <c r="B643" s="34">
        <v>1980.11</v>
      </c>
      <c r="C643" s="35">
        <v>29526</v>
      </c>
      <c r="D643" s="36">
        <v>135.69999999999999</v>
      </c>
      <c r="E643" s="36">
        <v>6.13</v>
      </c>
    </row>
    <row r="644" spans="2:5" x14ac:dyDescent="0.2">
      <c r="B644" s="34">
        <v>1980.12</v>
      </c>
      <c r="C644" s="35">
        <v>29556</v>
      </c>
      <c r="D644" s="36">
        <v>133.5</v>
      </c>
      <c r="E644" s="36">
        <v>6.16</v>
      </c>
    </row>
    <row r="645" spans="2:5" x14ac:dyDescent="0.2">
      <c r="B645" s="34">
        <v>1981.01</v>
      </c>
      <c r="C645" s="35">
        <v>29587</v>
      </c>
      <c r="D645" s="36">
        <v>133</v>
      </c>
      <c r="E645" s="36">
        <v>6.2</v>
      </c>
    </row>
    <row r="646" spans="2:5" x14ac:dyDescent="0.2">
      <c r="B646" s="34">
        <v>1981.02</v>
      </c>
      <c r="C646" s="35">
        <v>29618</v>
      </c>
      <c r="D646" s="36">
        <v>128.4</v>
      </c>
      <c r="E646" s="36">
        <v>6.24</v>
      </c>
    </row>
    <row r="647" spans="2:5" x14ac:dyDescent="0.2">
      <c r="B647" s="34">
        <v>1981.03</v>
      </c>
      <c r="C647" s="35">
        <v>29646</v>
      </c>
      <c r="D647" s="36">
        <v>133.19999999999999</v>
      </c>
      <c r="E647" s="36">
        <v>6.28</v>
      </c>
    </row>
    <row r="648" spans="2:5" x14ac:dyDescent="0.2">
      <c r="B648" s="34">
        <v>1981.04</v>
      </c>
      <c r="C648" s="35">
        <v>29677</v>
      </c>
      <c r="D648" s="36">
        <v>134.4</v>
      </c>
      <c r="E648" s="36">
        <v>6.3166700000000002</v>
      </c>
    </row>
    <row r="649" spans="2:5" x14ac:dyDescent="0.2">
      <c r="B649" s="34">
        <v>1981.05</v>
      </c>
      <c r="C649" s="35">
        <v>29707</v>
      </c>
      <c r="D649" s="36">
        <v>131.69999999999999</v>
      </c>
      <c r="E649" s="36">
        <v>6.3533299999999997</v>
      </c>
    </row>
    <row r="650" spans="2:5" x14ac:dyDescent="0.2">
      <c r="B650" s="34">
        <v>1981.06</v>
      </c>
      <c r="C650" s="35">
        <v>29738</v>
      </c>
      <c r="D650" s="36">
        <v>132.30000000000001</v>
      </c>
      <c r="E650" s="36">
        <v>6.39</v>
      </c>
    </row>
    <row r="651" spans="2:5" x14ac:dyDescent="0.2">
      <c r="B651" s="34">
        <v>1981.07</v>
      </c>
      <c r="C651" s="35">
        <v>29768</v>
      </c>
      <c r="D651" s="36">
        <v>129.1</v>
      </c>
      <c r="E651" s="36">
        <v>6.4333299999999998</v>
      </c>
    </row>
    <row r="652" spans="2:5" x14ac:dyDescent="0.2">
      <c r="B652" s="34">
        <v>1981.08</v>
      </c>
      <c r="C652" s="35">
        <v>29799</v>
      </c>
      <c r="D652" s="36">
        <v>129.6</v>
      </c>
      <c r="E652" s="36">
        <v>6.4766700000000004</v>
      </c>
    </row>
    <row r="653" spans="2:5" x14ac:dyDescent="0.2">
      <c r="B653" s="34">
        <v>1981.09</v>
      </c>
      <c r="C653" s="35">
        <v>29830</v>
      </c>
      <c r="D653" s="36">
        <v>118.3</v>
      </c>
      <c r="E653" s="36">
        <v>6.52</v>
      </c>
    </row>
    <row r="654" spans="2:5" x14ac:dyDescent="0.2">
      <c r="B654" s="34">
        <v>1981.1</v>
      </c>
      <c r="C654" s="35">
        <v>29860</v>
      </c>
      <c r="D654" s="36">
        <v>119.8</v>
      </c>
      <c r="E654" s="36">
        <v>6.5566700000000004</v>
      </c>
    </row>
    <row r="655" spans="2:5" x14ac:dyDescent="0.2">
      <c r="B655" s="34">
        <v>1981.11</v>
      </c>
      <c r="C655" s="35">
        <v>29891</v>
      </c>
      <c r="D655" s="36">
        <v>122.9</v>
      </c>
      <c r="E655" s="36">
        <v>6.5933299999999999</v>
      </c>
    </row>
    <row r="656" spans="2:5" x14ac:dyDescent="0.2">
      <c r="B656" s="34">
        <v>1981.12</v>
      </c>
      <c r="C656" s="35">
        <v>29921</v>
      </c>
      <c r="D656" s="36">
        <v>123.8</v>
      </c>
      <c r="E656" s="36">
        <v>6.63</v>
      </c>
    </row>
    <row r="657" spans="2:5" x14ac:dyDescent="0.2">
      <c r="B657" s="34">
        <v>1982.01</v>
      </c>
      <c r="C657" s="35">
        <v>29952</v>
      </c>
      <c r="D657" s="36">
        <v>117.3</v>
      </c>
      <c r="E657" s="36">
        <v>6.66</v>
      </c>
    </row>
    <row r="658" spans="2:5" x14ac:dyDescent="0.2">
      <c r="B658" s="34">
        <v>1982.02</v>
      </c>
      <c r="C658" s="35">
        <v>29983</v>
      </c>
      <c r="D658" s="36">
        <v>114.5</v>
      </c>
      <c r="E658" s="36">
        <v>6.69</v>
      </c>
    </row>
    <row r="659" spans="2:5" x14ac:dyDescent="0.2">
      <c r="B659" s="34">
        <v>1982.03</v>
      </c>
      <c r="C659" s="35">
        <v>30011</v>
      </c>
      <c r="D659" s="36">
        <v>110.8</v>
      </c>
      <c r="E659" s="36">
        <v>6.72</v>
      </c>
    </row>
    <row r="660" spans="2:5" x14ac:dyDescent="0.2">
      <c r="B660" s="34">
        <v>1982.04</v>
      </c>
      <c r="C660" s="35">
        <v>30042</v>
      </c>
      <c r="D660" s="36">
        <v>116.3</v>
      </c>
      <c r="E660" s="36">
        <v>6.75</v>
      </c>
    </row>
    <row r="661" spans="2:5" x14ac:dyDescent="0.2">
      <c r="B661" s="34">
        <v>1982.05</v>
      </c>
      <c r="C661" s="35">
        <v>30072</v>
      </c>
      <c r="D661" s="36">
        <v>116.4</v>
      </c>
      <c r="E661" s="36">
        <v>6.78</v>
      </c>
    </row>
    <row r="662" spans="2:5" x14ac:dyDescent="0.2">
      <c r="B662" s="34">
        <v>1982.06</v>
      </c>
      <c r="C662" s="35">
        <v>30103</v>
      </c>
      <c r="D662" s="36">
        <v>109.7</v>
      </c>
      <c r="E662" s="36">
        <v>6.81</v>
      </c>
    </row>
    <row r="663" spans="2:5" x14ac:dyDescent="0.2">
      <c r="B663" s="34">
        <v>1982.07</v>
      </c>
      <c r="C663" s="35">
        <v>30133</v>
      </c>
      <c r="D663" s="36">
        <v>109.4</v>
      </c>
      <c r="E663" s="36">
        <v>6.8233300000000003</v>
      </c>
    </row>
    <row r="664" spans="2:5" x14ac:dyDescent="0.2">
      <c r="B664" s="34">
        <v>1982.08</v>
      </c>
      <c r="C664" s="35">
        <v>30164</v>
      </c>
      <c r="D664" s="36">
        <v>109.7</v>
      </c>
      <c r="E664" s="36">
        <v>6.8366699999999998</v>
      </c>
    </row>
    <row r="665" spans="2:5" x14ac:dyDescent="0.2">
      <c r="B665" s="34">
        <v>1982.09</v>
      </c>
      <c r="C665" s="35">
        <v>30195</v>
      </c>
      <c r="D665" s="36">
        <v>122.4</v>
      </c>
      <c r="E665" s="36">
        <v>6.85</v>
      </c>
    </row>
    <row r="666" spans="2:5" x14ac:dyDescent="0.2">
      <c r="B666" s="34">
        <v>1982.1</v>
      </c>
      <c r="C666" s="35">
        <v>30225</v>
      </c>
      <c r="D666" s="36">
        <v>132.69999999999999</v>
      </c>
      <c r="E666" s="36">
        <v>6.8566700000000003</v>
      </c>
    </row>
    <row r="667" spans="2:5" x14ac:dyDescent="0.2">
      <c r="B667" s="34">
        <v>1982.11</v>
      </c>
      <c r="C667" s="35">
        <v>30256</v>
      </c>
      <c r="D667" s="36">
        <v>138.1</v>
      </c>
      <c r="E667" s="36">
        <v>6.8633300000000004</v>
      </c>
    </row>
    <row r="668" spans="2:5" x14ac:dyDescent="0.2">
      <c r="B668" s="34">
        <v>1982.12</v>
      </c>
      <c r="C668" s="35">
        <v>30286</v>
      </c>
      <c r="D668" s="36">
        <v>139.4</v>
      </c>
      <c r="E668" s="36">
        <v>6.87</v>
      </c>
    </row>
    <row r="669" spans="2:5" x14ac:dyDescent="0.2">
      <c r="B669" s="34">
        <v>1983.01</v>
      </c>
      <c r="C669" s="35">
        <v>30317</v>
      </c>
      <c r="D669" s="36">
        <v>144.30000000000001</v>
      </c>
      <c r="E669" s="36">
        <v>6.8833299999999999</v>
      </c>
    </row>
    <row r="670" spans="2:5" x14ac:dyDescent="0.2">
      <c r="B670" s="34">
        <v>1983.02</v>
      </c>
      <c r="C670" s="35">
        <v>30348</v>
      </c>
      <c r="D670" s="36">
        <v>146.80000000000001</v>
      </c>
      <c r="E670" s="36">
        <v>6.8966700000000003</v>
      </c>
    </row>
    <row r="671" spans="2:5" x14ac:dyDescent="0.2">
      <c r="B671" s="34">
        <v>1983.03</v>
      </c>
      <c r="C671" s="35">
        <v>30376</v>
      </c>
      <c r="D671" s="36">
        <v>151.9</v>
      </c>
      <c r="E671" s="36">
        <v>6.91</v>
      </c>
    </row>
    <row r="672" spans="2:5" x14ac:dyDescent="0.2">
      <c r="B672" s="34">
        <v>1983.04</v>
      </c>
      <c r="C672" s="35">
        <v>30407</v>
      </c>
      <c r="D672" s="36">
        <v>157.69999999999999</v>
      </c>
      <c r="E672" s="36">
        <v>6.92</v>
      </c>
    </row>
    <row r="673" spans="2:6" x14ac:dyDescent="0.2">
      <c r="B673" s="34">
        <v>1983.05</v>
      </c>
      <c r="C673" s="35">
        <v>30437</v>
      </c>
      <c r="D673" s="36">
        <v>164.1</v>
      </c>
      <c r="E673" s="36">
        <v>6.93</v>
      </c>
    </row>
    <row r="674" spans="2:6" x14ac:dyDescent="0.2">
      <c r="B674" s="34">
        <v>1983.06</v>
      </c>
      <c r="C674" s="35">
        <v>30468</v>
      </c>
      <c r="D674" s="36">
        <v>166.4</v>
      </c>
      <c r="E674" s="36">
        <v>6.94</v>
      </c>
    </row>
    <row r="675" spans="2:6" x14ac:dyDescent="0.2">
      <c r="B675" s="34">
        <v>1983.07</v>
      </c>
      <c r="C675" s="35">
        <v>30498</v>
      </c>
      <c r="D675" s="36">
        <v>167</v>
      </c>
      <c r="E675" s="36">
        <v>6.96</v>
      </c>
    </row>
    <row r="676" spans="2:6" x14ac:dyDescent="0.2">
      <c r="B676" s="34">
        <v>1983.08</v>
      </c>
      <c r="C676" s="35">
        <v>30529</v>
      </c>
      <c r="D676" s="36">
        <v>162.4</v>
      </c>
      <c r="E676" s="36">
        <v>6.98</v>
      </c>
    </row>
    <row r="677" spans="2:6" x14ac:dyDescent="0.2">
      <c r="B677" s="34">
        <v>1983.09</v>
      </c>
      <c r="C677" s="35">
        <v>30560</v>
      </c>
      <c r="D677" s="36">
        <v>167.2</v>
      </c>
      <c r="E677" s="36">
        <v>7</v>
      </c>
    </row>
    <row r="678" spans="2:6" x14ac:dyDescent="0.2">
      <c r="B678" s="34">
        <v>1983.1</v>
      </c>
      <c r="C678" s="35">
        <v>30590</v>
      </c>
      <c r="D678" s="36">
        <v>167.7</v>
      </c>
      <c r="E678" s="36">
        <v>7.03</v>
      </c>
    </row>
    <row r="679" spans="2:6" x14ac:dyDescent="0.2">
      <c r="B679" s="34">
        <v>1983.11</v>
      </c>
      <c r="C679" s="35">
        <v>30621</v>
      </c>
      <c r="D679" s="36">
        <v>165.2</v>
      </c>
      <c r="E679" s="36">
        <v>7.06</v>
      </c>
      <c r="F679" s="19"/>
    </row>
    <row r="680" spans="2:6" x14ac:dyDescent="0.2">
      <c r="B680" s="34">
        <v>1983.12</v>
      </c>
      <c r="C680" s="35">
        <v>30651</v>
      </c>
      <c r="D680" s="36">
        <v>164.4</v>
      </c>
      <c r="E680" s="36">
        <v>7.09</v>
      </c>
      <c r="F680" s="19"/>
    </row>
    <row r="681" spans="2:6" x14ac:dyDescent="0.2">
      <c r="B681" s="34">
        <v>1984.01</v>
      </c>
      <c r="C681" s="35">
        <v>30682</v>
      </c>
      <c r="D681" s="36">
        <v>166.4</v>
      </c>
      <c r="E681" s="36">
        <v>7.12</v>
      </c>
      <c r="F681" s="19"/>
    </row>
    <row r="682" spans="2:6" x14ac:dyDescent="0.2">
      <c r="B682" s="34">
        <v>1984.02</v>
      </c>
      <c r="C682" s="35">
        <v>30713</v>
      </c>
      <c r="D682" s="36">
        <v>157.30000000000001</v>
      </c>
      <c r="E682" s="36">
        <v>7.15</v>
      </c>
      <c r="F682" s="19"/>
    </row>
    <row r="683" spans="2:6" x14ac:dyDescent="0.2">
      <c r="B683" s="34">
        <v>1984.03</v>
      </c>
      <c r="C683" s="35">
        <v>30742</v>
      </c>
      <c r="D683" s="36">
        <v>157.4</v>
      </c>
      <c r="E683" s="36">
        <v>7.18</v>
      </c>
      <c r="F683" s="19"/>
    </row>
    <row r="684" spans="2:6" x14ac:dyDescent="0.2">
      <c r="B684" s="34">
        <v>1984.04</v>
      </c>
      <c r="C684" s="35">
        <v>30773</v>
      </c>
      <c r="D684" s="36">
        <v>157.6</v>
      </c>
      <c r="E684" s="36">
        <v>7.2233299999999998</v>
      </c>
      <c r="F684" s="19"/>
    </row>
    <row r="685" spans="2:6" x14ac:dyDescent="0.2">
      <c r="B685" s="34">
        <v>1984.05</v>
      </c>
      <c r="C685" s="35">
        <v>30803</v>
      </c>
      <c r="D685" s="36">
        <v>156.6</v>
      </c>
      <c r="E685" s="36">
        <v>7.2666700000000004</v>
      </c>
      <c r="F685" s="19"/>
    </row>
    <row r="686" spans="2:6" x14ac:dyDescent="0.2">
      <c r="B686" s="34">
        <v>1984.06</v>
      </c>
      <c r="C686" s="35">
        <v>30834</v>
      </c>
      <c r="D686" s="36">
        <v>153.1</v>
      </c>
      <c r="E686" s="36">
        <v>7.31</v>
      </c>
      <c r="F686" s="19"/>
    </row>
    <row r="687" spans="2:6" x14ac:dyDescent="0.2">
      <c r="B687" s="34">
        <v>1984.07</v>
      </c>
      <c r="C687" s="35">
        <v>30864</v>
      </c>
      <c r="D687" s="36">
        <v>151.1</v>
      </c>
      <c r="E687" s="36">
        <v>7.3333300000000001</v>
      </c>
      <c r="F687" s="19"/>
    </row>
    <row r="688" spans="2:6" x14ac:dyDescent="0.2">
      <c r="B688" s="34">
        <v>1984.08</v>
      </c>
      <c r="C688" s="35">
        <v>30895</v>
      </c>
      <c r="D688" s="36">
        <v>164.4</v>
      </c>
      <c r="E688" s="36">
        <v>7.3566700000000003</v>
      </c>
      <c r="F688" s="19"/>
    </row>
    <row r="689" spans="2:6" x14ac:dyDescent="0.2">
      <c r="B689" s="34">
        <v>1984.09</v>
      </c>
      <c r="C689" s="35">
        <v>30926</v>
      </c>
      <c r="D689" s="36">
        <v>166.1</v>
      </c>
      <c r="E689" s="36">
        <v>7.38</v>
      </c>
      <c r="F689" s="19"/>
    </row>
    <row r="690" spans="2:6" x14ac:dyDescent="0.2">
      <c r="B690" s="34">
        <v>1984.1</v>
      </c>
      <c r="C690" s="35">
        <v>30956</v>
      </c>
      <c r="D690" s="36">
        <v>164.8</v>
      </c>
      <c r="E690" s="36">
        <v>7.43</v>
      </c>
      <c r="F690" s="19"/>
    </row>
    <row r="691" spans="2:6" x14ac:dyDescent="0.2">
      <c r="B691" s="34">
        <v>1984.11</v>
      </c>
      <c r="C691" s="35">
        <v>30987</v>
      </c>
      <c r="D691" s="36">
        <v>166.3</v>
      </c>
      <c r="E691" s="36">
        <v>7.48</v>
      </c>
      <c r="F691" s="19"/>
    </row>
    <row r="692" spans="2:6" x14ac:dyDescent="0.2">
      <c r="B692" s="34">
        <v>1984.12</v>
      </c>
      <c r="C692" s="35">
        <v>31017</v>
      </c>
      <c r="D692" s="36">
        <v>164.5</v>
      </c>
      <c r="E692" s="36">
        <v>7.53</v>
      </c>
      <c r="F692" s="19"/>
    </row>
    <row r="693" spans="2:6" x14ac:dyDescent="0.2">
      <c r="B693" s="34">
        <v>1985.01</v>
      </c>
      <c r="C693" s="35">
        <v>31048</v>
      </c>
      <c r="D693" s="36">
        <v>171.6</v>
      </c>
      <c r="E693" s="36">
        <v>7.5733300000000003</v>
      </c>
      <c r="F693" s="19"/>
    </row>
    <row r="694" spans="2:6" x14ac:dyDescent="0.2">
      <c r="B694" s="34">
        <v>1985.02</v>
      </c>
      <c r="C694" s="35">
        <v>31079</v>
      </c>
      <c r="D694" s="36">
        <v>180.9</v>
      </c>
      <c r="E694" s="36">
        <v>7.6166700000000001</v>
      </c>
      <c r="F694" s="19"/>
    </row>
    <row r="695" spans="2:6" x14ac:dyDescent="0.2">
      <c r="B695" s="34">
        <v>1985.03</v>
      </c>
      <c r="C695" s="35">
        <v>31107</v>
      </c>
      <c r="D695" s="36">
        <v>179.4</v>
      </c>
      <c r="E695" s="36">
        <v>7.66</v>
      </c>
      <c r="F695" s="19"/>
    </row>
    <row r="696" spans="2:6" x14ac:dyDescent="0.2">
      <c r="B696" s="34">
        <v>1985.04</v>
      </c>
      <c r="C696" s="35">
        <v>31138</v>
      </c>
      <c r="D696" s="36">
        <v>180.6</v>
      </c>
      <c r="E696" s="36">
        <v>7.6866700000000003</v>
      </c>
      <c r="F696" s="19"/>
    </row>
    <row r="697" spans="2:6" x14ac:dyDescent="0.2">
      <c r="B697" s="34">
        <v>1985.05</v>
      </c>
      <c r="C697" s="35">
        <v>31168</v>
      </c>
      <c r="D697" s="36">
        <v>184.9</v>
      </c>
      <c r="E697" s="36">
        <v>7.71333</v>
      </c>
      <c r="F697" s="19"/>
    </row>
    <row r="698" spans="2:6" x14ac:dyDescent="0.2">
      <c r="B698" s="34">
        <v>1985.06</v>
      </c>
      <c r="C698" s="35">
        <v>31199</v>
      </c>
      <c r="D698" s="36">
        <v>188.9</v>
      </c>
      <c r="E698" s="36">
        <v>7.74</v>
      </c>
      <c r="F698" s="19"/>
    </row>
    <row r="699" spans="2:6" x14ac:dyDescent="0.2">
      <c r="B699" s="34">
        <v>1985.07</v>
      </c>
      <c r="C699" s="35">
        <v>31229</v>
      </c>
      <c r="D699" s="36">
        <v>192.5</v>
      </c>
      <c r="E699" s="36">
        <v>7.7733299999999996</v>
      </c>
      <c r="F699" s="19"/>
    </row>
    <row r="700" spans="2:6" x14ac:dyDescent="0.2">
      <c r="B700" s="34">
        <v>1985.08</v>
      </c>
      <c r="C700" s="35">
        <v>31260</v>
      </c>
      <c r="D700" s="36">
        <v>188.3</v>
      </c>
      <c r="E700" s="36">
        <v>7.8066700000000004</v>
      </c>
      <c r="F700" s="19"/>
    </row>
    <row r="701" spans="2:6" x14ac:dyDescent="0.2">
      <c r="B701" s="34">
        <v>1985.09</v>
      </c>
      <c r="C701" s="35">
        <v>31291</v>
      </c>
      <c r="D701" s="36">
        <v>184.1</v>
      </c>
      <c r="E701" s="36">
        <v>7.84</v>
      </c>
      <c r="F701" s="19"/>
    </row>
    <row r="702" spans="2:6" x14ac:dyDescent="0.2">
      <c r="B702" s="34">
        <v>1985.1</v>
      </c>
      <c r="C702" s="35">
        <v>31321</v>
      </c>
      <c r="D702" s="36">
        <v>186.2</v>
      </c>
      <c r="E702" s="36">
        <v>7.86</v>
      </c>
      <c r="F702" s="19"/>
    </row>
    <row r="703" spans="2:6" x14ac:dyDescent="0.2">
      <c r="B703" s="34">
        <v>1985.11</v>
      </c>
      <c r="C703" s="35">
        <v>31352</v>
      </c>
      <c r="D703" s="36">
        <v>197.5</v>
      </c>
      <c r="E703" s="36">
        <v>7.88</v>
      </c>
      <c r="F703" s="19"/>
    </row>
    <row r="704" spans="2:6" x14ac:dyDescent="0.2">
      <c r="B704" s="34">
        <v>1985.12</v>
      </c>
      <c r="C704" s="35">
        <v>31382</v>
      </c>
      <c r="D704" s="36">
        <v>207.3</v>
      </c>
      <c r="E704" s="36">
        <v>7.9</v>
      </c>
      <c r="F704" s="19"/>
    </row>
    <row r="705" spans="2:6" x14ac:dyDescent="0.2">
      <c r="B705" s="34">
        <v>1986.01</v>
      </c>
      <c r="C705" s="35">
        <v>31413</v>
      </c>
      <c r="D705" s="36">
        <v>208.2</v>
      </c>
      <c r="E705" s="36">
        <v>7.94</v>
      </c>
      <c r="F705" s="19"/>
    </row>
    <row r="706" spans="2:6" x14ac:dyDescent="0.2">
      <c r="B706" s="34">
        <v>1986.02</v>
      </c>
      <c r="C706" s="35">
        <v>31444</v>
      </c>
      <c r="D706" s="36">
        <v>219.4</v>
      </c>
      <c r="E706" s="36">
        <v>7.98</v>
      </c>
      <c r="F706" s="19"/>
    </row>
    <row r="707" spans="2:6" x14ac:dyDescent="0.2">
      <c r="B707" s="34">
        <v>1986.03</v>
      </c>
      <c r="C707" s="35">
        <v>31472</v>
      </c>
      <c r="D707" s="36">
        <v>232.3</v>
      </c>
      <c r="E707" s="36">
        <v>8.02</v>
      </c>
      <c r="F707" s="19"/>
    </row>
    <row r="708" spans="2:6" x14ac:dyDescent="0.2">
      <c r="B708" s="34">
        <v>1986.04</v>
      </c>
      <c r="C708" s="35">
        <v>31503</v>
      </c>
      <c r="D708" s="36">
        <v>238</v>
      </c>
      <c r="E708" s="36">
        <v>8.0466700000000007</v>
      </c>
      <c r="F708" s="19"/>
    </row>
    <row r="709" spans="2:6" x14ac:dyDescent="0.2">
      <c r="B709" s="34">
        <v>1986.05</v>
      </c>
      <c r="C709" s="35">
        <v>31533</v>
      </c>
      <c r="D709" s="36">
        <v>238.5</v>
      </c>
      <c r="E709" s="36">
        <v>8.0733300000000003</v>
      </c>
      <c r="F709" s="19"/>
    </row>
    <row r="710" spans="2:6" x14ac:dyDescent="0.2">
      <c r="B710" s="34">
        <v>1986.06</v>
      </c>
      <c r="C710" s="35">
        <v>31564</v>
      </c>
      <c r="D710" s="36">
        <v>245.3</v>
      </c>
      <c r="E710" s="36">
        <v>8.1</v>
      </c>
      <c r="F710" s="19"/>
    </row>
    <row r="711" spans="2:6" x14ac:dyDescent="0.2">
      <c r="B711" s="34">
        <v>1986.07</v>
      </c>
      <c r="C711" s="35">
        <v>31594</v>
      </c>
      <c r="D711" s="36">
        <v>240.2</v>
      </c>
      <c r="E711" s="36">
        <v>8.1433300000000006</v>
      </c>
      <c r="F711" s="19"/>
    </row>
    <row r="712" spans="2:6" x14ac:dyDescent="0.2">
      <c r="B712" s="34">
        <v>1986.08</v>
      </c>
      <c r="C712" s="35">
        <v>31625</v>
      </c>
      <c r="D712" s="36">
        <v>245</v>
      </c>
      <c r="E712" s="36">
        <v>8.1866699999999994</v>
      </c>
      <c r="F712" s="19"/>
    </row>
    <row r="713" spans="2:6" x14ac:dyDescent="0.2">
      <c r="B713" s="34">
        <v>1986.09</v>
      </c>
      <c r="C713" s="35">
        <v>31656</v>
      </c>
      <c r="D713" s="36">
        <v>238.3</v>
      </c>
      <c r="E713" s="36">
        <v>8.23</v>
      </c>
      <c r="F713" s="19"/>
    </row>
    <row r="714" spans="2:6" x14ac:dyDescent="0.2">
      <c r="B714" s="34">
        <v>1986.1</v>
      </c>
      <c r="C714" s="35">
        <v>31686</v>
      </c>
      <c r="D714" s="36">
        <v>237.4</v>
      </c>
      <c r="E714" s="36">
        <v>8.2466699999999999</v>
      </c>
      <c r="F714" s="19"/>
    </row>
    <row r="715" spans="2:6" x14ac:dyDescent="0.2">
      <c r="B715" s="34">
        <v>1986.11</v>
      </c>
      <c r="C715" s="35">
        <v>31717</v>
      </c>
      <c r="D715" s="36">
        <v>245.1</v>
      </c>
      <c r="E715" s="36">
        <v>8.2633299999999998</v>
      </c>
      <c r="F715" s="19"/>
    </row>
    <row r="716" spans="2:6" x14ac:dyDescent="0.2">
      <c r="B716" s="34">
        <v>1986.12</v>
      </c>
      <c r="C716" s="35">
        <v>31747</v>
      </c>
      <c r="D716" s="36">
        <v>248.6</v>
      </c>
      <c r="E716" s="36">
        <v>8.2799999999999994</v>
      </c>
      <c r="F716" s="19"/>
    </row>
    <row r="717" spans="2:6" x14ac:dyDescent="0.2">
      <c r="B717" s="34">
        <v>1987.01</v>
      </c>
      <c r="C717" s="35">
        <v>31778</v>
      </c>
      <c r="D717" s="36">
        <v>264.5</v>
      </c>
      <c r="E717" s="36">
        <v>8.3000000000000007</v>
      </c>
      <c r="F717" s="19"/>
    </row>
    <row r="718" spans="2:6" x14ac:dyDescent="0.2">
      <c r="B718" s="34">
        <v>1987.02</v>
      </c>
      <c r="C718" s="35">
        <v>31809</v>
      </c>
      <c r="D718" s="36">
        <v>280.89999999999998</v>
      </c>
      <c r="E718" s="36">
        <v>8.32</v>
      </c>
      <c r="F718" s="19"/>
    </row>
    <row r="719" spans="2:6" x14ac:dyDescent="0.2">
      <c r="B719" s="34">
        <v>1987.03</v>
      </c>
      <c r="C719" s="35">
        <v>31837</v>
      </c>
      <c r="D719" s="36">
        <v>292.5</v>
      </c>
      <c r="E719" s="36">
        <v>8.34</v>
      </c>
      <c r="F719" s="19"/>
    </row>
    <row r="720" spans="2:6" x14ac:dyDescent="0.2">
      <c r="B720" s="34">
        <v>1987.04</v>
      </c>
      <c r="C720" s="35">
        <v>31868</v>
      </c>
      <c r="D720" s="36">
        <v>289.3</v>
      </c>
      <c r="E720" s="36">
        <v>8.4</v>
      </c>
      <c r="F720" s="19"/>
    </row>
    <row r="721" spans="2:6" x14ac:dyDescent="0.2">
      <c r="B721" s="34">
        <v>1987.05</v>
      </c>
      <c r="C721" s="35">
        <v>31898</v>
      </c>
      <c r="D721" s="36">
        <v>289.10000000000002</v>
      </c>
      <c r="E721" s="36">
        <v>8.4600000000000009</v>
      </c>
      <c r="F721" s="19"/>
    </row>
    <row r="722" spans="2:6" x14ac:dyDescent="0.2">
      <c r="B722" s="34">
        <v>1987.06</v>
      </c>
      <c r="C722" s="35">
        <v>31929</v>
      </c>
      <c r="D722" s="36">
        <v>301.39999999999998</v>
      </c>
      <c r="E722" s="36">
        <v>8.52</v>
      </c>
      <c r="F722" s="19"/>
    </row>
    <row r="723" spans="2:6" x14ac:dyDescent="0.2">
      <c r="B723" s="34">
        <v>1987.07</v>
      </c>
      <c r="C723" s="35">
        <v>31959</v>
      </c>
      <c r="D723" s="36">
        <v>310.10000000000002</v>
      </c>
      <c r="E723" s="36">
        <v>8.5666700000000002</v>
      </c>
      <c r="F723" s="19"/>
    </row>
    <row r="724" spans="2:6" x14ac:dyDescent="0.2">
      <c r="B724" s="34">
        <v>1987.08</v>
      </c>
      <c r="C724" s="35">
        <v>31990</v>
      </c>
      <c r="D724" s="36">
        <v>329.4</v>
      </c>
      <c r="E724" s="36">
        <v>8.6133299999999995</v>
      </c>
      <c r="F724" s="19"/>
    </row>
    <row r="725" spans="2:6" x14ac:dyDescent="0.2">
      <c r="B725" s="34">
        <v>1987.09</v>
      </c>
      <c r="C725" s="35">
        <v>32021</v>
      </c>
      <c r="D725" s="36">
        <v>318.7</v>
      </c>
      <c r="E725" s="36">
        <v>8.66</v>
      </c>
      <c r="F725" s="19"/>
    </row>
    <row r="726" spans="2:6" x14ac:dyDescent="0.2">
      <c r="B726" s="34">
        <v>1987.1</v>
      </c>
      <c r="C726" s="35">
        <v>32051</v>
      </c>
      <c r="D726" s="36">
        <v>280.2</v>
      </c>
      <c r="E726" s="36">
        <v>8.7100000000000009</v>
      </c>
      <c r="F726" s="19"/>
    </row>
    <row r="727" spans="2:6" x14ac:dyDescent="0.2">
      <c r="B727" s="34">
        <v>1987.11</v>
      </c>
      <c r="C727" s="35">
        <v>32082</v>
      </c>
      <c r="D727" s="36">
        <v>245</v>
      </c>
      <c r="E727" s="36">
        <v>8.76</v>
      </c>
      <c r="F727" s="19"/>
    </row>
    <row r="728" spans="2:6" x14ac:dyDescent="0.2">
      <c r="B728" s="34">
        <v>1987.12</v>
      </c>
      <c r="C728" s="35">
        <v>32112</v>
      </c>
      <c r="D728" s="36">
        <v>241</v>
      </c>
      <c r="E728" s="36">
        <v>8.81</v>
      </c>
      <c r="F728" s="19"/>
    </row>
    <row r="729" spans="2:6" x14ac:dyDescent="0.2">
      <c r="B729" s="34">
        <v>1988.01</v>
      </c>
      <c r="C729" s="35">
        <v>32143</v>
      </c>
      <c r="D729" s="36">
        <v>250.5</v>
      </c>
      <c r="E729" s="36">
        <v>8.8566699999999994</v>
      </c>
      <c r="F729" s="19"/>
    </row>
    <row r="730" spans="2:6" x14ac:dyDescent="0.2">
      <c r="B730" s="34">
        <v>1988.02</v>
      </c>
      <c r="C730" s="35">
        <v>32174</v>
      </c>
      <c r="D730" s="36">
        <v>258.10000000000002</v>
      </c>
      <c r="E730" s="36">
        <v>8.9033300000000004</v>
      </c>
      <c r="F730" s="19"/>
    </row>
    <row r="731" spans="2:6" x14ac:dyDescent="0.2">
      <c r="B731" s="34">
        <v>1988.03</v>
      </c>
      <c r="C731" s="35">
        <v>32203</v>
      </c>
      <c r="D731" s="36">
        <v>265.7</v>
      </c>
      <c r="E731" s="36">
        <v>8.9499999999999993</v>
      </c>
      <c r="F731" s="19"/>
    </row>
    <row r="732" spans="2:6" x14ac:dyDescent="0.2">
      <c r="B732" s="34">
        <v>1988.04</v>
      </c>
      <c r="C732" s="35">
        <v>32234</v>
      </c>
      <c r="D732" s="36">
        <v>262.60000000000002</v>
      </c>
      <c r="E732" s="36">
        <v>9.0433299999999992</v>
      </c>
      <c r="F732" s="19"/>
    </row>
    <row r="733" spans="2:6" x14ac:dyDescent="0.2">
      <c r="B733" s="34">
        <v>1988.05</v>
      </c>
      <c r="C733" s="35">
        <v>32264</v>
      </c>
      <c r="D733" s="36">
        <v>256.10000000000002</v>
      </c>
      <c r="E733" s="36">
        <v>9.1366700000000005</v>
      </c>
      <c r="F733" s="19"/>
    </row>
    <row r="734" spans="2:6" x14ac:dyDescent="0.2">
      <c r="B734" s="34">
        <v>1988.06</v>
      </c>
      <c r="C734" s="35">
        <v>32295</v>
      </c>
      <c r="D734" s="36">
        <v>270.7</v>
      </c>
      <c r="E734" s="36">
        <v>9.23</v>
      </c>
      <c r="F734" s="19"/>
    </row>
    <row r="735" spans="2:6" x14ac:dyDescent="0.2">
      <c r="B735" s="34">
        <v>1988.07</v>
      </c>
      <c r="C735" s="35">
        <v>32325</v>
      </c>
      <c r="D735" s="36">
        <v>269.10000000000002</v>
      </c>
      <c r="E735" s="36">
        <v>9.3066700000000004</v>
      </c>
      <c r="F735" s="19"/>
    </row>
    <row r="736" spans="2:6" x14ac:dyDescent="0.2">
      <c r="B736" s="34">
        <v>1988.08</v>
      </c>
      <c r="C736" s="35">
        <v>32356</v>
      </c>
      <c r="D736" s="36">
        <v>263.7</v>
      </c>
      <c r="E736" s="36">
        <v>9.3833300000000008</v>
      </c>
      <c r="F736" s="19"/>
    </row>
    <row r="737" spans="2:6" x14ac:dyDescent="0.2">
      <c r="B737" s="34">
        <v>1988.09</v>
      </c>
      <c r="C737" s="35">
        <v>32387</v>
      </c>
      <c r="D737" s="36">
        <v>268</v>
      </c>
      <c r="E737" s="36">
        <v>9.4600000000000009</v>
      </c>
      <c r="F737" s="19"/>
    </row>
    <row r="738" spans="2:6" x14ac:dyDescent="0.2">
      <c r="B738" s="34">
        <v>1988.1</v>
      </c>
      <c r="C738" s="35">
        <v>32417</v>
      </c>
      <c r="D738" s="36">
        <v>277.39999999999998</v>
      </c>
      <c r="E738" s="36">
        <v>9.5500000000000007</v>
      </c>
      <c r="F738" s="19"/>
    </row>
    <row r="739" spans="2:6" x14ac:dyDescent="0.2">
      <c r="B739" s="34">
        <v>1988.11</v>
      </c>
      <c r="C739" s="35">
        <v>32448</v>
      </c>
      <c r="D739" s="36">
        <v>271</v>
      </c>
      <c r="E739" s="36">
        <v>9.64</v>
      </c>
      <c r="F739" s="19"/>
    </row>
    <row r="740" spans="2:6" x14ac:dyDescent="0.2">
      <c r="B740" s="34">
        <v>1988.12</v>
      </c>
      <c r="C740" s="35">
        <v>32478</v>
      </c>
      <c r="D740" s="36">
        <v>276.5</v>
      </c>
      <c r="E740" s="36">
        <v>9.73</v>
      </c>
      <c r="F740" s="19"/>
    </row>
    <row r="741" spans="2:6" x14ac:dyDescent="0.2">
      <c r="B741" s="34">
        <v>1989.01</v>
      </c>
      <c r="C741" s="35">
        <v>32509</v>
      </c>
      <c r="D741" s="36">
        <v>285.39999999999998</v>
      </c>
      <c r="E741" s="36">
        <v>9.8133300000000006</v>
      </c>
      <c r="F741" s="19"/>
    </row>
    <row r="742" spans="2:6" x14ac:dyDescent="0.2">
      <c r="B742" s="34">
        <v>1989.02</v>
      </c>
      <c r="C742" s="35">
        <v>32540</v>
      </c>
      <c r="D742" s="36">
        <v>294</v>
      </c>
      <c r="E742" s="36">
        <v>9.8966700000000003</v>
      </c>
      <c r="F742" s="19"/>
    </row>
    <row r="743" spans="2:6" x14ac:dyDescent="0.2">
      <c r="B743" s="34">
        <v>1989.03</v>
      </c>
      <c r="C743" s="35">
        <v>32568</v>
      </c>
      <c r="D743" s="36">
        <v>292.7</v>
      </c>
      <c r="E743" s="36">
        <v>9.98</v>
      </c>
      <c r="F743" s="19"/>
    </row>
    <row r="744" spans="2:6" x14ac:dyDescent="0.2">
      <c r="B744" s="34">
        <v>1989.04</v>
      </c>
      <c r="C744" s="35">
        <v>32599</v>
      </c>
      <c r="D744" s="36">
        <v>302.3</v>
      </c>
      <c r="E744" s="36">
        <v>10.0867</v>
      </c>
      <c r="F744" s="19"/>
    </row>
    <row r="745" spans="2:6" x14ac:dyDescent="0.2">
      <c r="B745" s="34">
        <v>1989.05</v>
      </c>
      <c r="C745" s="35">
        <v>32629</v>
      </c>
      <c r="D745" s="36">
        <v>313.89999999999998</v>
      </c>
      <c r="E745" s="36">
        <v>10.193300000000001</v>
      </c>
      <c r="F745" s="19"/>
    </row>
    <row r="746" spans="2:6" x14ac:dyDescent="0.2">
      <c r="B746" s="34">
        <v>1989.06</v>
      </c>
      <c r="C746" s="35">
        <v>32660</v>
      </c>
      <c r="D746" s="36">
        <v>323.7</v>
      </c>
      <c r="E746" s="36">
        <v>10.3</v>
      </c>
      <c r="F746" s="19"/>
    </row>
    <row r="747" spans="2:6" x14ac:dyDescent="0.2">
      <c r="B747" s="34">
        <v>1989.07</v>
      </c>
      <c r="C747" s="35">
        <v>32690</v>
      </c>
      <c r="D747" s="36">
        <v>331.9</v>
      </c>
      <c r="E747" s="36">
        <v>10.423299999999999</v>
      </c>
      <c r="F747" s="19"/>
    </row>
    <row r="748" spans="2:6" x14ac:dyDescent="0.2">
      <c r="B748" s="34">
        <v>1989.08</v>
      </c>
      <c r="C748" s="35">
        <v>32721</v>
      </c>
      <c r="D748" s="36">
        <v>346.6</v>
      </c>
      <c r="E748" s="36">
        <v>10.5467</v>
      </c>
      <c r="F748" s="19"/>
    </row>
    <row r="749" spans="2:6" x14ac:dyDescent="0.2">
      <c r="B749" s="34">
        <v>1989.09</v>
      </c>
      <c r="C749" s="35">
        <v>32752</v>
      </c>
      <c r="D749" s="36">
        <v>347.3</v>
      </c>
      <c r="E749" s="36">
        <v>10.67</v>
      </c>
      <c r="F749" s="19"/>
    </row>
    <row r="750" spans="2:6" x14ac:dyDescent="0.2">
      <c r="B750" s="34">
        <v>1989.1</v>
      </c>
      <c r="C750" s="35">
        <v>32782</v>
      </c>
      <c r="D750" s="36">
        <v>347.4</v>
      </c>
      <c r="E750" s="36">
        <v>10.7967</v>
      </c>
      <c r="F750" s="19"/>
    </row>
    <row r="751" spans="2:6" x14ac:dyDescent="0.2">
      <c r="B751" s="34">
        <v>1989.11</v>
      </c>
      <c r="C751" s="35">
        <v>32813</v>
      </c>
      <c r="D751" s="36">
        <v>340.2</v>
      </c>
      <c r="E751" s="36">
        <v>10.923299999999999</v>
      </c>
      <c r="F751" s="19"/>
    </row>
    <row r="752" spans="2:6" x14ac:dyDescent="0.2">
      <c r="B752" s="34">
        <v>1989.12</v>
      </c>
      <c r="C752" s="35">
        <v>32843</v>
      </c>
      <c r="D752" s="36">
        <v>348.6</v>
      </c>
      <c r="E752" s="36">
        <v>11.05</v>
      </c>
      <c r="F752" s="19"/>
    </row>
    <row r="753" spans="2:6" x14ac:dyDescent="0.2">
      <c r="B753" s="34">
        <v>1990.01</v>
      </c>
      <c r="C753" s="35">
        <v>32874</v>
      </c>
      <c r="D753" s="36">
        <v>339.97</v>
      </c>
      <c r="E753" s="36">
        <v>11.14</v>
      </c>
      <c r="F753" s="19"/>
    </row>
    <row r="754" spans="2:6" x14ac:dyDescent="0.2">
      <c r="B754" s="34">
        <v>1990.02</v>
      </c>
      <c r="C754" s="35">
        <v>32905</v>
      </c>
      <c r="D754" s="36">
        <v>330.45</v>
      </c>
      <c r="E754" s="36">
        <v>11.23</v>
      </c>
      <c r="F754" s="19"/>
    </row>
    <row r="755" spans="2:6" x14ac:dyDescent="0.2">
      <c r="B755" s="34">
        <v>1990.03</v>
      </c>
      <c r="C755" s="35">
        <v>32933</v>
      </c>
      <c r="D755" s="36">
        <v>338.46</v>
      </c>
      <c r="E755" s="36">
        <v>11.32</v>
      </c>
      <c r="F755" s="19"/>
    </row>
    <row r="756" spans="2:6" x14ac:dyDescent="0.2">
      <c r="B756" s="34">
        <v>1990.04</v>
      </c>
      <c r="C756" s="35">
        <v>32964</v>
      </c>
      <c r="D756" s="36">
        <v>338.18</v>
      </c>
      <c r="E756" s="36">
        <v>11.4367</v>
      </c>
      <c r="F756" s="19"/>
    </row>
    <row r="757" spans="2:6" x14ac:dyDescent="0.2">
      <c r="B757" s="34">
        <v>1990.05</v>
      </c>
      <c r="C757" s="35">
        <v>32994</v>
      </c>
      <c r="D757" s="36">
        <v>350.25</v>
      </c>
      <c r="E757" s="36">
        <v>11.5533</v>
      </c>
      <c r="F757" s="19"/>
    </row>
    <row r="758" spans="2:6" x14ac:dyDescent="0.2">
      <c r="B758" s="34">
        <v>1990.06</v>
      </c>
      <c r="C758" s="35">
        <v>33025</v>
      </c>
      <c r="D758" s="36">
        <v>360.39</v>
      </c>
      <c r="E758" s="36">
        <v>11.67</v>
      </c>
      <c r="F758" s="19"/>
    </row>
    <row r="759" spans="2:6" x14ac:dyDescent="0.2">
      <c r="B759" s="34">
        <v>1990.07</v>
      </c>
      <c r="C759" s="35">
        <v>33055</v>
      </c>
      <c r="D759" s="36">
        <v>360.03</v>
      </c>
      <c r="E759" s="36">
        <v>11.726699999999999</v>
      </c>
      <c r="F759" s="19"/>
    </row>
    <row r="760" spans="2:6" x14ac:dyDescent="0.2">
      <c r="B760" s="34">
        <v>1990.08</v>
      </c>
      <c r="C760" s="35">
        <v>33086</v>
      </c>
      <c r="D760" s="36">
        <v>330.75</v>
      </c>
      <c r="E760" s="36">
        <v>11.783300000000001</v>
      </c>
      <c r="F760" s="19"/>
    </row>
    <row r="761" spans="2:6" x14ac:dyDescent="0.2">
      <c r="B761" s="34">
        <v>1990.09</v>
      </c>
      <c r="C761" s="35">
        <v>33117</v>
      </c>
      <c r="D761" s="36">
        <v>315.41000000000003</v>
      </c>
      <c r="E761" s="36">
        <v>11.84</v>
      </c>
      <c r="F761" s="19"/>
    </row>
    <row r="762" spans="2:6" x14ac:dyDescent="0.2">
      <c r="B762" s="34">
        <v>1990.1</v>
      </c>
      <c r="C762" s="35">
        <v>33147</v>
      </c>
      <c r="D762" s="36">
        <v>307.12</v>
      </c>
      <c r="E762" s="36">
        <v>11.9267</v>
      </c>
      <c r="F762" s="19"/>
    </row>
    <row r="763" spans="2:6" x14ac:dyDescent="0.2">
      <c r="B763" s="34">
        <v>1990.11</v>
      </c>
      <c r="C763" s="35">
        <v>33178</v>
      </c>
      <c r="D763" s="36">
        <v>315.29000000000002</v>
      </c>
      <c r="E763" s="36">
        <v>12.013299999999999</v>
      </c>
      <c r="F763" s="19"/>
    </row>
    <row r="764" spans="2:6" x14ac:dyDescent="0.2">
      <c r="B764" s="34">
        <v>1990.12</v>
      </c>
      <c r="C764" s="35">
        <v>33208</v>
      </c>
      <c r="D764" s="36">
        <v>328.75</v>
      </c>
      <c r="E764" s="36">
        <v>12.1</v>
      </c>
      <c r="F764" s="19"/>
    </row>
    <row r="765" spans="2:6" x14ac:dyDescent="0.2">
      <c r="B765" s="34">
        <v>1991.01</v>
      </c>
      <c r="C765" s="35">
        <v>33239</v>
      </c>
      <c r="D765" s="36">
        <v>325.49</v>
      </c>
      <c r="E765" s="36">
        <v>12.1067</v>
      </c>
      <c r="F765" s="19"/>
    </row>
    <row r="766" spans="2:6" x14ac:dyDescent="0.2">
      <c r="B766" s="34">
        <v>1991.02</v>
      </c>
      <c r="C766" s="35">
        <v>33270</v>
      </c>
      <c r="D766" s="36">
        <v>362.26</v>
      </c>
      <c r="E766" s="36">
        <v>12.113300000000001</v>
      </c>
      <c r="F766" s="19"/>
    </row>
    <row r="767" spans="2:6" x14ac:dyDescent="0.2">
      <c r="B767" s="34">
        <v>1991.03</v>
      </c>
      <c r="C767" s="35">
        <v>33298</v>
      </c>
      <c r="D767" s="36">
        <v>372.28</v>
      </c>
      <c r="E767" s="36">
        <v>12.12</v>
      </c>
      <c r="F767" s="19"/>
    </row>
    <row r="768" spans="2:6" x14ac:dyDescent="0.2">
      <c r="B768" s="34">
        <v>1991.04</v>
      </c>
      <c r="C768" s="35">
        <v>33329</v>
      </c>
      <c r="D768" s="36">
        <v>379.68</v>
      </c>
      <c r="E768" s="36">
        <v>12.13</v>
      </c>
      <c r="F768" s="19"/>
    </row>
    <row r="769" spans="2:6" x14ac:dyDescent="0.2">
      <c r="B769" s="34">
        <v>1991.05</v>
      </c>
      <c r="C769" s="35">
        <v>33359</v>
      </c>
      <c r="D769" s="36">
        <v>377.99</v>
      </c>
      <c r="E769" s="36">
        <v>12.14</v>
      </c>
      <c r="F769" s="19"/>
    </row>
    <row r="770" spans="2:6" x14ac:dyDescent="0.2">
      <c r="B770" s="34">
        <v>1991.06</v>
      </c>
      <c r="C770" s="35">
        <v>33390</v>
      </c>
      <c r="D770" s="36">
        <v>378.29</v>
      </c>
      <c r="E770" s="36">
        <v>12.15</v>
      </c>
      <c r="F770" s="19"/>
    </row>
    <row r="771" spans="2:6" x14ac:dyDescent="0.2">
      <c r="B771" s="34">
        <v>1991.07</v>
      </c>
      <c r="C771" s="35">
        <v>33420</v>
      </c>
      <c r="D771" s="36">
        <v>380.23</v>
      </c>
      <c r="E771" s="36">
        <v>12.193300000000001</v>
      </c>
      <c r="F771" s="19"/>
    </row>
    <row r="772" spans="2:6" x14ac:dyDescent="0.2">
      <c r="B772" s="34">
        <v>1991.08</v>
      </c>
      <c r="C772" s="35">
        <v>33451</v>
      </c>
      <c r="D772" s="36">
        <v>389.4</v>
      </c>
      <c r="E772" s="36">
        <v>12.236700000000001</v>
      </c>
      <c r="F772" s="19"/>
    </row>
    <row r="773" spans="2:6" x14ac:dyDescent="0.2">
      <c r="B773" s="34">
        <v>1991.09</v>
      </c>
      <c r="C773" s="35">
        <v>33482</v>
      </c>
      <c r="D773" s="36">
        <v>387.2</v>
      </c>
      <c r="E773" s="36">
        <v>12.28</v>
      </c>
      <c r="F773" s="19"/>
    </row>
    <row r="774" spans="2:6" x14ac:dyDescent="0.2">
      <c r="B774" s="34">
        <v>1991.1</v>
      </c>
      <c r="C774" s="35">
        <v>33512</v>
      </c>
      <c r="D774" s="36">
        <v>386.88</v>
      </c>
      <c r="E774" s="36">
        <v>12.253299999999999</v>
      </c>
      <c r="F774" s="19"/>
    </row>
    <row r="775" spans="2:6" x14ac:dyDescent="0.2">
      <c r="B775" s="34">
        <v>1991.11</v>
      </c>
      <c r="C775" s="35">
        <v>33543</v>
      </c>
      <c r="D775" s="36">
        <v>385.92</v>
      </c>
      <c r="E775" s="36">
        <v>12.226699999999999</v>
      </c>
      <c r="F775" s="19"/>
    </row>
    <row r="776" spans="2:6" x14ac:dyDescent="0.2">
      <c r="B776" s="34">
        <v>1991.12</v>
      </c>
      <c r="C776" s="35">
        <v>33573</v>
      </c>
      <c r="D776" s="36">
        <v>388.51</v>
      </c>
      <c r="E776" s="36">
        <v>12.2</v>
      </c>
      <c r="F776" s="19"/>
    </row>
    <row r="777" spans="2:6" x14ac:dyDescent="0.2">
      <c r="B777" s="34">
        <v>1992.01</v>
      </c>
      <c r="C777" s="35">
        <v>33604</v>
      </c>
      <c r="D777" s="36">
        <v>416.08</v>
      </c>
      <c r="E777" s="36">
        <v>12.24</v>
      </c>
      <c r="F777" s="19"/>
    </row>
    <row r="778" spans="2:6" x14ac:dyDescent="0.2">
      <c r="B778" s="34">
        <v>1992.02</v>
      </c>
      <c r="C778" s="35">
        <v>33635</v>
      </c>
      <c r="D778" s="36">
        <v>412.56</v>
      </c>
      <c r="E778" s="36">
        <v>12.28</v>
      </c>
      <c r="F778" s="19"/>
    </row>
    <row r="779" spans="2:6" x14ac:dyDescent="0.2">
      <c r="B779" s="34">
        <v>1992.03</v>
      </c>
      <c r="C779" s="35">
        <v>33664</v>
      </c>
      <c r="D779" s="36">
        <v>407.36</v>
      </c>
      <c r="E779" s="36">
        <v>12.32</v>
      </c>
      <c r="F779" s="19"/>
    </row>
    <row r="780" spans="2:6" x14ac:dyDescent="0.2">
      <c r="B780" s="34">
        <v>1992.04</v>
      </c>
      <c r="C780" s="35">
        <v>33695</v>
      </c>
      <c r="D780" s="36">
        <v>407.41</v>
      </c>
      <c r="E780" s="36">
        <v>12.32</v>
      </c>
      <c r="F780" s="19"/>
    </row>
    <row r="781" spans="2:6" x14ac:dyDescent="0.2">
      <c r="B781" s="34">
        <v>1992.05</v>
      </c>
      <c r="C781" s="35">
        <v>33725</v>
      </c>
      <c r="D781" s="36">
        <v>414.81</v>
      </c>
      <c r="E781" s="36">
        <v>12.32</v>
      </c>
      <c r="F781" s="19"/>
    </row>
    <row r="782" spans="2:6" x14ac:dyDescent="0.2">
      <c r="B782" s="34">
        <v>1992.06</v>
      </c>
      <c r="C782" s="35">
        <v>33756</v>
      </c>
      <c r="D782" s="36">
        <v>408.27</v>
      </c>
      <c r="E782" s="36">
        <v>12.32</v>
      </c>
      <c r="F782" s="19"/>
    </row>
    <row r="783" spans="2:6" x14ac:dyDescent="0.2">
      <c r="B783" s="34">
        <v>1992.07</v>
      </c>
      <c r="C783" s="35">
        <v>33786</v>
      </c>
      <c r="D783" s="36">
        <v>415.05</v>
      </c>
      <c r="E783" s="36">
        <v>12.343299999999999</v>
      </c>
      <c r="F783" s="19"/>
    </row>
    <row r="784" spans="2:6" x14ac:dyDescent="0.2">
      <c r="B784" s="34">
        <v>1992.08</v>
      </c>
      <c r="C784" s="35">
        <v>33817</v>
      </c>
      <c r="D784" s="36">
        <v>417.93</v>
      </c>
      <c r="E784" s="36">
        <v>12.3667</v>
      </c>
      <c r="F784" s="19"/>
    </row>
    <row r="785" spans="2:6" x14ac:dyDescent="0.2">
      <c r="B785" s="34">
        <v>1992.09</v>
      </c>
      <c r="C785" s="35">
        <v>33848</v>
      </c>
      <c r="D785" s="36">
        <v>418.48</v>
      </c>
      <c r="E785" s="36">
        <v>12.39</v>
      </c>
      <c r="F785" s="19"/>
    </row>
    <row r="786" spans="2:6" x14ac:dyDescent="0.2">
      <c r="B786" s="34">
        <v>1992.1</v>
      </c>
      <c r="C786" s="35">
        <v>33878</v>
      </c>
      <c r="D786" s="36">
        <v>412.5</v>
      </c>
      <c r="E786" s="36">
        <v>12.386699999999999</v>
      </c>
      <c r="F786" s="19"/>
    </row>
    <row r="787" spans="2:6" x14ac:dyDescent="0.2">
      <c r="B787" s="34">
        <v>1992.11</v>
      </c>
      <c r="C787" s="35">
        <v>33909</v>
      </c>
      <c r="D787" s="36">
        <v>422.84</v>
      </c>
      <c r="E787" s="36">
        <v>12.3833</v>
      </c>
      <c r="F787" s="19"/>
    </row>
    <row r="788" spans="2:6" x14ac:dyDescent="0.2">
      <c r="B788" s="34">
        <v>1992.12</v>
      </c>
      <c r="C788" s="35">
        <v>33939</v>
      </c>
      <c r="D788" s="36">
        <v>435.64</v>
      </c>
      <c r="E788" s="36">
        <v>12.38</v>
      </c>
      <c r="F788" s="19"/>
    </row>
    <row r="789" spans="2:6" x14ac:dyDescent="0.2">
      <c r="B789" s="34">
        <v>1993.01</v>
      </c>
      <c r="C789" s="35">
        <v>33970</v>
      </c>
      <c r="D789" s="36">
        <v>435.23</v>
      </c>
      <c r="E789" s="36">
        <v>12.4133</v>
      </c>
      <c r="F789" s="19"/>
    </row>
    <row r="790" spans="2:6" x14ac:dyDescent="0.2">
      <c r="B790" s="34">
        <v>1993.02</v>
      </c>
      <c r="C790" s="35">
        <v>34001</v>
      </c>
      <c r="D790" s="36">
        <v>441.7</v>
      </c>
      <c r="E790" s="36">
        <v>12.4467</v>
      </c>
      <c r="F790" s="19"/>
    </row>
    <row r="791" spans="2:6" x14ac:dyDescent="0.2">
      <c r="B791" s="34">
        <v>1993.03</v>
      </c>
      <c r="C791" s="35">
        <v>34029</v>
      </c>
      <c r="D791" s="36">
        <v>450.16</v>
      </c>
      <c r="E791" s="36">
        <v>12.48</v>
      </c>
      <c r="F791" s="19"/>
    </row>
    <row r="792" spans="2:6" x14ac:dyDescent="0.2">
      <c r="B792" s="34">
        <v>1993.04</v>
      </c>
      <c r="C792" s="35">
        <v>34060</v>
      </c>
      <c r="D792" s="36">
        <v>443.08</v>
      </c>
      <c r="E792" s="36">
        <v>12.4933</v>
      </c>
      <c r="F792" s="19"/>
    </row>
    <row r="793" spans="2:6" x14ac:dyDescent="0.2">
      <c r="B793" s="34">
        <v>1993.05</v>
      </c>
      <c r="C793" s="35">
        <v>34090</v>
      </c>
      <c r="D793" s="36">
        <v>445.25</v>
      </c>
      <c r="E793" s="36">
        <v>12.5067</v>
      </c>
      <c r="F793" s="19"/>
    </row>
    <row r="794" spans="2:6" x14ac:dyDescent="0.2">
      <c r="B794" s="34">
        <v>1993.06</v>
      </c>
      <c r="C794" s="35">
        <v>34121</v>
      </c>
      <c r="D794" s="36">
        <v>448.06</v>
      </c>
      <c r="E794" s="36">
        <v>12.52</v>
      </c>
      <c r="F794" s="19"/>
    </row>
    <row r="795" spans="2:6" x14ac:dyDescent="0.2">
      <c r="B795" s="34">
        <v>1993.07</v>
      </c>
      <c r="C795" s="35">
        <v>34151</v>
      </c>
      <c r="D795" s="36">
        <v>447.29</v>
      </c>
      <c r="E795" s="36">
        <v>12.52</v>
      </c>
      <c r="F795" s="19"/>
    </row>
    <row r="796" spans="2:6" x14ac:dyDescent="0.2">
      <c r="B796" s="34">
        <v>1993.08</v>
      </c>
      <c r="C796" s="35">
        <v>34182</v>
      </c>
      <c r="D796" s="36">
        <v>454.13</v>
      </c>
      <c r="E796" s="36">
        <v>12.52</v>
      </c>
      <c r="F796" s="19"/>
    </row>
    <row r="797" spans="2:6" x14ac:dyDescent="0.2">
      <c r="B797" s="34">
        <v>1993.09</v>
      </c>
      <c r="C797" s="35">
        <v>34213</v>
      </c>
      <c r="D797" s="36">
        <v>459.24</v>
      </c>
      <c r="E797" s="36">
        <v>12.52</v>
      </c>
      <c r="F797" s="19"/>
    </row>
    <row r="798" spans="2:6" x14ac:dyDescent="0.2">
      <c r="B798" s="34">
        <v>1993.1</v>
      </c>
      <c r="C798" s="35">
        <v>34243</v>
      </c>
      <c r="D798" s="36">
        <v>463.9</v>
      </c>
      <c r="E798" s="36">
        <v>12.54</v>
      </c>
      <c r="F798" s="19"/>
    </row>
    <row r="799" spans="2:6" x14ac:dyDescent="0.2">
      <c r="B799" s="34">
        <v>1993.11</v>
      </c>
      <c r="C799" s="35">
        <v>34274</v>
      </c>
      <c r="D799" s="36">
        <v>462.89</v>
      </c>
      <c r="E799" s="36">
        <v>12.56</v>
      </c>
      <c r="F799" s="19"/>
    </row>
    <row r="800" spans="2:6" x14ac:dyDescent="0.2">
      <c r="B800" s="34">
        <v>1993.12</v>
      </c>
      <c r="C800" s="35">
        <v>34304</v>
      </c>
      <c r="D800" s="36">
        <v>465.95</v>
      </c>
      <c r="E800" s="36">
        <v>12.58</v>
      </c>
      <c r="F800" s="19"/>
    </row>
    <row r="801" spans="2:6" x14ac:dyDescent="0.2">
      <c r="B801" s="34">
        <v>1994.01</v>
      </c>
      <c r="C801" s="35">
        <v>34335</v>
      </c>
      <c r="D801" s="36">
        <v>472.99</v>
      </c>
      <c r="E801" s="36">
        <v>12.6233</v>
      </c>
      <c r="F801" s="19"/>
    </row>
    <row r="802" spans="2:6" x14ac:dyDescent="0.2">
      <c r="B802" s="34">
        <v>1994.02</v>
      </c>
      <c r="C802" s="35">
        <v>34366</v>
      </c>
      <c r="D802" s="36">
        <v>471.58</v>
      </c>
      <c r="E802" s="36">
        <v>12.666700000000001</v>
      </c>
      <c r="F802" s="19"/>
    </row>
    <row r="803" spans="2:6" x14ac:dyDescent="0.2">
      <c r="B803" s="34">
        <v>1994.03</v>
      </c>
      <c r="C803" s="35">
        <v>34394</v>
      </c>
      <c r="D803" s="36">
        <v>463.81</v>
      </c>
      <c r="E803" s="36">
        <v>12.71</v>
      </c>
      <c r="F803" s="19"/>
    </row>
    <row r="804" spans="2:6" x14ac:dyDescent="0.2">
      <c r="B804" s="34">
        <v>1994.04</v>
      </c>
      <c r="C804" s="35">
        <v>34425</v>
      </c>
      <c r="D804" s="36">
        <v>447.23</v>
      </c>
      <c r="E804" s="36">
        <v>12.753299999999999</v>
      </c>
      <c r="F804" s="19"/>
    </row>
    <row r="805" spans="2:6" x14ac:dyDescent="0.2">
      <c r="B805" s="34">
        <v>1994.05</v>
      </c>
      <c r="C805" s="35">
        <v>34455</v>
      </c>
      <c r="D805" s="36">
        <v>450.9</v>
      </c>
      <c r="E805" s="36">
        <v>12.7967</v>
      </c>
      <c r="F805" s="19"/>
    </row>
    <row r="806" spans="2:6" x14ac:dyDescent="0.2">
      <c r="B806" s="34">
        <v>1994.06</v>
      </c>
      <c r="C806" s="35">
        <v>34486</v>
      </c>
      <c r="D806" s="36">
        <v>454.83</v>
      </c>
      <c r="E806" s="36">
        <v>12.84</v>
      </c>
      <c r="F806" s="19"/>
    </row>
    <row r="807" spans="2:6" x14ac:dyDescent="0.2">
      <c r="B807" s="34">
        <v>1994.07</v>
      </c>
      <c r="C807" s="35">
        <v>34516</v>
      </c>
      <c r="D807" s="36">
        <v>451.4</v>
      </c>
      <c r="E807" s="36">
        <v>12.87</v>
      </c>
      <c r="F807" s="19"/>
    </row>
    <row r="808" spans="2:6" x14ac:dyDescent="0.2">
      <c r="B808" s="34">
        <v>1994.08</v>
      </c>
      <c r="C808" s="35">
        <v>34547</v>
      </c>
      <c r="D808" s="36">
        <v>464.24</v>
      </c>
      <c r="E808" s="36">
        <v>12.9</v>
      </c>
      <c r="F808" s="19"/>
    </row>
    <row r="809" spans="2:6" x14ac:dyDescent="0.2">
      <c r="B809" s="34">
        <v>1994.09</v>
      </c>
      <c r="C809" s="35">
        <v>34578</v>
      </c>
      <c r="D809" s="36">
        <v>466.96</v>
      </c>
      <c r="E809" s="36">
        <v>12.93</v>
      </c>
      <c r="F809" s="19"/>
    </row>
    <row r="810" spans="2:6" x14ac:dyDescent="0.2">
      <c r="B810" s="34">
        <v>1994.1</v>
      </c>
      <c r="C810" s="35">
        <v>34608</v>
      </c>
      <c r="D810" s="36">
        <v>463.81</v>
      </c>
      <c r="E810" s="36">
        <v>13.013299999999999</v>
      </c>
      <c r="F810" s="19"/>
    </row>
    <row r="811" spans="2:6" x14ac:dyDescent="0.2">
      <c r="B811" s="34">
        <v>1994.11</v>
      </c>
      <c r="C811" s="35">
        <v>34639</v>
      </c>
      <c r="D811" s="36">
        <v>461.01</v>
      </c>
      <c r="E811" s="36">
        <v>13.0967</v>
      </c>
      <c r="F811" s="19"/>
    </row>
    <row r="812" spans="2:6" x14ac:dyDescent="0.2">
      <c r="B812" s="34">
        <v>1994.12</v>
      </c>
      <c r="C812" s="35">
        <v>34669</v>
      </c>
      <c r="D812" s="36">
        <v>455.19</v>
      </c>
      <c r="E812" s="36">
        <v>13.18</v>
      </c>
      <c r="F812" s="19"/>
    </row>
    <row r="813" spans="2:6" x14ac:dyDescent="0.2">
      <c r="B813" s="34">
        <v>1995.01</v>
      </c>
      <c r="C813" s="35">
        <v>34700</v>
      </c>
      <c r="D813" s="36">
        <v>465.25</v>
      </c>
      <c r="E813" s="36">
        <v>13.18</v>
      </c>
      <c r="F813" s="19"/>
    </row>
    <row r="814" spans="2:6" x14ac:dyDescent="0.2">
      <c r="B814" s="34">
        <v>1995.02</v>
      </c>
      <c r="C814" s="35">
        <v>34731</v>
      </c>
      <c r="D814" s="36">
        <v>481.92</v>
      </c>
      <c r="E814" s="36">
        <v>13.18</v>
      </c>
      <c r="F814" s="19"/>
    </row>
    <row r="815" spans="2:6" x14ac:dyDescent="0.2">
      <c r="B815" s="34">
        <v>1995.03</v>
      </c>
      <c r="C815" s="35">
        <v>34759</v>
      </c>
      <c r="D815" s="36">
        <v>493.15</v>
      </c>
      <c r="E815" s="36">
        <v>13.18</v>
      </c>
      <c r="F815" s="19"/>
    </row>
    <row r="816" spans="2:6" x14ac:dyDescent="0.2">
      <c r="B816" s="34">
        <v>1995.04</v>
      </c>
      <c r="C816" s="35">
        <v>34790</v>
      </c>
      <c r="D816" s="36">
        <v>507.91</v>
      </c>
      <c r="E816" s="36">
        <v>13.2433</v>
      </c>
      <c r="F816" s="19"/>
    </row>
    <row r="817" spans="2:6" x14ac:dyDescent="0.2">
      <c r="B817" s="34">
        <v>1995.05</v>
      </c>
      <c r="C817" s="35">
        <v>34820</v>
      </c>
      <c r="D817" s="36">
        <v>523.80999999999995</v>
      </c>
      <c r="E817" s="36">
        <v>13.306699999999999</v>
      </c>
      <c r="F817" s="19"/>
    </row>
    <row r="818" spans="2:6" x14ac:dyDescent="0.2">
      <c r="B818" s="34">
        <v>1995.06</v>
      </c>
      <c r="C818" s="35">
        <v>34851</v>
      </c>
      <c r="D818" s="36">
        <v>539.35</v>
      </c>
      <c r="E818" s="36">
        <v>13.37</v>
      </c>
      <c r="F818" s="19"/>
    </row>
    <row r="819" spans="2:6" x14ac:dyDescent="0.2">
      <c r="B819" s="34">
        <v>1995.07</v>
      </c>
      <c r="C819" s="35">
        <v>34881</v>
      </c>
      <c r="D819" s="36">
        <v>557.37</v>
      </c>
      <c r="E819" s="36">
        <v>13.44</v>
      </c>
      <c r="F819" s="19"/>
    </row>
    <row r="820" spans="2:6" x14ac:dyDescent="0.2">
      <c r="B820" s="34">
        <v>1995.08</v>
      </c>
      <c r="C820" s="35">
        <v>34912</v>
      </c>
      <c r="D820" s="36">
        <v>559.11</v>
      </c>
      <c r="E820" s="36">
        <v>13.51</v>
      </c>
      <c r="F820" s="19"/>
    </row>
    <row r="821" spans="2:6" x14ac:dyDescent="0.2">
      <c r="B821" s="34">
        <v>1995.09</v>
      </c>
      <c r="C821" s="35">
        <v>34943</v>
      </c>
      <c r="D821" s="36">
        <v>578.77</v>
      </c>
      <c r="E821" s="36">
        <v>13.58</v>
      </c>
      <c r="F821" s="19"/>
    </row>
    <row r="822" spans="2:6" x14ac:dyDescent="0.2">
      <c r="B822" s="34">
        <v>1995.1</v>
      </c>
      <c r="C822" s="35">
        <v>34973</v>
      </c>
      <c r="D822" s="36">
        <v>582.91999999999996</v>
      </c>
      <c r="E822" s="36">
        <v>13.65</v>
      </c>
      <c r="F822" s="19"/>
    </row>
    <row r="823" spans="2:6" x14ac:dyDescent="0.2">
      <c r="B823" s="34">
        <v>1995.11</v>
      </c>
      <c r="C823" s="35">
        <v>35004</v>
      </c>
      <c r="D823" s="36">
        <v>595.53</v>
      </c>
      <c r="E823" s="36">
        <v>13.72</v>
      </c>
      <c r="F823" s="19"/>
    </row>
    <row r="824" spans="2:6" x14ac:dyDescent="0.2">
      <c r="B824" s="34">
        <v>1995.12</v>
      </c>
      <c r="C824" s="35">
        <v>35034</v>
      </c>
      <c r="D824" s="36">
        <v>614.57000000000005</v>
      </c>
      <c r="E824" s="36">
        <v>13.79</v>
      </c>
      <c r="F824" s="19"/>
    </row>
    <row r="825" spans="2:6" x14ac:dyDescent="0.2">
      <c r="B825" s="34">
        <v>1996.01</v>
      </c>
      <c r="C825" s="35">
        <v>35065</v>
      </c>
      <c r="D825" s="36">
        <v>614.41999999999996</v>
      </c>
      <c r="E825" s="36">
        <v>13.8933</v>
      </c>
      <c r="F825" s="19"/>
    </row>
    <row r="826" spans="2:6" x14ac:dyDescent="0.2">
      <c r="B826" s="34">
        <v>1996.02</v>
      </c>
      <c r="C826" s="35">
        <v>35096</v>
      </c>
      <c r="D826" s="36">
        <v>649.54</v>
      </c>
      <c r="E826" s="36">
        <v>13.996700000000001</v>
      </c>
      <c r="F826" s="19"/>
    </row>
    <row r="827" spans="2:6" x14ac:dyDescent="0.2">
      <c r="B827" s="34">
        <v>1996.03</v>
      </c>
      <c r="C827" s="35">
        <v>35125</v>
      </c>
      <c r="D827" s="36">
        <v>647.07000000000005</v>
      </c>
      <c r="E827" s="36">
        <v>14.1</v>
      </c>
      <c r="F827" s="19"/>
    </row>
    <row r="828" spans="2:6" x14ac:dyDescent="0.2">
      <c r="B828" s="34">
        <v>1996.04</v>
      </c>
      <c r="C828" s="35">
        <v>35156</v>
      </c>
      <c r="D828" s="36">
        <v>647.16999999999996</v>
      </c>
      <c r="E828" s="36">
        <v>14.156700000000001</v>
      </c>
      <c r="F828" s="19"/>
    </row>
    <row r="829" spans="2:6" x14ac:dyDescent="0.2">
      <c r="B829" s="34">
        <v>1996.05</v>
      </c>
      <c r="C829" s="35">
        <v>35186</v>
      </c>
      <c r="D829" s="36">
        <v>661.23</v>
      </c>
      <c r="E829" s="36">
        <v>14.2133</v>
      </c>
      <c r="F829" s="19"/>
    </row>
    <row r="830" spans="2:6" x14ac:dyDescent="0.2">
      <c r="B830" s="34">
        <v>1996.06</v>
      </c>
      <c r="C830" s="35">
        <v>35217</v>
      </c>
      <c r="D830" s="36">
        <v>668.5</v>
      </c>
      <c r="E830" s="36">
        <v>14.27</v>
      </c>
      <c r="F830" s="19"/>
    </row>
    <row r="831" spans="2:6" x14ac:dyDescent="0.2">
      <c r="B831" s="34">
        <v>1996.07</v>
      </c>
      <c r="C831" s="35">
        <v>35247</v>
      </c>
      <c r="D831" s="36">
        <v>644.07000000000005</v>
      </c>
      <c r="E831" s="36">
        <v>14.4</v>
      </c>
      <c r="F831" s="19"/>
    </row>
    <row r="832" spans="2:6" x14ac:dyDescent="0.2">
      <c r="B832" s="34">
        <v>1996.08</v>
      </c>
      <c r="C832" s="35">
        <v>35278</v>
      </c>
      <c r="D832" s="36">
        <v>662.68</v>
      </c>
      <c r="E832" s="36">
        <v>14.53</v>
      </c>
      <c r="F832" s="19"/>
    </row>
    <row r="833" spans="2:6" x14ac:dyDescent="0.2">
      <c r="B833" s="34">
        <v>1996.09</v>
      </c>
      <c r="C833" s="35">
        <v>35309</v>
      </c>
      <c r="D833" s="36">
        <v>674.88</v>
      </c>
      <c r="E833" s="36">
        <v>14.66</v>
      </c>
      <c r="F833" s="19"/>
    </row>
    <row r="834" spans="2:6" x14ac:dyDescent="0.2">
      <c r="B834" s="34">
        <v>1996.1</v>
      </c>
      <c r="C834" s="35">
        <v>35339</v>
      </c>
      <c r="D834" s="36">
        <v>701.46</v>
      </c>
      <c r="E834" s="36">
        <v>14.74</v>
      </c>
      <c r="F834" s="19"/>
    </row>
    <row r="835" spans="2:6" x14ac:dyDescent="0.2">
      <c r="B835" s="34">
        <v>1996.11</v>
      </c>
      <c r="C835" s="35">
        <v>35370</v>
      </c>
      <c r="D835" s="36">
        <v>735.67</v>
      </c>
      <c r="E835" s="36">
        <v>14.82</v>
      </c>
      <c r="F835" s="19"/>
    </row>
    <row r="836" spans="2:6" x14ac:dyDescent="0.2">
      <c r="B836" s="34">
        <v>1996.12</v>
      </c>
      <c r="C836" s="35">
        <v>35400</v>
      </c>
      <c r="D836" s="36">
        <v>743.25</v>
      </c>
      <c r="E836" s="36">
        <v>14.9</v>
      </c>
      <c r="F836" s="19"/>
    </row>
    <row r="837" spans="2:6" x14ac:dyDescent="0.2">
      <c r="B837" s="34">
        <v>1997.01</v>
      </c>
      <c r="C837" s="35">
        <v>35431</v>
      </c>
      <c r="D837" s="36">
        <v>766.22</v>
      </c>
      <c r="E837" s="36">
        <v>14.9533</v>
      </c>
      <c r="F837" s="19"/>
    </row>
    <row r="838" spans="2:6" x14ac:dyDescent="0.2">
      <c r="B838" s="34">
        <v>1997.02</v>
      </c>
      <c r="C838" s="35">
        <v>35462</v>
      </c>
      <c r="D838" s="36">
        <v>798.39</v>
      </c>
      <c r="E838" s="36">
        <v>15.0067</v>
      </c>
      <c r="F838" s="19"/>
    </row>
    <row r="839" spans="2:6" x14ac:dyDescent="0.2">
      <c r="B839" s="34">
        <v>1997.03</v>
      </c>
      <c r="C839" s="35">
        <v>35490</v>
      </c>
      <c r="D839" s="36">
        <v>792.16</v>
      </c>
      <c r="E839" s="36">
        <v>15.06</v>
      </c>
      <c r="F839" s="19"/>
    </row>
    <row r="840" spans="2:6" x14ac:dyDescent="0.2">
      <c r="B840" s="34">
        <v>1997.04</v>
      </c>
      <c r="C840" s="35">
        <v>35521</v>
      </c>
      <c r="D840" s="36">
        <v>763.93</v>
      </c>
      <c r="E840" s="36">
        <v>15.093299999999999</v>
      </c>
      <c r="F840" s="19"/>
    </row>
    <row r="841" spans="2:6" x14ac:dyDescent="0.2">
      <c r="B841" s="34">
        <v>1997.05</v>
      </c>
      <c r="C841" s="35">
        <v>35551</v>
      </c>
      <c r="D841" s="36">
        <v>833.09</v>
      </c>
      <c r="E841" s="36">
        <v>15.1267</v>
      </c>
      <c r="F841" s="19"/>
    </row>
    <row r="842" spans="2:6" x14ac:dyDescent="0.2">
      <c r="B842" s="34">
        <v>1997.06</v>
      </c>
      <c r="C842" s="35">
        <v>35582</v>
      </c>
      <c r="D842" s="36">
        <v>876.29</v>
      </c>
      <c r="E842" s="36">
        <v>15.16</v>
      </c>
      <c r="F842" s="19"/>
    </row>
    <row r="843" spans="2:6" x14ac:dyDescent="0.2">
      <c r="B843" s="34">
        <v>1997.07</v>
      </c>
      <c r="C843" s="35">
        <v>35612</v>
      </c>
      <c r="D843" s="36">
        <v>925.29</v>
      </c>
      <c r="E843" s="36">
        <v>15.216699999999999</v>
      </c>
      <c r="F843" s="19"/>
    </row>
    <row r="844" spans="2:6" x14ac:dyDescent="0.2">
      <c r="B844" s="34">
        <v>1997.08</v>
      </c>
      <c r="C844" s="35">
        <v>35643</v>
      </c>
      <c r="D844" s="36">
        <v>927.24</v>
      </c>
      <c r="E844" s="36">
        <v>15.273300000000001</v>
      </c>
      <c r="F844" s="19"/>
    </row>
    <row r="845" spans="2:6" x14ac:dyDescent="0.2">
      <c r="B845" s="34">
        <v>1997.09</v>
      </c>
      <c r="C845" s="35">
        <v>35674</v>
      </c>
      <c r="D845" s="36">
        <v>937.02</v>
      </c>
      <c r="E845" s="36">
        <v>15.33</v>
      </c>
      <c r="F845" s="19"/>
    </row>
    <row r="846" spans="2:6" x14ac:dyDescent="0.2">
      <c r="B846" s="34">
        <v>1997.1</v>
      </c>
      <c r="C846" s="35">
        <v>35704</v>
      </c>
      <c r="D846" s="36">
        <v>951.16</v>
      </c>
      <c r="E846" s="36">
        <v>15.386699999999999</v>
      </c>
      <c r="F846" s="19"/>
    </row>
    <row r="847" spans="2:6" x14ac:dyDescent="0.2">
      <c r="B847" s="34">
        <v>1997.11</v>
      </c>
      <c r="C847" s="35">
        <v>35735</v>
      </c>
      <c r="D847" s="36">
        <v>938.92</v>
      </c>
      <c r="E847" s="36">
        <v>15.443300000000001</v>
      </c>
      <c r="F847" s="19"/>
    </row>
    <row r="848" spans="2:6" x14ac:dyDescent="0.2">
      <c r="B848" s="34">
        <v>1997.12</v>
      </c>
      <c r="C848" s="35">
        <v>35765</v>
      </c>
      <c r="D848" s="36">
        <v>962.37</v>
      </c>
      <c r="E848" s="36">
        <v>15.5</v>
      </c>
      <c r="F848" s="19"/>
    </row>
    <row r="849" spans="2:6" x14ac:dyDescent="0.2">
      <c r="B849" s="34">
        <v>1998.01</v>
      </c>
      <c r="C849" s="35">
        <v>35796</v>
      </c>
      <c r="D849" s="36">
        <v>963.36</v>
      </c>
      <c r="E849" s="36">
        <v>15.55</v>
      </c>
      <c r="F849" s="19"/>
    </row>
    <row r="850" spans="2:6" x14ac:dyDescent="0.2">
      <c r="B850" s="34">
        <v>1998.02</v>
      </c>
      <c r="C850" s="35">
        <v>35827</v>
      </c>
      <c r="D850" s="36">
        <v>1023.74</v>
      </c>
      <c r="E850" s="36">
        <v>15.6</v>
      </c>
      <c r="F850" s="19"/>
    </row>
    <row r="851" spans="2:6" x14ac:dyDescent="0.2">
      <c r="B851" s="34">
        <v>1998.03</v>
      </c>
      <c r="C851" s="35">
        <v>35855</v>
      </c>
      <c r="D851" s="36">
        <v>1076.83</v>
      </c>
      <c r="E851" s="36">
        <v>15.65</v>
      </c>
      <c r="F851" s="19"/>
    </row>
    <row r="852" spans="2:6" x14ac:dyDescent="0.2">
      <c r="B852" s="34">
        <v>1998.04</v>
      </c>
      <c r="C852" s="35">
        <v>35886</v>
      </c>
      <c r="D852" s="36">
        <v>1112.2</v>
      </c>
      <c r="E852" s="36">
        <v>15.75</v>
      </c>
      <c r="F852" s="19"/>
    </row>
    <row r="853" spans="2:6" x14ac:dyDescent="0.2">
      <c r="B853" s="34">
        <v>1998.05</v>
      </c>
      <c r="C853" s="35">
        <v>35916</v>
      </c>
      <c r="D853" s="36">
        <v>1108.42</v>
      </c>
      <c r="E853" s="36">
        <v>15.85</v>
      </c>
      <c r="F853" s="19"/>
    </row>
    <row r="854" spans="2:6" x14ac:dyDescent="0.2">
      <c r="B854" s="34">
        <v>1998.06</v>
      </c>
      <c r="C854" s="35">
        <v>35947</v>
      </c>
      <c r="D854" s="36">
        <v>1108.3900000000001</v>
      </c>
      <c r="E854" s="36">
        <v>15.95</v>
      </c>
      <c r="F854" s="19"/>
    </row>
    <row r="855" spans="2:6" x14ac:dyDescent="0.2">
      <c r="B855" s="34">
        <v>1998.07</v>
      </c>
      <c r="C855" s="35">
        <v>35977</v>
      </c>
      <c r="D855" s="36">
        <v>1156.58</v>
      </c>
      <c r="E855" s="36">
        <v>16.0167</v>
      </c>
      <c r="F855" s="19"/>
    </row>
    <row r="856" spans="2:6" x14ac:dyDescent="0.2">
      <c r="B856" s="34">
        <v>1998.08</v>
      </c>
      <c r="C856" s="35">
        <v>36008</v>
      </c>
      <c r="D856" s="36">
        <v>1074.6199999999999</v>
      </c>
      <c r="E856" s="36">
        <v>16.083300000000001</v>
      </c>
      <c r="F856" s="19"/>
    </row>
    <row r="857" spans="2:6" x14ac:dyDescent="0.2">
      <c r="B857" s="34">
        <v>1998.09</v>
      </c>
      <c r="C857" s="35">
        <v>36039</v>
      </c>
      <c r="D857" s="36">
        <v>1020.64</v>
      </c>
      <c r="E857" s="36">
        <v>16.149999999999999</v>
      </c>
      <c r="F857" s="19"/>
    </row>
    <row r="858" spans="2:6" x14ac:dyDescent="0.2">
      <c r="B858" s="34">
        <v>1998.1</v>
      </c>
      <c r="C858" s="35">
        <v>36069</v>
      </c>
      <c r="D858" s="36">
        <v>1032.47</v>
      </c>
      <c r="E858" s="36">
        <v>16.166699999999999</v>
      </c>
      <c r="F858" s="19"/>
    </row>
    <row r="859" spans="2:6" x14ac:dyDescent="0.2">
      <c r="B859" s="34">
        <v>1998.11</v>
      </c>
      <c r="C859" s="35">
        <v>36100</v>
      </c>
      <c r="D859" s="36">
        <v>1144.43</v>
      </c>
      <c r="E859" s="36">
        <v>16.183299999999999</v>
      </c>
      <c r="F859" s="19"/>
    </row>
    <row r="860" spans="2:6" x14ac:dyDescent="0.2">
      <c r="B860" s="34">
        <v>1998.12</v>
      </c>
      <c r="C860" s="35">
        <v>36130</v>
      </c>
      <c r="D860" s="36">
        <v>1190.05</v>
      </c>
      <c r="E860" s="36">
        <v>16.2</v>
      </c>
      <c r="F860" s="19"/>
    </row>
    <row r="861" spans="2:6" x14ac:dyDescent="0.2">
      <c r="B861" s="34">
        <v>1999.01</v>
      </c>
      <c r="C861" s="35">
        <v>36161</v>
      </c>
      <c r="D861" s="36">
        <v>1248.77</v>
      </c>
      <c r="E861" s="36">
        <v>16.283333330000001</v>
      </c>
      <c r="F861" s="19"/>
    </row>
    <row r="862" spans="2:6" x14ac:dyDescent="0.2">
      <c r="B862" s="34">
        <v>1999.02</v>
      </c>
      <c r="C862" s="35">
        <v>36192</v>
      </c>
      <c r="D862" s="36">
        <v>1246.58</v>
      </c>
      <c r="E862" s="36">
        <v>16.366666670000001</v>
      </c>
      <c r="F862" s="19"/>
    </row>
    <row r="863" spans="2:6" x14ac:dyDescent="0.2">
      <c r="B863" s="34">
        <v>1999.03</v>
      </c>
      <c r="C863" s="35">
        <v>36220</v>
      </c>
      <c r="D863" s="36">
        <v>1281.6600000000001</v>
      </c>
      <c r="E863" s="36">
        <v>16.45</v>
      </c>
      <c r="F863" s="19"/>
    </row>
    <row r="864" spans="2:6" x14ac:dyDescent="0.2">
      <c r="B864" s="34">
        <v>1999.04</v>
      </c>
      <c r="C864" s="35">
        <v>36251</v>
      </c>
      <c r="D864" s="36">
        <v>1334.76</v>
      </c>
      <c r="E864" s="36">
        <v>16.37</v>
      </c>
      <c r="F864" s="19"/>
    </row>
    <row r="865" spans="2:6" x14ac:dyDescent="0.2">
      <c r="B865" s="34">
        <v>1999.05</v>
      </c>
      <c r="C865" s="35">
        <v>36281</v>
      </c>
      <c r="D865" s="36">
        <v>1332.07</v>
      </c>
      <c r="E865" s="36">
        <v>16.29</v>
      </c>
      <c r="F865" s="19"/>
    </row>
    <row r="866" spans="2:6" x14ac:dyDescent="0.2">
      <c r="B866" s="34">
        <v>1999.06</v>
      </c>
      <c r="C866" s="35">
        <v>36312</v>
      </c>
      <c r="D866" s="36">
        <v>1322.55</v>
      </c>
      <c r="E866" s="36">
        <v>16.21</v>
      </c>
      <c r="F866" s="19"/>
    </row>
    <row r="867" spans="2:6" x14ac:dyDescent="0.2">
      <c r="B867" s="34">
        <v>1999.07</v>
      </c>
      <c r="C867" s="35">
        <v>36342</v>
      </c>
      <c r="D867" s="36">
        <v>1380.99</v>
      </c>
      <c r="E867" s="36">
        <v>16.293333333333333</v>
      </c>
      <c r="F867" s="19"/>
    </row>
    <row r="868" spans="2:6" x14ac:dyDescent="0.2">
      <c r="B868" s="34">
        <v>1999.08</v>
      </c>
      <c r="C868" s="35">
        <v>36373</v>
      </c>
      <c r="D868" s="36">
        <v>1327.49</v>
      </c>
      <c r="E868" s="36">
        <v>16.376666666666669</v>
      </c>
      <c r="F868" s="19"/>
    </row>
    <row r="869" spans="2:6" x14ac:dyDescent="0.2">
      <c r="B869" s="34">
        <v>1999.09</v>
      </c>
      <c r="C869" s="35">
        <v>36404</v>
      </c>
      <c r="D869" s="36">
        <v>1318.17</v>
      </c>
      <c r="E869" s="36">
        <v>16.46</v>
      </c>
      <c r="F869" s="19"/>
    </row>
    <row r="870" spans="2:6" x14ac:dyDescent="0.2">
      <c r="B870" s="34">
        <v>1999.1</v>
      </c>
      <c r="C870" s="35">
        <v>36434</v>
      </c>
      <c r="D870" s="36">
        <v>1300.01</v>
      </c>
      <c r="E870" s="36">
        <v>16.466666666666669</v>
      </c>
      <c r="F870" s="19"/>
    </row>
    <row r="871" spans="2:6" x14ac:dyDescent="0.2">
      <c r="B871" s="34">
        <v>1999.11</v>
      </c>
      <c r="C871" s="35">
        <v>36465</v>
      </c>
      <c r="D871" s="36">
        <v>1391</v>
      </c>
      <c r="E871" s="36">
        <v>16.473333333333333</v>
      </c>
      <c r="F871" s="19"/>
    </row>
    <row r="872" spans="2:6" x14ac:dyDescent="0.2">
      <c r="B872" s="34">
        <v>1999.12</v>
      </c>
      <c r="C872" s="35">
        <v>36495</v>
      </c>
      <c r="D872" s="36">
        <v>1428.68</v>
      </c>
      <c r="E872" s="36">
        <v>16.48</v>
      </c>
      <c r="F872" s="19"/>
    </row>
    <row r="873" spans="2:6" x14ac:dyDescent="0.2">
      <c r="B873" s="34">
        <v>2000.01</v>
      </c>
      <c r="C873" s="35">
        <v>36526</v>
      </c>
      <c r="D873" s="36">
        <v>1425.59</v>
      </c>
      <c r="E873" s="36">
        <v>16.573333333333334</v>
      </c>
      <c r="F873" s="19"/>
    </row>
    <row r="874" spans="2:6" x14ac:dyDescent="0.2">
      <c r="B874" s="34">
        <v>2000.02</v>
      </c>
      <c r="C874" s="35">
        <v>36557</v>
      </c>
      <c r="D874" s="36">
        <v>1388.87</v>
      </c>
      <c r="E874" s="36">
        <v>16.666666666666668</v>
      </c>
      <c r="F874" s="19"/>
    </row>
    <row r="875" spans="2:6" x14ac:dyDescent="0.2">
      <c r="B875" s="34">
        <v>2000.03</v>
      </c>
      <c r="C875" s="35">
        <v>36586</v>
      </c>
      <c r="D875" s="36">
        <v>1442.21</v>
      </c>
      <c r="E875" s="37">
        <v>16.760000000000002</v>
      </c>
      <c r="F875" s="19"/>
    </row>
    <row r="876" spans="2:6" x14ac:dyDescent="0.2">
      <c r="B876" s="34">
        <v>2000.04</v>
      </c>
      <c r="C876" s="35">
        <v>36617</v>
      </c>
      <c r="D876" s="36">
        <v>1461.36</v>
      </c>
      <c r="E876" s="36">
        <v>16.740000000000002</v>
      </c>
      <c r="F876" s="19"/>
    </row>
    <row r="877" spans="2:6" x14ac:dyDescent="0.2">
      <c r="B877" s="34">
        <v>2000.05</v>
      </c>
      <c r="C877" s="35">
        <v>36647</v>
      </c>
      <c r="D877" s="36">
        <v>1418.48</v>
      </c>
      <c r="E877" s="36">
        <v>16.72</v>
      </c>
      <c r="F877" s="19"/>
    </row>
    <row r="878" spans="2:6" x14ac:dyDescent="0.2">
      <c r="B878" s="34">
        <v>2000.06</v>
      </c>
      <c r="C878" s="35">
        <v>36678</v>
      </c>
      <c r="D878" s="36">
        <v>1461.96</v>
      </c>
      <c r="E878" s="36">
        <v>16.7</v>
      </c>
      <c r="F878" s="19"/>
    </row>
    <row r="879" spans="2:6" x14ac:dyDescent="0.2">
      <c r="B879" s="34">
        <v>2000.07</v>
      </c>
      <c r="C879" s="35">
        <v>36708</v>
      </c>
      <c r="D879" s="36">
        <v>1473</v>
      </c>
      <c r="E879" s="36">
        <v>16.579999999999998</v>
      </c>
      <c r="F879" s="19"/>
    </row>
    <row r="880" spans="2:6" x14ac:dyDescent="0.2">
      <c r="B880" s="34">
        <v>2000.08</v>
      </c>
      <c r="C880" s="35">
        <v>36739</v>
      </c>
      <c r="D880" s="36">
        <v>1485.46</v>
      </c>
      <c r="E880" s="36">
        <v>16.46</v>
      </c>
      <c r="F880" s="19"/>
    </row>
    <row r="881" spans="2:6" x14ac:dyDescent="0.2">
      <c r="B881" s="34">
        <v>2000.09</v>
      </c>
      <c r="C881" s="35">
        <v>36770</v>
      </c>
      <c r="D881" s="36">
        <v>1468.05</v>
      </c>
      <c r="E881" s="36">
        <v>16.34</v>
      </c>
      <c r="F881" s="19"/>
    </row>
    <row r="882" spans="2:6" x14ac:dyDescent="0.2">
      <c r="B882" s="34">
        <v>2000.1</v>
      </c>
      <c r="C882" s="35">
        <v>36800</v>
      </c>
      <c r="D882" s="36">
        <v>1390.14</v>
      </c>
      <c r="E882" s="36">
        <v>16.316666666666666</v>
      </c>
      <c r="F882" s="19"/>
    </row>
    <row r="883" spans="2:6" x14ac:dyDescent="0.2">
      <c r="B883" s="34">
        <v>2000.11</v>
      </c>
      <c r="C883" s="35">
        <v>36831</v>
      </c>
      <c r="D883" s="36">
        <v>1378.04</v>
      </c>
      <c r="E883" s="36">
        <v>16.293333333333333</v>
      </c>
      <c r="F883" s="19"/>
    </row>
    <row r="884" spans="2:6" x14ac:dyDescent="0.2">
      <c r="B884" s="34">
        <v>2000.12</v>
      </c>
      <c r="C884" s="35">
        <v>36861</v>
      </c>
      <c r="D884" s="36">
        <v>1330.93</v>
      </c>
      <c r="E884" s="37">
        <v>16.27</v>
      </c>
      <c r="F884" s="19"/>
    </row>
    <row r="885" spans="2:6" x14ac:dyDescent="0.2">
      <c r="B885" s="34">
        <v>2001.01</v>
      </c>
      <c r="C885" s="35">
        <v>36892</v>
      </c>
      <c r="D885" s="36">
        <v>1335.63</v>
      </c>
      <c r="E885" s="36">
        <v>16.169999999999998</v>
      </c>
      <c r="F885" s="19"/>
    </row>
    <row r="886" spans="2:6" x14ac:dyDescent="0.2">
      <c r="B886" s="34">
        <v>2001.02</v>
      </c>
      <c r="C886" s="35">
        <v>36923</v>
      </c>
      <c r="D886" s="36">
        <v>1305.75</v>
      </c>
      <c r="E886" s="36">
        <v>16.07</v>
      </c>
      <c r="F886" s="19"/>
    </row>
    <row r="887" spans="2:6" x14ac:dyDescent="0.2">
      <c r="B887" s="34">
        <v>2001.03</v>
      </c>
      <c r="C887" s="35">
        <v>36951</v>
      </c>
      <c r="D887" s="36">
        <v>1185.8499999999999</v>
      </c>
      <c r="E887" s="36">
        <v>15.97</v>
      </c>
      <c r="F887" s="19"/>
    </row>
    <row r="888" spans="2:6" x14ac:dyDescent="0.2">
      <c r="B888" s="34">
        <v>2001.04</v>
      </c>
      <c r="C888" s="35">
        <v>36982</v>
      </c>
      <c r="D888" s="36">
        <v>1189.8399999999999</v>
      </c>
      <c r="E888" s="36">
        <v>15.876666666666665</v>
      </c>
      <c r="F888" s="19"/>
    </row>
    <row r="889" spans="2:6" x14ac:dyDescent="0.2">
      <c r="B889" s="34">
        <v>2001.05</v>
      </c>
      <c r="C889" s="35">
        <v>37012</v>
      </c>
      <c r="D889" s="36">
        <v>1270.3699999999999</v>
      </c>
      <c r="E889" s="36">
        <v>15.783333333333331</v>
      </c>
      <c r="F889" s="19"/>
    </row>
    <row r="890" spans="2:6" x14ac:dyDescent="0.2">
      <c r="B890" s="34">
        <v>2001.06</v>
      </c>
      <c r="C890" s="35">
        <v>37043</v>
      </c>
      <c r="D890" s="36">
        <v>1238.71</v>
      </c>
      <c r="E890" s="36">
        <v>15.69</v>
      </c>
      <c r="F890" s="19"/>
    </row>
    <row r="891" spans="2:6" x14ac:dyDescent="0.2">
      <c r="B891" s="34">
        <v>2001.07</v>
      </c>
      <c r="C891" s="35">
        <v>37073</v>
      </c>
      <c r="D891" s="36">
        <v>1204.45</v>
      </c>
      <c r="E891" s="36">
        <v>15.706666666666667</v>
      </c>
      <c r="F891" s="19"/>
    </row>
    <row r="892" spans="2:6" x14ac:dyDescent="0.2">
      <c r="B892" s="34">
        <v>2001.08</v>
      </c>
      <c r="C892" s="35">
        <v>37104</v>
      </c>
      <c r="D892" s="36">
        <v>1178.5</v>
      </c>
      <c r="E892" s="36">
        <v>15.723333333333333</v>
      </c>
      <c r="F892" s="19"/>
    </row>
    <row r="893" spans="2:6" x14ac:dyDescent="0.2">
      <c r="B893" s="34">
        <v>2001.09</v>
      </c>
      <c r="C893" s="35">
        <v>37135</v>
      </c>
      <c r="D893" s="36">
        <v>1044.6400000000001</v>
      </c>
      <c r="E893" s="36">
        <v>15.74</v>
      </c>
      <c r="F893" s="19"/>
    </row>
    <row r="894" spans="2:6" x14ac:dyDescent="0.2">
      <c r="B894" s="34">
        <v>2001.1</v>
      </c>
      <c r="C894" s="35">
        <v>37165</v>
      </c>
      <c r="D894" s="36">
        <v>1076.5899999999999</v>
      </c>
      <c r="E894" s="36">
        <v>15.740000000000002</v>
      </c>
      <c r="F894" s="19"/>
    </row>
    <row r="895" spans="2:6" x14ac:dyDescent="0.2">
      <c r="B895" s="34">
        <v>2001.11</v>
      </c>
      <c r="C895" s="35">
        <v>37196</v>
      </c>
      <c r="D895" s="36">
        <v>1129.68</v>
      </c>
      <c r="E895" s="36">
        <v>15.740000000000002</v>
      </c>
      <c r="F895" s="19"/>
    </row>
    <row r="896" spans="2:6" x14ac:dyDescent="0.2">
      <c r="B896" s="34">
        <v>2001.12</v>
      </c>
      <c r="C896" s="35">
        <v>37226</v>
      </c>
      <c r="D896" s="36">
        <v>1144.93</v>
      </c>
      <c r="E896" s="36">
        <v>15.74</v>
      </c>
      <c r="F896" s="19"/>
    </row>
    <row r="897" spans="2:6" x14ac:dyDescent="0.2">
      <c r="B897" s="34">
        <v>2002.01</v>
      </c>
      <c r="C897" s="35">
        <v>37257</v>
      </c>
      <c r="D897" s="36">
        <v>1140.21</v>
      </c>
      <c r="E897" s="36">
        <v>15.736666666666668</v>
      </c>
      <c r="F897" s="19"/>
    </row>
    <row r="898" spans="2:6" x14ac:dyDescent="0.2">
      <c r="B898" s="34">
        <v>2002.02</v>
      </c>
      <c r="C898" s="35">
        <v>37288</v>
      </c>
      <c r="D898" s="36">
        <v>1100.67</v>
      </c>
      <c r="E898" s="36">
        <v>15.733333333333334</v>
      </c>
      <c r="F898" s="19"/>
    </row>
    <row r="899" spans="2:6" x14ac:dyDescent="0.2">
      <c r="B899" s="34">
        <v>2002.03</v>
      </c>
      <c r="C899" s="35">
        <v>37316</v>
      </c>
      <c r="D899" s="36">
        <v>1153.79</v>
      </c>
      <c r="E899" s="36">
        <v>15.73</v>
      </c>
      <c r="F899" s="19"/>
    </row>
    <row r="900" spans="2:6" x14ac:dyDescent="0.2">
      <c r="B900" s="34">
        <v>2002.04</v>
      </c>
      <c r="C900" s="35">
        <v>37347</v>
      </c>
      <c r="D900" s="36">
        <v>1111.93</v>
      </c>
      <c r="E900" s="36">
        <v>15.83</v>
      </c>
      <c r="F900" s="19"/>
    </row>
    <row r="901" spans="2:6" x14ac:dyDescent="0.2">
      <c r="B901" s="34">
        <v>2002.05</v>
      </c>
      <c r="C901" s="35">
        <v>37377</v>
      </c>
      <c r="D901" s="36">
        <v>1079.25</v>
      </c>
      <c r="E901" s="36">
        <v>15.93</v>
      </c>
      <c r="F901" s="19"/>
    </row>
    <row r="902" spans="2:6" x14ac:dyDescent="0.2">
      <c r="B902" s="34">
        <v>2002.06</v>
      </c>
      <c r="C902" s="35">
        <v>37408</v>
      </c>
      <c r="D902" s="36">
        <v>1014.02</v>
      </c>
      <c r="E902" s="36">
        <v>16.03</v>
      </c>
      <c r="F902" s="19"/>
    </row>
    <row r="903" spans="2:6" x14ac:dyDescent="0.2">
      <c r="B903" s="34">
        <v>2002.07</v>
      </c>
      <c r="C903" s="35">
        <v>37438</v>
      </c>
      <c r="D903" s="36">
        <v>903.59</v>
      </c>
      <c r="E903" s="36">
        <v>15.95</v>
      </c>
      <c r="F903" s="19"/>
    </row>
    <row r="904" spans="2:6" x14ac:dyDescent="0.2">
      <c r="B904" s="34">
        <v>2002.08</v>
      </c>
      <c r="C904" s="35">
        <v>37469</v>
      </c>
      <c r="D904" s="36">
        <v>912.55</v>
      </c>
      <c r="E904" s="36">
        <v>15.87</v>
      </c>
      <c r="F904" s="19"/>
    </row>
    <row r="905" spans="2:6" x14ac:dyDescent="0.2">
      <c r="B905" s="34">
        <v>2002.09</v>
      </c>
      <c r="C905" s="35">
        <v>37500</v>
      </c>
      <c r="D905" s="36">
        <v>867.81</v>
      </c>
      <c r="E905" s="36">
        <v>15.79</v>
      </c>
      <c r="F905" s="19"/>
    </row>
    <row r="906" spans="2:6" x14ac:dyDescent="0.2">
      <c r="B906" s="34">
        <v>2002.1</v>
      </c>
      <c r="C906" s="35">
        <v>37530</v>
      </c>
      <c r="D906" s="36">
        <v>854.63</v>
      </c>
      <c r="E906" s="36">
        <v>15.883333333333333</v>
      </c>
      <c r="F906" s="19"/>
    </row>
    <row r="907" spans="2:6" x14ac:dyDescent="0.2">
      <c r="B907" s="34">
        <v>2002.11</v>
      </c>
      <c r="C907" s="35">
        <v>37561</v>
      </c>
      <c r="D907" s="36">
        <v>909.93</v>
      </c>
      <c r="E907" s="36">
        <v>15.976666666666667</v>
      </c>
      <c r="F907" s="19"/>
    </row>
    <row r="908" spans="2:6" x14ac:dyDescent="0.2">
      <c r="B908" s="34">
        <v>2002.12</v>
      </c>
      <c r="C908" s="35">
        <v>37591</v>
      </c>
      <c r="D908" s="36">
        <v>899.18</v>
      </c>
      <c r="E908" s="36">
        <v>16.07</v>
      </c>
      <c r="F908" s="19"/>
    </row>
    <row r="909" spans="2:6" x14ac:dyDescent="0.2">
      <c r="B909" s="34">
        <v>2003.01</v>
      </c>
      <c r="C909" s="35">
        <v>37622</v>
      </c>
      <c r="D909" s="36">
        <v>895.84</v>
      </c>
      <c r="E909" s="36">
        <v>16.119999999999997</v>
      </c>
      <c r="F909" s="19"/>
    </row>
    <row r="910" spans="2:6" x14ac:dyDescent="0.2">
      <c r="B910" s="34">
        <v>2003.02</v>
      </c>
      <c r="C910" s="35">
        <v>37653</v>
      </c>
      <c r="D910" s="36">
        <v>837.03</v>
      </c>
      <c r="E910" s="36">
        <v>16.169999999999998</v>
      </c>
      <c r="F910" s="19"/>
    </row>
    <row r="911" spans="2:6" x14ac:dyDescent="0.2">
      <c r="B911" s="34">
        <v>2003.03</v>
      </c>
      <c r="C911" s="35">
        <v>37681</v>
      </c>
      <c r="D911" s="36">
        <v>846.63</v>
      </c>
      <c r="E911" s="36">
        <v>16.22</v>
      </c>
      <c r="F911" s="19"/>
    </row>
    <row r="912" spans="2:6" x14ac:dyDescent="0.2">
      <c r="B912" s="34">
        <v>2003.04</v>
      </c>
      <c r="C912" s="35">
        <v>37712</v>
      </c>
      <c r="D912" s="36">
        <v>890.03</v>
      </c>
      <c r="E912" s="36">
        <v>16.203333333333333</v>
      </c>
      <c r="F912" s="19"/>
    </row>
    <row r="913" spans="2:6" x14ac:dyDescent="0.2">
      <c r="B913" s="34">
        <v>2003.05</v>
      </c>
      <c r="C913" s="35">
        <v>37742</v>
      </c>
      <c r="D913" s="36">
        <v>935.96</v>
      </c>
      <c r="E913" s="36">
        <v>16.186666666666667</v>
      </c>
      <c r="F913" s="19"/>
    </row>
    <row r="914" spans="2:6" x14ac:dyDescent="0.2">
      <c r="B914" s="34">
        <v>2003.06</v>
      </c>
      <c r="C914" s="35">
        <v>37773</v>
      </c>
      <c r="D914" s="36">
        <v>988</v>
      </c>
      <c r="E914" s="36">
        <v>16.170000000000002</v>
      </c>
      <c r="F914" s="19"/>
    </row>
    <row r="915" spans="2:6" x14ac:dyDescent="0.2">
      <c r="B915" s="34">
        <v>2003.07</v>
      </c>
      <c r="C915" s="35">
        <v>37803</v>
      </c>
      <c r="D915" s="36">
        <v>992.54</v>
      </c>
      <c r="E915" s="36">
        <v>16.310000000000002</v>
      </c>
      <c r="F915" s="19"/>
    </row>
    <row r="916" spans="2:6" x14ac:dyDescent="0.2">
      <c r="B916" s="34">
        <v>2003.08</v>
      </c>
      <c r="C916" s="35">
        <v>37834</v>
      </c>
      <c r="D916" s="36">
        <v>989.53</v>
      </c>
      <c r="E916" s="36">
        <v>16.450000000000003</v>
      </c>
      <c r="F916" s="19"/>
    </row>
    <row r="917" spans="2:6" x14ac:dyDescent="0.2">
      <c r="B917" s="34">
        <v>2003.09</v>
      </c>
      <c r="C917" s="35">
        <v>37865</v>
      </c>
      <c r="D917" s="36">
        <v>1019.44</v>
      </c>
      <c r="E917" s="36">
        <v>16.59</v>
      </c>
      <c r="F917" s="19"/>
    </row>
    <row r="918" spans="2:6" x14ac:dyDescent="0.2">
      <c r="B918" s="34">
        <v>2003.1</v>
      </c>
      <c r="C918" s="35">
        <v>37895</v>
      </c>
      <c r="D918" s="36">
        <v>1038.73</v>
      </c>
      <c r="E918" s="36">
        <v>16.856666666666669</v>
      </c>
      <c r="F918" s="19"/>
    </row>
    <row r="919" spans="2:6" x14ac:dyDescent="0.2">
      <c r="B919" s="34">
        <v>2003.11</v>
      </c>
      <c r="C919" s="35">
        <v>37926</v>
      </c>
      <c r="D919" s="36">
        <v>1049.9000000000001</v>
      </c>
      <c r="E919" s="36">
        <v>17.123333333333335</v>
      </c>
      <c r="F919" s="19"/>
    </row>
    <row r="920" spans="2:6" x14ac:dyDescent="0.2">
      <c r="B920" s="34">
        <v>2003.12</v>
      </c>
      <c r="C920" s="35">
        <v>37956</v>
      </c>
      <c r="D920" s="36">
        <v>1080.6400000000001</v>
      </c>
      <c r="E920" s="36">
        <v>17.39</v>
      </c>
      <c r="F920" s="19"/>
    </row>
    <row r="921" spans="2:6" x14ac:dyDescent="0.2">
      <c r="B921" s="34">
        <v>2004.01</v>
      </c>
      <c r="C921" s="35">
        <v>37987</v>
      </c>
      <c r="D921" s="36">
        <v>1132.52</v>
      </c>
      <c r="E921" s="36">
        <v>17.600000000000001</v>
      </c>
      <c r="F921" s="19"/>
    </row>
    <row r="922" spans="2:6" x14ac:dyDescent="0.2">
      <c r="B922" s="34">
        <v>2004.02</v>
      </c>
      <c r="C922" s="35">
        <v>38018</v>
      </c>
      <c r="D922" s="36">
        <v>1143.3599999999999</v>
      </c>
      <c r="E922" s="36">
        <v>17.810000000000002</v>
      </c>
      <c r="F922" s="19"/>
    </row>
    <row r="923" spans="2:6" x14ac:dyDescent="0.2">
      <c r="B923" s="34">
        <v>2004.03</v>
      </c>
      <c r="C923" s="35">
        <v>38047</v>
      </c>
      <c r="D923" s="36">
        <v>1123.98</v>
      </c>
      <c r="E923" s="36">
        <v>18.02</v>
      </c>
      <c r="F923" s="19"/>
    </row>
    <row r="924" spans="2:6" x14ac:dyDescent="0.2">
      <c r="B924" s="34">
        <v>2004.04</v>
      </c>
      <c r="C924" s="35">
        <v>38078</v>
      </c>
      <c r="D924" s="36">
        <v>1133.3599999999999</v>
      </c>
      <c r="E924" s="36">
        <v>18.213333333333335</v>
      </c>
      <c r="F924" s="19"/>
    </row>
    <row r="925" spans="2:6" x14ac:dyDescent="0.2">
      <c r="B925" s="34">
        <v>2004.05</v>
      </c>
      <c r="C925" s="35">
        <v>38108</v>
      </c>
      <c r="D925" s="36">
        <v>1102.78</v>
      </c>
      <c r="E925" s="36">
        <v>18.406666666666666</v>
      </c>
      <c r="F925" s="19"/>
    </row>
    <row r="926" spans="2:6" x14ac:dyDescent="0.2">
      <c r="B926" s="34">
        <v>2004.06</v>
      </c>
      <c r="C926" s="35">
        <v>38139</v>
      </c>
      <c r="D926" s="36">
        <v>1132.76</v>
      </c>
      <c r="E926" s="36">
        <v>18.600000000000001</v>
      </c>
      <c r="F926" s="19"/>
    </row>
    <row r="927" spans="2:6" x14ac:dyDescent="0.2">
      <c r="B927" s="34">
        <v>2004.07</v>
      </c>
      <c r="C927" s="35">
        <v>38169</v>
      </c>
      <c r="D927" s="36">
        <v>1105.8499999999999</v>
      </c>
      <c r="E927" s="36">
        <v>18.786666666666669</v>
      </c>
      <c r="F927" s="19"/>
    </row>
    <row r="928" spans="2:6" x14ac:dyDescent="0.2">
      <c r="B928" s="34">
        <v>2004.08</v>
      </c>
      <c r="C928" s="35">
        <v>38200</v>
      </c>
      <c r="D928" s="36">
        <v>1088.94</v>
      </c>
      <c r="E928" s="36">
        <v>18.973333333333333</v>
      </c>
      <c r="F928" s="19"/>
    </row>
    <row r="929" spans="2:6" x14ac:dyDescent="0.2">
      <c r="B929" s="34">
        <v>2004.09</v>
      </c>
      <c r="C929" s="35">
        <v>38231</v>
      </c>
      <c r="D929" s="36">
        <v>1117.6600000000001</v>
      </c>
      <c r="E929" s="36">
        <v>19.16</v>
      </c>
      <c r="F929" s="19"/>
    </row>
    <row r="930" spans="2:6" x14ac:dyDescent="0.2">
      <c r="B930" s="34">
        <v>2004.1</v>
      </c>
      <c r="C930" s="35">
        <v>38261</v>
      </c>
      <c r="D930" s="36">
        <v>1117.21</v>
      </c>
      <c r="E930" s="36">
        <v>19.253333333333334</v>
      </c>
      <c r="F930" s="19"/>
    </row>
    <row r="931" spans="2:6" x14ac:dyDescent="0.2">
      <c r="B931" s="34">
        <v>2004.11</v>
      </c>
      <c r="C931" s="35">
        <v>38292</v>
      </c>
      <c r="D931" s="36">
        <v>1168.94</v>
      </c>
      <c r="E931" s="36">
        <v>19.346666666666668</v>
      </c>
      <c r="F931" s="19"/>
    </row>
    <row r="932" spans="2:6" x14ac:dyDescent="0.2">
      <c r="B932" s="34">
        <v>2004.12</v>
      </c>
      <c r="C932" s="35">
        <v>38322</v>
      </c>
      <c r="D932" s="36">
        <v>1199.21</v>
      </c>
      <c r="E932" s="36">
        <v>19.440000000000001</v>
      </c>
      <c r="F932" s="19"/>
    </row>
    <row r="933" spans="2:6" x14ac:dyDescent="0.2">
      <c r="B933" s="34">
        <v>2005.01</v>
      </c>
      <c r="C933" s="35">
        <v>38353</v>
      </c>
      <c r="D933" s="36">
        <v>1181.4100000000001</v>
      </c>
      <c r="E933" s="36">
        <v>19.703333333333333</v>
      </c>
      <c r="F933" s="19"/>
    </row>
    <row r="934" spans="2:6" x14ac:dyDescent="0.2">
      <c r="B934" s="34">
        <v>2005.02</v>
      </c>
      <c r="C934" s="35">
        <v>38384</v>
      </c>
      <c r="D934" s="36">
        <v>1199.6300000000001</v>
      </c>
      <c r="E934" s="36">
        <v>19.966666666666669</v>
      </c>
      <c r="F934" s="19"/>
    </row>
    <row r="935" spans="2:6" x14ac:dyDescent="0.2">
      <c r="B935" s="34">
        <v>2005.03</v>
      </c>
      <c r="C935" s="35">
        <v>38412</v>
      </c>
      <c r="D935" s="36">
        <v>1194.9000000000001</v>
      </c>
      <c r="E935" s="36">
        <v>20.23</v>
      </c>
      <c r="F935" s="19"/>
    </row>
    <row r="936" spans="2:6" x14ac:dyDescent="0.2">
      <c r="B936" s="34">
        <v>2005.04</v>
      </c>
      <c r="C936" s="35">
        <v>38443</v>
      </c>
      <c r="D936" s="36">
        <v>1164.43</v>
      </c>
      <c r="E936" s="36">
        <v>20.463333333333331</v>
      </c>
      <c r="F936" s="19"/>
    </row>
    <row r="937" spans="2:6" x14ac:dyDescent="0.2">
      <c r="B937" s="34">
        <v>2005.05</v>
      </c>
      <c r="C937" s="35">
        <v>38473</v>
      </c>
      <c r="D937" s="36">
        <v>1178.28</v>
      </c>
      <c r="E937" s="36">
        <v>20.696666666666665</v>
      </c>
      <c r="F937" s="19"/>
    </row>
    <row r="938" spans="2:6" x14ac:dyDescent="0.2">
      <c r="B938" s="34">
        <v>2005.06</v>
      </c>
      <c r="C938" s="35">
        <v>38504</v>
      </c>
      <c r="D938" s="36">
        <v>1202.25</v>
      </c>
      <c r="E938" s="36">
        <v>20.93</v>
      </c>
      <c r="F938" s="19"/>
    </row>
    <row r="939" spans="2:6" x14ac:dyDescent="0.2">
      <c r="B939" s="34">
        <v>2005.07</v>
      </c>
      <c r="C939" s="35">
        <v>38534</v>
      </c>
      <c r="D939" s="36">
        <v>1222.24</v>
      </c>
      <c r="E939" s="36">
        <v>21.113333333333333</v>
      </c>
      <c r="F939" s="19"/>
    </row>
    <row r="940" spans="2:6" x14ac:dyDescent="0.2">
      <c r="B940" s="34">
        <v>2005.08</v>
      </c>
      <c r="C940" s="35">
        <v>38565</v>
      </c>
      <c r="D940" s="36">
        <v>1224.27</v>
      </c>
      <c r="E940" s="36">
        <v>21.296666666666667</v>
      </c>
      <c r="F940" s="19"/>
    </row>
    <row r="941" spans="2:6" x14ac:dyDescent="0.2">
      <c r="B941" s="34">
        <v>2005.09</v>
      </c>
      <c r="C941" s="35">
        <v>38596</v>
      </c>
      <c r="D941" s="36">
        <v>1225.92</v>
      </c>
      <c r="E941" s="36">
        <v>21.48</v>
      </c>
      <c r="F941" s="19"/>
    </row>
    <row r="942" spans="2:6" x14ac:dyDescent="0.2">
      <c r="B942" s="34">
        <v>2005.1</v>
      </c>
      <c r="C942" s="35">
        <v>38626</v>
      </c>
      <c r="D942" s="36">
        <v>1191.96</v>
      </c>
      <c r="E942" s="36">
        <v>21.726666666666667</v>
      </c>
      <c r="F942" s="19"/>
    </row>
    <row r="943" spans="2:6" x14ac:dyDescent="0.2">
      <c r="B943" s="34">
        <v>2005.11</v>
      </c>
      <c r="C943" s="35">
        <v>38657</v>
      </c>
      <c r="D943" s="36">
        <v>1237.3699999999999</v>
      </c>
      <c r="E943" s="36">
        <v>21.973333333333333</v>
      </c>
      <c r="F943" s="19"/>
    </row>
    <row r="944" spans="2:6" x14ac:dyDescent="0.2">
      <c r="B944" s="34">
        <v>2005.12</v>
      </c>
      <c r="C944" s="35">
        <v>38687</v>
      </c>
      <c r="D944" s="36">
        <v>1262.07</v>
      </c>
      <c r="E944" s="36">
        <v>22.22</v>
      </c>
      <c r="F944" s="19"/>
    </row>
    <row r="945" spans="2:6" x14ac:dyDescent="0.2">
      <c r="B945" s="34">
        <v>2006.01</v>
      </c>
      <c r="C945" s="35">
        <v>38718</v>
      </c>
      <c r="D945" s="36">
        <v>1278.73</v>
      </c>
      <c r="E945" s="36">
        <v>22.41</v>
      </c>
      <c r="F945" s="19"/>
    </row>
    <row r="946" spans="2:6" x14ac:dyDescent="0.2">
      <c r="B946" s="34">
        <v>2006.02</v>
      </c>
      <c r="C946" s="35">
        <v>38749</v>
      </c>
      <c r="D946" s="36">
        <v>1276.6500000000001</v>
      </c>
      <c r="E946" s="36">
        <v>22.6</v>
      </c>
      <c r="F946" s="19"/>
    </row>
    <row r="947" spans="2:6" x14ac:dyDescent="0.2">
      <c r="B947" s="34">
        <v>2006.03</v>
      </c>
      <c r="C947" s="35">
        <v>38777</v>
      </c>
      <c r="D947" s="36">
        <v>1293.74</v>
      </c>
      <c r="E947" s="36">
        <v>22.79</v>
      </c>
      <c r="F947" s="19"/>
    </row>
    <row r="948" spans="2:6" x14ac:dyDescent="0.2">
      <c r="B948" s="34">
        <v>2006.04</v>
      </c>
      <c r="C948" s="35">
        <v>38808</v>
      </c>
      <c r="D948" s="36">
        <v>1302.17</v>
      </c>
      <c r="E948" s="36">
        <v>23.006666666666668</v>
      </c>
      <c r="F948" s="19"/>
    </row>
    <row r="949" spans="2:6" x14ac:dyDescent="0.2">
      <c r="B949" s="34">
        <v>2006.05</v>
      </c>
      <c r="C949" s="35">
        <v>38838</v>
      </c>
      <c r="D949" s="36">
        <v>1290.01</v>
      </c>
      <c r="E949" s="36">
        <v>23.223333333333333</v>
      </c>
      <c r="F949" s="19"/>
    </row>
    <row r="950" spans="2:6" x14ac:dyDescent="0.2">
      <c r="B950" s="34">
        <v>2006.06</v>
      </c>
      <c r="C950" s="35">
        <v>38869</v>
      </c>
      <c r="D950" s="36">
        <v>1253.17</v>
      </c>
      <c r="E950" s="36">
        <v>23.44</v>
      </c>
      <c r="F950" s="19"/>
    </row>
    <row r="951" spans="2:6" x14ac:dyDescent="0.2">
      <c r="B951" s="34">
        <v>2006.07</v>
      </c>
      <c r="C951" s="35">
        <v>38899</v>
      </c>
      <c r="D951" s="36">
        <v>1260.24</v>
      </c>
      <c r="E951" s="36">
        <v>23.66</v>
      </c>
      <c r="F951" s="19"/>
    </row>
    <row r="952" spans="2:6" x14ac:dyDescent="0.2">
      <c r="B952" s="34">
        <v>2006.08</v>
      </c>
      <c r="C952" s="35">
        <v>38930</v>
      </c>
      <c r="D952" s="36">
        <v>1287.1500000000001</v>
      </c>
      <c r="E952" s="36">
        <v>23.88</v>
      </c>
      <c r="F952" s="19"/>
    </row>
    <row r="953" spans="2:6" x14ac:dyDescent="0.2">
      <c r="B953" s="34">
        <v>2006.09</v>
      </c>
      <c r="C953" s="35">
        <v>38961</v>
      </c>
      <c r="D953" s="36">
        <v>1317.74</v>
      </c>
      <c r="E953" s="36">
        <v>24.1</v>
      </c>
      <c r="F953" s="19"/>
    </row>
    <row r="954" spans="2:6" x14ac:dyDescent="0.2">
      <c r="B954" s="34">
        <v>2006.1</v>
      </c>
      <c r="C954" s="35">
        <v>38991</v>
      </c>
      <c r="D954" s="36">
        <v>1363.38</v>
      </c>
      <c r="E954" s="36">
        <v>24.36</v>
      </c>
      <c r="F954" s="19"/>
    </row>
    <row r="955" spans="2:6" x14ac:dyDescent="0.2">
      <c r="B955" s="34">
        <v>2006.11</v>
      </c>
      <c r="C955" s="35">
        <v>39022</v>
      </c>
      <c r="D955" s="36">
        <v>1388.64</v>
      </c>
      <c r="E955" s="36">
        <v>24.619999999999997</v>
      </c>
      <c r="F955" s="19"/>
    </row>
    <row r="956" spans="2:6" x14ac:dyDescent="0.2">
      <c r="B956" s="34">
        <v>2006.12</v>
      </c>
      <c r="C956" s="35">
        <v>39052</v>
      </c>
      <c r="D956" s="36">
        <v>1416.42</v>
      </c>
      <c r="E956" s="36">
        <v>24.88</v>
      </c>
      <c r="F956" s="19"/>
    </row>
    <row r="957" spans="2:6" x14ac:dyDescent="0.2">
      <c r="B957" s="34">
        <v>2007.01</v>
      </c>
      <c r="C957" s="35">
        <v>39083</v>
      </c>
      <c r="D957" s="36">
        <v>1424.16</v>
      </c>
      <c r="E957" s="36">
        <v>25.083333333333332</v>
      </c>
      <c r="F957" s="19"/>
    </row>
    <row r="958" spans="2:6" x14ac:dyDescent="0.2">
      <c r="B958" s="34">
        <v>2007.02</v>
      </c>
      <c r="C958" s="35">
        <v>39114</v>
      </c>
      <c r="D958" s="36">
        <v>1444.8</v>
      </c>
      <c r="E958" s="36">
        <v>25.286666666666665</v>
      </c>
      <c r="F958" s="19"/>
    </row>
    <row r="959" spans="2:6" x14ac:dyDescent="0.2">
      <c r="B959" s="34">
        <v>2007.03</v>
      </c>
      <c r="C959" s="35">
        <v>39142</v>
      </c>
      <c r="D959" s="36">
        <v>1406.95</v>
      </c>
      <c r="E959" s="36">
        <v>25.49</v>
      </c>
      <c r="F959" s="19"/>
    </row>
    <row r="960" spans="2:6" x14ac:dyDescent="0.2">
      <c r="B960" s="34">
        <v>2007.04</v>
      </c>
      <c r="C960" s="35">
        <v>39173</v>
      </c>
      <c r="D960" s="36">
        <v>1463.64</v>
      </c>
      <c r="E960" s="36">
        <v>25.716666666666669</v>
      </c>
      <c r="F960" s="19"/>
    </row>
    <row r="961" spans="2:6" x14ac:dyDescent="0.2">
      <c r="B961" s="34">
        <v>2007.05</v>
      </c>
      <c r="C961" s="35">
        <v>39203</v>
      </c>
      <c r="D961" s="36">
        <v>1511.14</v>
      </c>
      <c r="E961" s="36">
        <v>25.943333333333335</v>
      </c>
      <c r="F961" s="19"/>
    </row>
    <row r="962" spans="2:6" x14ac:dyDescent="0.2">
      <c r="B962" s="34">
        <v>2007.06</v>
      </c>
      <c r="C962" s="35">
        <v>39234</v>
      </c>
      <c r="D962" s="36">
        <v>1514.19</v>
      </c>
      <c r="E962" s="36">
        <v>26.17</v>
      </c>
      <c r="F962" s="19"/>
    </row>
    <row r="963" spans="2:6" x14ac:dyDescent="0.2">
      <c r="B963" s="34">
        <v>2007.07</v>
      </c>
      <c r="C963" s="35">
        <v>39264</v>
      </c>
      <c r="D963" s="38">
        <v>1520.71</v>
      </c>
      <c r="E963" s="36">
        <v>26.436666666666667</v>
      </c>
      <c r="F963" s="19"/>
    </row>
    <row r="964" spans="2:6" x14ac:dyDescent="0.2">
      <c r="B964" s="34">
        <v>2007.08</v>
      </c>
      <c r="C964" s="35">
        <v>39295</v>
      </c>
      <c r="D964" s="36">
        <v>1454.62</v>
      </c>
      <c r="E964" s="36">
        <v>26.703333333333333</v>
      </c>
      <c r="F964" s="19"/>
    </row>
    <row r="965" spans="2:6" x14ac:dyDescent="0.2">
      <c r="B965" s="34">
        <v>2007.09</v>
      </c>
      <c r="C965" s="35">
        <v>39326</v>
      </c>
      <c r="D965" s="36">
        <v>1497.12</v>
      </c>
      <c r="E965" s="36">
        <v>26.97</v>
      </c>
      <c r="F965" s="19"/>
    </row>
    <row r="966" spans="2:6" x14ac:dyDescent="0.2">
      <c r="B966" s="34">
        <v>2007.1</v>
      </c>
      <c r="C966" s="35">
        <v>39356</v>
      </c>
      <c r="D966" s="36">
        <v>1539.66</v>
      </c>
      <c r="E966" s="36">
        <v>27.223333333333336</v>
      </c>
      <c r="F966" s="19"/>
    </row>
    <row r="967" spans="2:6" x14ac:dyDescent="0.2">
      <c r="B967" s="34">
        <v>2007.11</v>
      </c>
      <c r="C967" s="35">
        <v>39387</v>
      </c>
      <c r="D967" s="36">
        <v>1463.39</v>
      </c>
      <c r="E967" s="36">
        <v>27.476666666666667</v>
      </c>
      <c r="F967" s="19"/>
    </row>
    <row r="968" spans="2:6" x14ac:dyDescent="0.2">
      <c r="B968" s="34">
        <v>2007.12</v>
      </c>
      <c r="C968" s="35">
        <v>39417</v>
      </c>
      <c r="D968" s="36">
        <v>1479.22</v>
      </c>
      <c r="E968" s="36">
        <v>27.73</v>
      </c>
      <c r="F968" s="19"/>
    </row>
    <row r="969" spans="2:6" x14ac:dyDescent="0.2">
      <c r="B969" s="34">
        <v>2008.01</v>
      </c>
      <c r="C969" s="35">
        <v>39448</v>
      </c>
      <c r="D969" s="36">
        <v>1378.76</v>
      </c>
      <c r="E969" s="36">
        <v>27.92</v>
      </c>
      <c r="F969" s="19"/>
    </row>
    <row r="970" spans="2:6" x14ac:dyDescent="0.2">
      <c r="B970" s="34">
        <v>2008.02</v>
      </c>
      <c r="C970" s="35">
        <v>39479</v>
      </c>
      <c r="D970" s="34">
        <v>1354.87</v>
      </c>
      <c r="E970" s="36">
        <v>28.11</v>
      </c>
      <c r="F970" s="19"/>
    </row>
    <row r="971" spans="2:6" x14ac:dyDescent="0.2">
      <c r="B971" s="34">
        <v>2008.03</v>
      </c>
      <c r="C971" s="35">
        <v>39508</v>
      </c>
      <c r="D971" s="34">
        <v>1316.94</v>
      </c>
      <c r="E971" s="34">
        <v>28.3</v>
      </c>
      <c r="F971" s="19"/>
    </row>
    <row r="972" spans="2:6" x14ac:dyDescent="0.2">
      <c r="B972" s="34">
        <v>2008.04</v>
      </c>
      <c r="C972" s="35">
        <v>39539</v>
      </c>
      <c r="D972" s="34">
        <v>1370.47</v>
      </c>
      <c r="E972" s="36">
        <v>28.436666666666667</v>
      </c>
      <c r="F972" s="19"/>
    </row>
    <row r="973" spans="2:6" x14ac:dyDescent="0.2">
      <c r="B973" s="34">
        <v>2008.05</v>
      </c>
      <c r="C973" s="35">
        <v>39569</v>
      </c>
      <c r="D973" s="34">
        <v>1403.22</v>
      </c>
      <c r="E973" s="36">
        <v>28.573333333333334</v>
      </c>
      <c r="F973" s="19"/>
    </row>
    <row r="974" spans="2:6" x14ac:dyDescent="0.2">
      <c r="B974" s="34">
        <v>2008.06</v>
      </c>
      <c r="C974" s="35">
        <v>39600</v>
      </c>
      <c r="D974" s="34">
        <v>1341.25</v>
      </c>
      <c r="E974" s="34">
        <v>28.71</v>
      </c>
      <c r="F974" s="19"/>
    </row>
    <row r="975" spans="2:6" x14ac:dyDescent="0.2">
      <c r="B975" s="34">
        <v>2008.07</v>
      </c>
      <c r="C975" s="35">
        <v>39630</v>
      </c>
      <c r="D975" s="34">
        <v>1257.33</v>
      </c>
      <c r="E975" s="36">
        <v>28.756666666666668</v>
      </c>
      <c r="F975" s="19"/>
    </row>
    <row r="976" spans="2:6" x14ac:dyDescent="0.2">
      <c r="B976" s="34">
        <v>2008.08</v>
      </c>
      <c r="C976" s="35">
        <v>39661</v>
      </c>
      <c r="D976" s="34">
        <v>1281.47</v>
      </c>
      <c r="E976" s="36">
        <v>28.803333333333335</v>
      </c>
      <c r="F976" s="19"/>
    </row>
    <row r="977" spans="2:6" x14ac:dyDescent="0.2">
      <c r="B977" s="34">
        <v>2008.09</v>
      </c>
      <c r="C977" s="35">
        <v>39692</v>
      </c>
      <c r="D977" s="34">
        <v>1216.95</v>
      </c>
      <c r="E977" s="34">
        <v>28.85</v>
      </c>
      <c r="F977" s="19"/>
    </row>
    <row r="978" spans="2:6" x14ac:dyDescent="0.2">
      <c r="B978" s="34">
        <v>2008.1</v>
      </c>
      <c r="C978" s="35">
        <v>39722</v>
      </c>
      <c r="D978" s="34">
        <v>968.8</v>
      </c>
      <c r="E978" s="36">
        <v>28.696666666666665</v>
      </c>
      <c r="F978" s="19"/>
    </row>
    <row r="979" spans="2:6" x14ac:dyDescent="0.2">
      <c r="B979" s="34">
        <v>2008.11</v>
      </c>
      <c r="C979" s="35">
        <v>39753</v>
      </c>
      <c r="D979" s="34">
        <v>883.04</v>
      </c>
      <c r="E979" s="36">
        <v>28.543333333333333</v>
      </c>
      <c r="F979" s="19"/>
    </row>
    <row r="980" spans="2:6" x14ac:dyDescent="0.2">
      <c r="B980" s="34">
        <v>2008.12</v>
      </c>
      <c r="C980" s="35">
        <v>39783</v>
      </c>
      <c r="D980" s="34">
        <v>877.56</v>
      </c>
      <c r="E980" s="34">
        <v>28.39</v>
      </c>
      <c r="F980" s="19"/>
    </row>
    <row r="981" spans="2:6" x14ac:dyDescent="0.2">
      <c r="B981" s="34">
        <v>2009.01</v>
      </c>
      <c r="C981" s="35">
        <v>39814</v>
      </c>
      <c r="D981" s="34">
        <v>865.58</v>
      </c>
      <c r="E981" s="36">
        <v>28.009999999999998</v>
      </c>
      <c r="F981" s="19"/>
    </row>
    <row r="982" spans="2:6" x14ac:dyDescent="0.2">
      <c r="B982" s="34">
        <v>2009.02</v>
      </c>
      <c r="C982" s="35">
        <v>39845</v>
      </c>
      <c r="D982" s="34">
        <v>805.23</v>
      </c>
      <c r="E982" s="36">
        <v>27.630000000000003</v>
      </c>
      <c r="F982" s="19"/>
    </row>
    <row r="983" spans="2:6" x14ac:dyDescent="0.2">
      <c r="B983" s="34">
        <v>2009.03</v>
      </c>
      <c r="C983" s="35">
        <v>39873</v>
      </c>
      <c r="D983" s="34">
        <v>757.13</v>
      </c>
      <c r="E983" s="34">
        <v>27.25</v>
      </c>
      <c r="F983" s="19"/>
    </row>
    <row r="984" spans="2:6" x14ac:dyDescent="0.2">
      <c r="B984" s="34">
        <v>2009.04</v>
      </c>
      <c r="C984" s="35">
        <v>39904</v>
      </c>
      <c r="D984" s="34">
        <v>848.15</v>
      </c>
      <c r="E984" s="36">
        <v>26.696666666666665</v>
      </c>
      <c r="F984" s="19"/>
    </row>
    <row r="985" spans="2:6" x14ac:dyDescent="0.2">
      <c r="B985" s="34">
        <v>2009.05</v>
      </c>
      <c r="C985" s="35">
        <v>39934</v>
      </c>
      <c r="D985" s="34">
        <v>902.41</v>
      </c>
      <c r="E985" s="36">
        <v>26.143333333333331</v>
      </c>
      <c r="F985" s="19"/>
    </row>
    <row r="986" spans="2:6" x14ac:dyDescent="0.2">
      <c r="B986" s="34">
        <v>2009.06</v>
      </c>
      <c r="C986" s="35">
        <v>39965</v>
      </c>
      <c r="D986" s="34">
        <v>926.12</v>
      </c>
      <c r="E986" s="34">
        <v>25.59</v>
      </c>
      <c r="F986" s="19"/>
    </row>
    <row r="987" spans="2:6" x14ac:dyDescent="0.2">
      <c r="B987" s="34">
        <v>2009.07</v>
      </c>
      <c r="C987" s="35">
        <v>39995</v>
      </c>
      <c r="D987" s="34">
        <v>935.82</v>
      </c>
      <c r="E987" s="36">
        <v>25.026666666666664</v>
      </c>
      <c r="F987" s="19"/>
    </row>
    <row r="988" spans="2:6" x14ac:dyDescent="0.2">
      <c r="B988" s="34">
        <v>2009.08</v>
      </c>
      <c r="C988" s="35">
        <v>40026</v>
      </c>
      <c r="D988" s="34">
        <v>1009.73</v>
      </c>
      <c r="E988" s="36">
        <v>24.463333333333331</v>
      </c>
      <c r="F988" s="19"/>
    </row>
    <row r="989" spans="2:6" x14ac:dyDescent="0.2">
      <c r="B989" s="34">
        <v>2009.09</v>
      </c>
      <c r="C989" s="35">
        <v>40057</v>
      </c>
      <c r="D989" s="34">
        <v>1044.55</v>
      </c>
      <c r="E989" s="34">
        <v>23.9</v>
      </c>
      <c r="F989" s="19"/>
    </row>
    <row r="990" spans="2:6" x14ac:dyDescent="0.2">
      <c r="B990" s="34">
        <v>2009.1</v>
      </c>
      <c r="C990" s="35">
        <v>40087</v>
      </c>
      <c r="D990" s="34">
        <v>1067.6600000000001</v>
      </c>
      <c r="E990" s="36">
        <v>23.403333333333332</v>
      </c>
      <c r="F990" s="19"/>
    </row>
    <row r="991" spans="2:6" x14ac:dyDescent="0.2">
      <c r="B991" s="34">
        <v>2009.11</v>
      </c>
      <c r="C991" s="35">
        <v>40118</v>
      </c>
      <c r="D991" s="34">
        <v>1088.07</v>
      </c>
      <c r="E991" s="36">
        <v>22.906666666666666</v>
      </c>
      <c r="F991" s="19"/>
    </row>
    <row r="992" spans="2:6" x14ac:dyDescent="0.2">
      <c r="B992" s="34">
        <v>2009.12</v>
      </c>
      <c r="C992" s="35">
        <v>40148</v>
      </c>
      <c r="D992" s="34">
        <v>1110.3800000000001</v>
      </c>
      <c r="E992" s="34">
        <v>22.41</v>
      </c>
      <c r="F992" s="19"/>
    </row>
    <row r="993" spans="2:6" x14ac:dyDescent="0.2">
      <c r="B993" s="34">
        <v>2010.01</v>
      </c>
      <c r="C993" s="35">
        <v>40179</v>
      </c>
      <c r="D993" s="34">
        <v>1123.58</v>
      </c>
      <c r="E993" s="36">
        <v>22.243333333333332</v>
      </c>
      <c r="F993" s="19"/>
    </row>
    <row r="994" spans="2:6" x14ac:dyDescent="0.2">
      <c r="B994" s="34">
        <v>2010.02</v>
      </c>
      <c r="C994" s="35">
        <v>40210</v>
      </c>
      <c r="D994" s="34">
        <v>1089.1600000000001</v>
      </c>
      <c r="E994" s="36">
        <v>22.076666666666668</v>
      </c>
      <c r="F994" s="19"/>
    </row>
    <row r="995" spans="2:6" x14ac:dyDescent="0.2">
      <c r="B995" s="34">
        <v>2010.03</v>
      </c>
      <c r="C995" s="35">
        <v>40238</v>
      </c>
      <c r="D995" s="34">
        <v>1152.05</v>
      </c>
      <c r="E995" s="34">
        <v>21.91</v>
      </c>
      <c r="F995" s="19"/>
    </row>
    <row r="996" spans="2:6" x14ac:dyDescent="0.2">
      <c r="B996" s="34">
        <v>2010.04</v>
      </c>
      <c r="C996" s="35">
        <v>40269</v>
      </c>
      <c r="D996" s="34">
        <v>1197.32</v>
      </c>
      <c r="E996" s="36">
        <v>21.953333333333333</v>
      </c>
      <c r="F996" s="19"/>
    </row>
    <row r="997" spans="2:6" x14ac:dyDescent="0.2">
      <c r="B997" s="34">
        <v>2010.05</v>
      </c>
      <c r="C997" s="35">
        <v>40299</v>
      </c>
      <c r="D997" s="34">
        <v>1125.06</v>
      </c>
      <c r="E997" s="36">
        <v>21.996666666666666</v>
      </c>
      <c r="F997" s="19"/>
    </row>
    <row r="998" spans="2:6" x14ac:dyDescent="0.2">
      <c r="B998" s="34">
        <v>2010.06</v>
      </c>
      <c r="C998" s="35">
        <v>40330</v>
      </c>
      <c r="D998" s="34">
        <v>1083.3599999999999</v>
      </c>
      <c r="E998" s="34">
        <v>22.04</v>
      </c>
      <c r="F998" s="19"/>
    </row>
    <row r="999" spans="2:6" x14ac:dyDescent="0.2">
      <c r="B999" s="34">
        <v>2010.07</v>
      </c>
      <c r="C999" s="35">
        <v>40360</v>
      </c>
      <c r="D999" s="34">
        <v>1079.8</v>
      </c>
      <c r="E999" s="36">
        <v>22.146666666666668</v>
      </c>
      <c r="F999" s="19"/>
    </row>
    <row r="1000" spans="2:6" x14ac:dyDescent="0.2">
      <c r="B1000" s="34">
        <v>2010.08</v>
      </c>
      <c r="C1000" s="35">
        <v>40391</v>
      </c>
      <c r="D1000" s="34">
        <v>1087.28</v>
      </c>
      <c r="E1000" s="36">
        <v>22.253333333333334</v>
      </c>
      <c r="F1000" s="19"/>
    </row>
    <row r="1001" spans="2:6" x14ac:dyDescent="0.2">
      <c r="B1001" s="34">
        <v>2010.09</v>
      </c>
      <c r="C1001" s="35">
        <v>40422</v>
      </c>
      <c r="D1001" s="34">
        <v>1122.08</v>
      </c>
      <c r="E1001" s="34">
        <v>22.36</v>
      </c>
      <c r="F1001" s="19"/>
    </row>
    <row r="1002" spans="2:6" x14ac:dyDescent="0.2">
      <c r="B1002" s="34">
        <v>2010.1</v>
      </c>
      <c r="C1002" s="35">
        <v>40452</v>
      </c>
      <c r="D1002" s="34">
        <v>1171.58</v>
      </c>
      <c r="E1002" s="36">
        <v>22.483333333333334</v>
      </c>
      <c r="F1002" s="19"/>
    </row>
    <row r="1003" spans="2:6" x14ac:dyDescent="0.2">
      <c r="B1003" s="34">
        <v>2010.11</v>
      </c>
      <c r="C1003" s="35">
        <v>40483</v>
      </c>
      <c r="D1003" s="34">
        <v>1198.8900000000001</v>
      </c>
      <c r="E1003" s="36">
        <v>22.606666666666669</v>
      </c>
      <c r="F1003" s="19"/>
    </row>
    <row r="1004" spans="2:6" x14ac:dyDescent="0.2">
      <c r="B1004" s="34">
        <v>2010.12</v>
      </c>
      <c r="C1004" s="35">
        <v>40513</v>
      </c>
      <c r="D1004" s="34">
        <v>1241.53</v>
      </c>
      <c r="E1004" s="34">
        <v>22.73</v>
      </c>
      <c r="F1004" s="19"/>
    </row>
    <row r="1005" spans="2:6" x14ac:dyDescent="0.2">
      <c r="B1005" s="34">
        <v>2011.01</v>
      </c>
      <c r="C1005" s="35">
        <v>40544</v>
      </c>
      <c r="D1005" s="34">
        <v>1282.6199999999999</v>
      </c>
      <c r="E1005" s="36">
        <v>22.963333333333335</v>
      </c>
      <c r="F1005" s="19"/>
    </row>
    <row r="1006" spans="2:6" x14ac:dyDescent="0.2">
      <c r="B1006" s="34">
        <v>2011.02</v>
      </c>
      <c r="C1006" s="35">
        <v>40575</v>
      </c>
      <c r="D1006" s="34">
        <v>1321.12</v>
      </c>
      <c r="E1006" s="36">
        <v>23.196666666666665</v>
      </c>
      <c r="F1006" s="19"/>
    </row>
    <row r="1007" spans="2:6" x14ac:dyDescent="0.2">
      <c r="B1007" s="34">
        <v>2011.03</v>
      </c>
      <c r="C1007" s="35">
        <v>40603</v>
      </c>
      <c r="D1007" s="34">
        <v>1304.49</v>
      </c>
      <c r="E1007" s="34">
        <v>23.43</v>
      </c>
      <c r="F1007" s="19"/>
    </row>
    <row r="1008" spans="2:6" x14ac:dyDescent="0.2">
      <c r="B1008" s="34">
        <v>2011.04</v>
      </c>
      <c r="C1008" s="35">
        <v>40634</v>
      </c>
      <c r="D1008" s="34">
        <v>1331.51</v>
      </c>
      <c r="E1008" s="36">
        <v>23.733333333333334</v>
      </c>
      <c r="F1008" s="19"/>
    </row>
    <row r="1009" spans="2:6" x14ac:dyDescent="0.2">
      <c r="B1009" s="34">
        <v>2011.05</v>
      </c>
      <c r="C1009" s="35">
        <v>40664</v>
      </c>
      <c r="D1009" s="34">
        <v>1338.31</v>
      </c>
      <c r="E1009" s="36">
        <v>24.036666666666665</v>
      </c>
      <c r="F1009" s="19"/>
    </row>
    <row r="1010" spans="2:6" x14ac:dyDescent="0.2">
      <c r="B1010" s="34">
        <v>2011.06</v>
      </c>
      <c r="C1010" s="35">
        <v>40695</v>
      </c>
      <c r="D1010" s="34">
        <v>1287.29</v>
      </c>
      <c r="E1010" s="34">
        <v>24.34</v>
      </c>
      <c r="F1010" s="19"/>
    </row>
    <row r="1011" spans="2:6" x14ac:dyDescent="0.2">
      <c r="B1011" s="34">
        <v>2011.07</v>
      </c>
      <c r="C1011" s="35">
        <v>40725</v>
      </c>
      <c r="D1011" s="34">
        <v>1325.19</v>
      </c>
      <c r="E1011" s="36">
        <v>24.619999999999997</v>
      </c>
      <c r="F1011" s="19"/>
    </row>
    <row r="1012" spans="2:6" x14ac:dyDescent="0.2">
      <c r="B1012" s="34">
        <v>2011.08</v>
      </c>
      <c r="C1012" s="35">
        <v>40756</v>
      </c>
      <c r="D1012" s="34">
        <v>1185.31</v>
      </c>
      <c r="E1012" s="36">
        <v>24.9</v>
      </c>
      <c r="F1012" s="19"/>
    </row>
    <row r="1013" spans="2:6" x14ac:dyDescent="0.2">
      <c r="B1013" s="34">
        <v>2011.09</v>
      </c>
      <c r="C1013" s="35">
        <v>40787</v>
      </c>
      <c r="D1013" s="34">
        <v>1173.8800000000001</v>
      </c>
      <c r="E1013" s="34">
        <v>25.18</v>
      </c>
      <c r="F1013" s="19"/>
    </row>
    <row r="1014" spans="2:6" x14ac:dyDescent="0.2">
      <c r="B1014" s="34">
        <v>2011.1</v>
      </c>
      <c r="C1014" s="35">
        <v>40817</v>
      </c>
      <c r="D1014" s="34">
        <v>1207.22</v>
      </c>
      <c r="E1014" s="36">
        <v>25.596666666666664</v>
      </c>
      <c r="F1014" s="19"/>
    </row>
    <row r="1015" spans="2:6" x14ac:dyDescent="0.2">
      <c r="B1015" s="34">
        <v>2011.11</v>
      </c>
      <c r="C1015" s="35">
        <v>40848</v>
      </c>
      <c r="D1015" s="34">
        <v>1226.42</v>
      </c>
      <c r="E1015" s="36">
        <v>26.013333333333335</v>
      </c>
      <c r="F1015" s="19"/>
    </row>
    <row r="1016" spans="2:6" x14ac:dyDescent="0.2">
      <c r="B1016" s="34">
        <v>2011.12</v>
      </c>
      <c r="C1016" s="35">
        <v>40878</v>
      </c>
      <c r="D1016" s="34">
        <v>1243.32</v>
      </c>
      <c r="E1016" s="34">
        <v>26.43</v>
      </c>
      <c r="F1016" s="19"/>
    </row>
    <row r="1017" spans="2:6" x14ac:dyDescent="0.2">
      <c r="B1017" s="34">
        <v>2012.01</v>
      </c>
      <c r="C1017" s="35">
        <v>40909</v>
      </c>
      <c r="D1017" s="34">
        <v>1300.58</v>
      </c>
      <c r="E1017" s="36">
        <v>26.736666666666668</v>
      </c>
      <c r="F1017" s="19"/>
    </row>
    <row r="1018" spans="2:6" x14ac:dyDescent="0.2">
      <c r="B1018" s="34">
        <v>2012.02</v>
      </c>
      <c r="C1018" s="35">
        <v>40940</v>
      </c>
      <c r="D1018" s="34">
        <v>1352.49</v>
      </c>
      <c r="E1018" s="36">
        <v>27.043333333333337</v>
      </c>
      <c r="F1018" s="19"/>
    </row>
    <row r="1019" spans="2:6" x14ac:dyDescent="0.2">
      <c r="B1019" s="34">
        <v>2012.03</v>
      </c>
      <c r="C1019" s="35">
        <v>40969</v>
      </c>
      <c r="D1019" s="34">
        <v>1389.24</v>
      </c>
      <c r="E1019" s="34">
        <v>27.35</v>
      </c>
      <c r="F1019" s="19"/>
    </row>
    <row r="1020" spans="2:6" x14ac:dyDescent="0.2">
      <c r="B1020" s="34">
        <v>2012.04</v>
      </c>
      <c r="C1020" s="35">
        <v>41000</v>
      </c>
      <c r="D1020" s="34">
        <v>1386.43</v>
      </c>
      <c r="E1020" s="36">
        <v>27.673333333333332</v>
      </c>
      <c r="F1020" s="19"/>
    </row>
    <row r="1021" spans="2:6" x14ac:dyDescent="0.2">
      <c r="B1021" s="34">
        <v>2012.05</v>
      </c>
      <c r="C1021" s="35">
        <v>41030</v>
      </c>
      <c r="D1021" s="34">
        <v>1341.27</v>
      </c>
      <c r="E1021" s="36">
        <v>27.996666666666666</v>
      </c>
      <c r="F1021" s="19"/>
    </row>
    <row r="1022" spans="2:6" x14ac:dyDescent="0.2">
      <c r="B1022" s="34">
        <v>2012.06</v>
      </c>
      <c r="C1022" s="35">
        <v>41061</v>
      </c>
      <c r="D1022" s="34">
        <v>1323.48</v>
      </c>
      <c r="E1022" s="34">
        <v>28.32</v>
      </c>
      <c r="F1022" s="19"/>
    </row>
    <row r="1023" spans="2:6" x14ac:dyDescent="0.2">
      <c r="B1023" s="34">
        <v>2012.07</v>
      </c>
      <c r="C1023" s="35">
        <v>41091</v>
      </c>
      <c r="D1023" s="34">
        <v>1359.78</v>
      </c>
      <c r="E1023" s="36">
        <v>28.743333333333332</v>
      </c>
      <c r="F1023" s="19"/>
    </row>
    <row r="1024" spans="2:6" x14ac:dyDescent="0.2">
      <c r="B1024" s="34">
        <v>2012.08</v>
      </c>
      <c r="C1024" s="35">
        <v>41122</v>
      </c>
      <c r="D1024" s="36">
        <v>1403.45</v>
      </c>
      <c r="E1024" s="36">
        <v>29.166666666666664</v>
      </c>
      <c r="F1024" s="19"/>
    </row>
    <row r="1025" spans="2:6" x14ac:dyDescent="0.2">
      <c r="B1025" s="34">
        <v>2012.09</v>
      </c>
      <c r="C1025" s="35">
        <v>41153</v>
      </c>
      <c r="D1025" s="34">
        <v>1443.42</v>
      </c>
      <c r="E1025" s="34">
        <v>29.59</v>
      </c>
      <c r="F1025" s="19"/>
    </row>
    <row r="1026" spans="2:6" x14ac:dyDescent="0.2">
      <c r="B1026" s="34">
        <v>2012.1</v>
      </c>
      <c r="C1026" s="35">
        <v>41183</v>
      </c>
      <c r="D1026" s="34">
        <v>1437.82</v>
      </c>
      <c r="E1026" s="36">
        <v>30.143333333333331</v>
      </c>
      <c r="F1026" s="19"/>
    </row>
    <row r="1027" spans="2:6" x14ac:dyDescent="0.2">
      <c r="B1027" s="34">
        <v>2012.11</v>
      </c>
      <c r="C1027" s="35">
        <v>41214</v>
      </c>
      <c r="D1027" s="34">
        <v>1394.51</v>
      </c>
      <c r="E1027" s="36">
        <v>30.696666666666665</v>
      </c>
      <c r="F1027" s="19"/>
    </row>
    <row r="1028" spans="2:6" x14ac:dyDescent="0.2">
      <c r="B1028" s="34">
        <v>2012.12</v>
      </c>
      <c r="C1028" s="35">
        <v>41244</v>
      </c>
      <c r="D1028" s="34">
        <v>1422.29</v>
      </c>
      <c r="E1028" s="34">
        <v>31.25</v>
      </c>
      <c r="F1028" s="19"/>
    </row>
    <row r="1029" spans="2:6" x14ac:dyDescent="0.2">
      <c r="B1029" s="34">
        <v>2013.01</v>
      </c>
      <c r="C1029" s="35">
        <v>41275</v>
      </c>
      <c r="D1029" s="34">
        <v>1480.4</v>
      </c>
      <c r="E1029" s="36">
        <v>31.536666666666665</v>
      </c>
      <c r="F1029" s="19"/>
    </row>
    <row r="1030" spans="2:6" x14ac:dyDescent="0.2">
      <c r="B1030" s="34">
        <v>2013.02</v>
      </c>
      <c r="C1030" s="35">
        <v>41306</v>
      </c>
      <c r="D1030" s="34">
        <v>1512.31</v>
      </c>
      <c r="E1030" s="36">
        <v>31.823333333333331</v>
      </c>
      <c r="F1030" s="19"/>
    </row>
    <row r="1031" spans="2:6" x14ac:dyDescent="0.2">
      <c r="B1031" s="34">
        <v>2013.03</v>
      </c>
      <c r="C1031" s="35">
        <v>41334</v>
      </c>
      <c r="D1031" s="34">
        <v>1550.83</v>
      </c>
      <c r="E1031" s="34">
        <v>32.11</v>
      </c>
      <c r="F1031" s="19"/>
    </row>
    <row r="1032" spans="2:6" x14ac:dyDescent="0.2">
      <c r="B1032" s="34">
        <v>2013.04</v>
      </c>
      <c r="C1032" s="35">
        <v>41365</v>
      </c>
      <c r="D1032" s="34">
        <v>1570.7</v>
      </c>
      <c r="E1032" s="36">
        <v>32.49666666666667</v>
      </c>
      <c r="F1032" s="19"/>
    </row>
    <row r="1033" spans="2:6" x14ac:dyDescent="0.2">
      <c r="B1033" s="34">
        <v>2013.05</v>
      </c>
      <c r="C1033" s="35">
        <v>41395</v>
      </c>
      <c r="D1033" s="34">
        <v>1639.84</v>
      </c>
      <c r="E1033" s="36">
        <v>32.88333333333334</v>
      </c>
      <c r="F1033" s="19"/>
    </row>
    <row r="1034" spans="2:6" x14ac:dyDescent="0.2">
      <c r="B1034" s="34">
        <v>2013.06</v>
      </c>
      <c r="C1034" s="35">
        <v>41426</v>
      </c>
      <c r="D1034" s="34">
        <v>1618.77</v>
      </c>
      <c r="E1034" s="34">
        <v>33.270000000000003</v>
      </c>
      <c r="F1034" s="19"/>
    </row>
    <row r="1035" spans="2:6" x14ac:dyDescent="0.2">
      <c r="B1035" s="34">
        <v>2013.07</v>
      </c>
      <c r="C1035" s="35">
        <v>41456</v>
      </c>
      <c r="D1035" s="34">
        <v>1668.68</v>
      </c>
      <c r="E1035" s="36">
        <v>33.646666666666668</v>
      </c>
      <c r="F1035" s="19"/>
    </row>
    <row r="1036" spans="2:6" x14ac:dyDescent="0.2">
      <c r="B1036" s="34">
        <v>2013.08</v>
      </c>
      <c r="C1036" s="35">
        <v>41487</v>
      </c>
      <c r="D1036" s="34">
        <v>1670.09</v>
      </c>
      <c r="E1036" s="36">
        <v>34.023333333333333</v>
      </c>
      <c r="F1036" s="19"/>
    </row>
    <row r="1037" spans="2:6" x14ac:dyDescent="0.2">
      <c r="B1037" s="34">
        <v>2013.09</v>
      </c>
      <c r="C1037" s="35">
        <v>41518</v>
      </c>
      <c r="D1037" s="34">
        <v>1687.17</v>
      </c>
      <c r="E1037" s="34">
        <v>34.4</v>
      </c>
      <c r="F1037" s="19"/>
    </row>
    <row r="1038" spans="2:6" x14ac:dyDescent="0.2">
      <c r="B1038" s="34">
        <v>2013.1</v>
      </c>
      <c r="C1038" s="35">
        <v>41548</v>
      </c>
      <c r="D1038" s="34">
        <v>1720.03</v>
      </c>
      <c r="E1038" s="36">
        <v>34.596666666666664</v>
      </c>
      <c r="F1038" s="19"/>
    </row>
    <row r="1039" spans="2:6" x14ac:dyDescent="0.2">
      <c r="B1039" s="34">
        <v>2013.11</v>
      </c>
      <c r="C1039" s="35">
        <v>41579</v>
      </c>
      <c r="D1039" s="34">
        <v>1783.54</v>
      </c>
      <c r="E1039" s="36">
        <v>34.793333333333337</v>
      </c>
      <c r="F1039" s="19"/>
    </row>
    <row r="1040" spans="2:6" x14ac:dyDescent="0.2">
      <c r="B1040" s="34">
        <v>2013.12</v>
      </c>
      <c r="C1040" s="35">
        <v>41609</v>
      </c>
      <c r="D1040" s="34">
        <v>1807.78</v>
      </c>
      <c r="E1040" s="34">
        <v>34.99</v>
      </c>
      <c r="F1040" s="19"/>
    </row>
    <row r="1041" spans="2:6" x14ac:dyDescent="0.2">
      <c r="B1041" s="34">
        <v>2014.01</v>
      </c>
      <c r="C1041" s="35">
        <v>41640</v>
      </c>
      <c r="D1041" s="34">
        <v>1822.36</v>
      </c>
      <c r="E1041" s="36">
        <v>35.403333333333336</v>
      </c>
      <c r="F1041" s="19"/>
    </row>
    <row r="1042" spans="2:6" x14ac:dyDescent="0.2">
      <c r="B1042" s="34">
        <v>2014.02</v>
      </c>
      <c r="C1042" s="35">
        <v>41671</v>
      </c>
      <c r="D1042" s="34">
        <v>1817.04</v>
      </c>
      <c r="E1042" s="36">
        <v>35.816666666666663</v>
      </c>
      <c r="F1042" s="19"/>
    </row>
    <row r="1043" spans="2:6" x14ac:dyDescent="0.2">
      <c r="B1043" s="34">
        <v>2014.03</v>
      </c>
      <c r="C1043" s="35">
        <v>41699</v>
      </c>
      <c r="D1043" s="34">
        <v>1863.52</v>
      </c>
      <c r="E1043" s="34">
        <v>36.229999999999997</v>
      </c>
      <c r="F1043" s="19"/>
    </row>
    <row r="1044" spans="2:6" x14ac:dyDescent="0.2">
      <c r="B1044" s="34">
        <v>2014.04</v>
      </c>
      <c r="C1044" s="35">
        <v>41730</v>
      </c>
      <c r="D1044" s="34">
        <v>1864.26</v>
      </c>
      <c r="E1044" s="36">
        <v>36.61333333333333</v>
      </c>
      <c r="F1044" s="19"/>
    </row>
    <row r="1045" spans="2:6" x14ac:dyDescent="0.2">
      <c r="B1045" s="34">
        <v>2014.05</v>
      </c>
      <c r="C1045" s="35">
        <v>41760</v>
      </c>
      <c r="D1045" s="34">
        <v>1889.77</v>
      </c>
      <c r="E1045" s="36">
        <v>36.99666666666667</v>
      </c>
      <c r="F1045" s="19"/>
    </row>
    <row r="1046" spans="2:6" x14ac:dyDescent="0.2">
      <c r="B1046" s="34">
        <v>2014.06</v>
      </c>
      <c r="C1046" s="35">
        <v>41791</v>
      </c>
      <c r="D1046" s="34">
        <v>1947.09</v>
      </c>
      <c r="E1046" s="34">
        <v>37.380000000000003</v>
      </c>
      <c r="F1046" s="19"/>
    </row>
    <row r="1047" spans="2:6" x14ac:dyDescent="0.2">
      <c r="B1047" s="34">
        <v>2014.07</v>
      </c>
      <c r="C1047" s="35">
        <v>41821</v>
      </c>
      <c r="D1047" s="34">
        <v>1973.1</v>
      </c>
      <c r="E1047" s="34">
        <v>37.75</v>
      </c>
      <c r="F1047" s="19"/>
    </row>
    <row r="1048" spans="2:6" x14ac:dyDescent="0.2">
      <c r="B1048" s="34">
        <v>2014.08</v>
      </c>
      <c r="C1048" s="35">
        <v>41852</v>
      </c>
      <c r="D1048" s="34">
        <v>1961.53</v>
      </c>
      <c r="E1048" s="36">
        <v>38.120000000000005</v>
      </c>
      <c r="F1048" s="19"/>
    </row>
    <row r="1049" spans="2:6" x14ac:dyDescent="0.2">
      <c r="B1049" s="34">
        <v>2014.09</v>
      </c>
      <c r="C1049" s="35">
        <v>41883</v>
      </c>
      <c r="D1049" s="34">
        <v>1993.23</v>
      </c>
      <c r="E1049" s="36">
        <v>38.49</v>
      </c>
      <c r="F1049" s="19"/>
    </row>
    <row r="1050" spans="2:6" x14ac:dyDescent="0.2">
      <c r="B1050" s="34">
        <v>2014.1</v>
      </c>
      <c r="C1050" s="35">
        <v>41913</v>
      </c>
      <c r="D1050" s="39">
        <v>1937.27</v>
      </c>
      <c r="E1050" s="40">
        <v>38.806666666666665</v>
      </c>
      <c r="F1050" s="19"/>
    </row>
    <row r="1051" spans="2:6" x14ac:dyDescent="0.2">
      <c r="B1051" s="34">
        <v>2014.11</v>
      </c>
      <c r="C1051" s="35">
        <v>41944</v>
      </c>
      <c r="D1051" s="39">
        <v>2044.57</v>
      </c>
      <c r="E1051" s="40">
        <v>39.123333333333335</v>
      </c>
      <c r="F1051" s="19"/>
    </row>
    <row r="1052" spans="2:6" x14ac:dyDescent="0.2">
      <c r="B1052" s="34">
        <v>2014.12</v>
      </c>
      <c r="C1052" s="35">
        <v>41974</v>
      </c>
      <c r="D1052" s="39">
        <v>2054.27</v>
      </c>
      <c r="E1052" s="39">
        <v>39.44</v>
      </c>
      <c r="F1052" s="19"/>
    </row>
    <row r="1053" spans="2:6" x14ac:dyDescent="0.2">
      <c r="B1053" s="34">
        <v>2015.01</v>
      </c>
      <c r="C1053" s="35">
        <v>42005</v>
      </c>
      <c r="D1053" s="39">
        <v>2028.18</v>
      </c>
      <c r="E1053" s="40">
        <v>39.896666666666668</v>
      </c>
      <c r="F1053" s="19"/>
    </row>
    <row r="1054" spans="2:6" x14ac:dyDescent="0.2">
      <c r="B1054" s="34">
        <v>2015.02</v>
      </c>
      <c r="C1054" s="35">
        <v>42036</v>
      </c>
      <c r="D1054" s="39">
        <v>2082.1999999999998</v>
      </c>
      <c r="E1054" s="40">
        <v>40.353333333333332</v>
      </c>
      <c r="F1054" s="19"/>
    </row>
    <row r="1055" spans="2:6" x14ac:dyDescent="0.2">
      <c r="B1055" s="34">
        <v>2015.03</v>
      </c>
      <c r="C1055" s="35">
        <v>42064</v>
      </c>
      <c r="D1055" s="39">
        <v>2079.9899999999998</v>
      </c>
      <c r="E1055" s="39">
        <v>40.81</v>
      </c>
      <c r="F1055" s="19"/>
    </row>
    <row r="1056" spans="2:6" x14ac:dyDescent="0.2">
      <c r="B1056" s="34">
        <v>2015.04</v>
      </c>
      <c r="C1056" s="35">
        <v>42095</v>
      </c>
      <c r="D1056" s="39">
        <v>2094.86</v>
      </c>
      <c r="E1056" s="40">
        <v>41.120000000000005</v>
      </c>
      <c r="F1056" s="19"/>
    </row>
    <row r="1057" spans="2:6" x14ac:dyDescent="0.2">
      <c r="B1057" s="34">
        <v>2015.05</v>
      </c>
      <c r="C1057" s="35">
        <v>42125</v>
      </c>
      <c r="D1057" s="39">
        <v>2111.94</v>
      </c>
      <c r="E1057" s="40">
        <v>41.43</v>
      </c>
      <c r="F1057" s="19"/>
    </row>
    <row r="1058" spans="2:6" x14ac:dyDescent="0.2">
      <c r="B1058" s="34">
        <v>2015.06</v>
      </c>
      <c r="C1058" s="35">
        <v>42156</v>
      </c>
      <c r="D1058" s="39">
        <v>2099.29</v>
      </c>
      <c r="E1058" s="39">
        <v>41.74</v>
      </c>
      <c r="F1058" s="19"/>
    </row>
    <row r="1059" spans="2:6" x14ac:dyDescent="0.2">
      <c r="B1059" s="34">
        <v>2015.07</v>
      </c>
      <c r="C1059" s="35">
        <v>42186</v>
      </c>
      <c r="D1059" s="39">
        <v>2094.14</v>
      </c>
      <c r="E1059" s="40">
        <v>41.99666666666667</v>
      </c>
      <c r="F1059" s="19"/>
    </row>
    <row r="1060" spans="2:6" x14ac:dyDescent="0.2">
      <c r="B1060" s="34">
        <v>2015.08</v>
      </c>
      <c r="C1060" s="35">
        <v>42217</v>
      </c>
      <c r="D1060" s="39">
        <v>2039.87</v>
      </c>
      <c r="E1060" s="40">
        <v>42.25333333333333</v>
      </c>
      <c r="F1060" s="19"/>
    </row>
    <row r="1061" spans="2:6" x14ac:dyDescent="0.2">
      <c r="B1061" s="34">
        <v>2015.09</v>
      </c>
      <c r="C1061" s="35">
        <v>42248</v>
      </c>
      <c r="D1061" s="39">
        <v>1944.41</v>
      </c>
      <c r="E1061" s="39">
        <v>42.51</v>
      </c>
      <c r="F1061" s="19"/>
    </row>
    <row r="1062" spans="2:6" x14ac:dyDescent="0.2">
      <c r="B1062" s="34">
        <v>2015.1</v>
      </c>
      <c r="C1062" s="35">
        <v>42278</v>
      </c>
      <c r="D1062" s="39">
        <v>2024.81</v>
      </c>
      <c r="E1062" s="40">
        <v>42.803333333333335</v>
      </c>
      <c r="F1062" s="19"/>
    </row>
    <row r="1063" spans="2:6" x14ac:dyDescent="0.2">
      <c r="B1063" s="34">
        <v>2015.11</v>
      </c>
      <c r="C1063" s="35">
        <v>42309</v>
      </c>
      <c r="D1063" s="39">
        <v>2080.62</v>
      </c>
      <c r="E1063" s="40">
        <v>43.096666666666664</v>
      </c>
      <c r="F1063" s="19"/>
    </row>
    <row r="1064" spans="2:6" x14ac:dyDescent="0.2">
      <c r="B1064" s="34">
        <v>2015.12</v>
      </c>
      <c r="C1064" s="35">
        <v>42339</v>
      </c>
      <c r="D1064" s="39">
        <v>2054.08</v>
      </c>
      <c r="E1064" s="39">
        <v>43.39</v>
      </c>
      <c r="F1064" s="19"/>
    </row>
    <row r="1065" spans="2:6" x14ac:dyDescent="0.2">
      <c r="B1065" s="34">
        <v>2016.01</v>
      </c>
      <c r="C1065" s="35">
        <v>42370</v>
      </c>
      <c r="D1065" s="39">
        <v>1918.6</v>
      </c>
      <c r="E1065" s="39">
        <v>43.553333333333335</v>
      </c>
      <c r="F1065" s="19"/>
    </row>
    <row r="1066" spans="2:6" x14ac:dyDescent="0.2">
      <c r="B1066" s="34">
        <v>2016.02</v>
      </c>
      <c r="C1066" s="35">
        <v>42401</v>
      </c>
      <c r="D1066" s="39">
        <v>1904.42</v>
      </c>
      <c r="E1066" s="39">
        <v>43.716666666666669</v>
      </c>
      <c r="F1066" s="19"/>
    </row>
    <row r="1067" spans="2:6" x14ac:dyDescent="0.2">
      <c r="B1067" s="34">
        <v>2016.03</v>
      </c>
      <c r="C1067" s="35">
        <v>42430</v>
      </c>
      <c r="D1067" s="39">
        <v>2021.95</v>
      </c>
      <c r="E1067" s="39">
        <v>43.88</v>
      </c>
      <c r="F1067" s="19"/>
    </row>
    <row r="1068" spans="2:6" x14ac:dyDescent="0.2">
      <c r="B1068" s="34">
        <v>2016.04</v>
      </c>
      <c r="C1068" s="35">
        <v>42461</v>
      </c>
      <c r="D1068" s="39">
        <v>2075.54</v>
      </c>
      <c r="E1068" s="39">
        <v>44.073333333333338</v>
      </c>
      <c r="F1068" s="19"/>
    </row>
    <row r="1069" spans="2:6" x14ac:dyDescent="0.2">
      <c r="B1069" s="34">
        <v>2016.05</v>
      </c>
      <c r="C1069" s="35">
        <v>42491</v>
      </c>
      <c r="D1069" s="39">
        <v>2065.5500000000002</v>
      </c>
      <c r="E1069" s="39">
        <v>44.266666666666666</v>
      </c>
      <c r="F1069" s="19"/>
    </row>
    <row r="1070" spans="2:6" x14ac:dyDescent="0.2">
      <c r="B1070" s="34">
        <v>2016.06</v>
      </c>
      <c r="C1070" s="35">
        <v>42522</v>
      </c>
      <c r="D1070" s="39">
        <v>2083.89</v>
      </c>
      <c r="E1070" s="39">
        <v>44.46</v>
      </c>
    </row>
    <row r="1071" spans="2:6" x14ac:dyDescent="0.2">
      <c r="B1071" s="34">
        <v>2016.07</v>
      </c>
      <c r="C1071" s="35">
        <v>42552</v>
      </c>
      <c r="D1071" s="39">
        <v>2148.9</v>
      </c>
      <c r="E1071" s="39">
        <v>44.65</v>
      </c>
    </row>
    <row r="1072" spans="2:6" x14ac:dyDescent="0.2">
      <c r="B1072" s="34">
        <v>2016.08</v>
      </c>
      <c r="C1072" s="35">
        <v>42583</v>
      </c>
      <c r="D1072" s="39">
        <v>2170.9499999999998</v>
      </c>
      <c r="E1072" s="39">
        <v>44.84</v>
      </c>
    </row>
    <row r="1073" spans="2:5" x14ac:dyDescent="0.2">
      <c r="B1073" s="34">
        <v>2016.09</v>
      </c>
      <c r="C1073" s="35">
        <v>42614</v>
      </c>
      <c r="D1073" s="39">
        <v>2157.69</v>
      </c>
      <c r="E1073" s="39">
        <v>45.03</v>
      </c>
    </row>
    <row r="1074" spans="2:5" x14ac:dyDescent="0.2">
      <c r="B1074" s="34">
        <v>2016.1</v>
      </c>
      <c r="C1074" s="35">
        <v>42644</v>
      </c>
      <c r="D1074" s="39">
        <v>2143.02</v>
      </c>
      <c r="E1074" s="39">
        <v>45.25333333333333</v>
      </c>
    </row>
    <row r="1075" spans="2:5" x14ac:dyDescent="0.2">
      <c r="B1075" s="34">
        <v>2016.11</v>
      </c>
      <c r="C1075" s="35">
        <v>42675</v>
      </c>
      <c r="D1075" s="39">
        <v>2164.9899999999998</v>
      </c>
      <c r="E1075" s="39">
        <v>45.476666666666667</v>
      </c>
    </row>
    <row r="1076" spans="2:5" x14ac:dyDescent="0.2">
      <c r="B1076" s="34">
        <v>2016.12</v>
      </c>
      <c r="C1076" s="35">
        <v>42705</v>
      </c>
      <c r="D1076" s="39">
        <v>2246.63</v>
      </c>
      <c r="E1076" s="39">
        <v>45.7</v>
      </c>
    </row>
    <row r="1077" spans="2:5" x14ac:dyDescent="0.2">
      <c r="B1077" s="34">
        <v>2017.01</v>
      </c>
      <c r="C1077" s="35">
        <v>42736</v>
      </c>
      <c r="D1077" s="39">
        <v>2275.12</v>
      </c>
      <c r="E1077" s="39">
        <v>45.926666666666669</v>
      </c>
    </row>
    <row r="1078" spans="2:5" x14ac:dyDescent="0.2">
      <c r="B1078" s="34">
        <v>2017.02</v>
      </c>
      <c r="C1078" s="35">
        <v>42767</v>
      </c>
      <c r="D1078" s="39">
        <v>2329.91</v>
      </c>
      <c r="E1078" s="39">
        <v>46.153333333333336</v>
      </c>
    </row>
    <row r="1079" spans="2:5" x14ac:dyDescent="0.2">
      <c r="B1079" s="34">
        <v>2017.03</v>
      </c>
      <c r="C1079" s="35">
        <v>42795</v>
      </c>
      <c r="D1079" s="39">
        <v>2366.8200000000002</v>
      </c>
      <c r="E1079" s="39">
        <v>46.38</v>
      </c>
    </row>
    <row r="1080" spans="2:5" x14ac:dyDescent="0.2">
      <c r="B1080" s="34"/>
      <c r="C1080" s="35"/>
    </row>
    <row r="1081" spans="2:5" x14ac:dyDescent="0.2">
      <c r="B1081" s="34"/>
      <c r="C1081" s="35"/>
    </row>
    <row r="1082" spans="2:5" x14ac:dyDescent="0.2">
      <c r="B1082" s="34"/>
      <c r="C1082" s="35"/>
    </row>
  </sheetData>
  <sheetProtection password="893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92"/>
  <sheetViews>
    <sheetView showGridLines="0" zoomScale="80" zoomScaleNormal="80" workbookViewId="0">
      <pane ySplit="3" topLeftCell="A5755" activePane="bottomLeft" state="frozen"/>
      <selection pane="bottomLeft" activeCell="B2" sqref="B2"/>
    </sheetView>
  </sheetViews>
  <sheetFormatPr defaultColWidth="11.42578125" defaultRowHeight="14.25" x14ac:dyDescent="0.2"/>
  <cols>
    <col min="1" max="1" width="4.42578125" style="8" customWidth="1"/>
    <col min="2" max="2" width="12.5703125" style="8" customWidth="1"/>
    <col min="3" max="3" width="20.28515625" style="8" customWidth="1"/>
    <col min="4" max="5" width="17" style="8" bestFit="1" customWidth="1"/>
    <col min="6" max="16384" width="11.42578125" style="8"/>
  </cols>
  <sheetData>
    <row r="1" spans="2:3" s="20" customFormat="1" x14ac:dyDescent="0.2"/>
    <row r="2" spans="2:3" s="20" customFormat="1" ht="18" x14ac:dyDescent="0.25">
      <c r="B2" s="21" t="s">
        <v>4</v>
      </c>
    </row>
    <row r="3" spans="2:3" s="20" customFormat="1" ht="15.75" x14ac:dyDescent="0.25">
      <c r="B3" s="22"/>
    </row>
    <row r="5" spans="2:3" x14ac:dyDescent="0.2">
      <c r="B5" s="9" t="s">
        <v>11</v>
      </c>
      <c r="C5" s="8" t="s">
        <v>15</v>
      </c>
    </row>
    <row r="6" spans="2:3" x14ac:dyDescent="0.2">
      <c r="B6" s="9" t="s">
        <v>12</v>
      </c>
      <c r="C6" s="8" t="s">
        <v>113</v>
      </c>
    </row>
    <row r="7" spans="2:3" x14ac:dyDescent="0.2">
      <c r="B7" s="9"/>
    </row>
    <row r="8" spans="2:3" ht="30" x14ac:dyDescent="0.2">
      <c r="B8" s="10" t="s">
        <v>13</v>
      </c>
      <c r="C8" s="10" t="s">
        <v>14</v>
      </c>
    </row>
    <row r="9" spans="2:3" ht="15" x14ac:dyDescent="0.25">
      <c r="B9" s="110">
        <v>34453</v>
      </c>
      <c r="C9" s="42">
        <v>1120</v>
      </c>
    </row>
    <row r="10" spans="2:3" ht="15" x14ac:dyDescent="0.25">
      <c r="B10" s="110">
        <v>34456</v>
      </c>
      <c r="C10" s="42">
        <v>1131</v>
      </c>
    </row>
    <row r="11" spans="2:3" ht="15" x14ac:dyDescent="0.25">
      <c r="B11" s="110">
        <v>34457</v>
      </c>
      <c r="C11" s="42">
        <v>1081</v>
      </c>
    </row>
    <row r="12" spans="2:3" ht="15" x14ac:dyDescent="0.25">
      <c r="B12" s="110">
        <v>34458</v>
      </c>
      <c r="C12" s="42">
        <v>1083</v>
      </c>
    </row>
    <row r="13" spans="2:3" ht="15" x14ac:dyDescent="0.25">
      <c r="B13" s="110">
        <v>34459</v>
      </c>
      <c r="C13" s="42">
        <v>1105</v>
      </c>
    </row>
    <row r="14" spans="2:3" ht="15" x14ac:dyDescent="0.25">
      <c r="B14" s="110">
        <v>34460</v>
      </c>
      <c r="C14" s="42">
        <v>1151</v>
      </c>
    </row>
    <row r="15" spans="2:3" ht="15" x14ac:dyDescent="0.25">
      <c r="B15" s="110">
        <v>34463</v>
      </c>
      <c r="C15" s="42">
        <v>1179</v>
      </c>
    </row>
    <row r="16" spans="2:3" ht="15" x14ac:dyDescent="0.25">
      <c r="B16" s="110">
        <v>34464</v>
      </c>
      <c r="C16" s="42">
        <v>1193</v>
      </c>
    </row>
    <row r="17" spans="2:3" ht="15" x14ac:dyDescent="0.25">
      <c r="B17" s="110">
        <v>34465</v>
      </c>
      <c r="C17" s="42">
        <v>1185</v>
      </c>
    </row>
    <row r="18" spans="2:3" ht="15" x14ac:dyDescent="0.25">
      <c r="B18" s="110">
        <v>34466</v>
      </c>
      <c r="C18" s="42">
        <v>1167</v>
      </c>
    </row>
    <row r="19" spans="2:3" ht="15" x14ac:dyDescent="0.25">
      <c r="B19" s="110">
        <v>34467</v>
      </c>
      <c r="C19" s="42">
        <v>1200</v>
      </c>
    </row>
    <row r="20" spans="2:3" ht="15" x14ac:dyDescent="0.25">
      <c r="B20" s="110">
        <v>34470</v>
      </c>
      <c r="C20" s="42">
        <v>1251</v>
      </c>
    </row>
    <row r="21" spans="2:3" ht="15" x14ac:dyDescent="0.25">
      <c r="B21" s="110">
        <v>34471</v>
      </c>
      <c r="C21" s="42">
        <v>1277</v>
      </c>
    </row>
    <row r="22" spans="2:3" ht="15" x14ac:dyDescent="0.25">
      <c r="B22" s="110">
        <v>34472</v>
      </c>
      <c r="C22" s="42">
        <v>1256</v>
      </c>
    </row>
    <row r="23" spans="2:3" ht="15" x14ac:dyDescent="0.25">
      <c r="B23" s="110">
        <v>34473</v>
      </c>
      <c r="C23" s="42">
        <v>1173</v>
      </c>
    </row>
    <row r="24" spans="2:3" ht="15" x14ac:dyDescent="0.25">
      <c r="B24" s="110">
        <v>34474</v>
      </c>
      <c r="C24" s="42">
        <v>1173</v>
      </c>
    </row>
    <row r="25" spans="2:3" ht="15" x14ac:dyDescent="0.25">
      <c r="B25" s="110">
        <v>34477</v>
      </c>
      <c r="C25" s="42">
        <v>1105</v>
      </c>
    </row>
    <row r="26" spans="2:3" ht="15" x14ac:dyDescent="0.25">
      <c r="B26" s="110">
        <v>34478</v>
      </c>
      <c r="C26" s="42">
        <v>1080</v>
      </c>
    </row>
    <row r="27" spans="2:3" ht="15" x14ac:dyDescent="0.25">
      <c r="B27" s="110">
        <v>34479</v>
      </c>
      <c r="C27" s="42">
        <v>1061</v>
      </c>
    </row>
    <row r="28" spans="2:3" ht="15" x14ac:dyDescent="0.25">
      <c r="B28" s="110">
        <v>34480</v>
      </c>
      <c r="C28" s="42">
        <v>1072</v>
      </c>
    </row>
    <row r="29" spans="2:3" ht="15" x14ac:dyDescent="0.25">
      <c r="B29" s="110">
        <v>34481</v>
      </c>
      <c r="C29" s="42">
        <v>1070</v>
      </c>
    </row>
    <row r="30" spans="2:3" ht="15" x14ac:dyDescent="0.25">
      <c r="B30" s="110">
        <v>34485</v>
      </c>
      <c r="C30" s="42">
        <v>1079</v>
      </c>
    </row>
    <row r="31" spans="2:3" ht="15" x14ac:dyDescent="0.25">
      <c r="B31" s="110">
        <v>34486</v>
      </c>
      <c r="C31" s="42">
        <v>1103</v>
      </c>
    </row>
    <row r="32" spans="2:3" ht="15" x14ac:dyDescent="0.25">
      <c r="B32" s="110">
        <v>34487</v>
      </c>
      <c r="C32" s="42">
        <v>1123</v>
      </c>
    </row>
    <row r="33" spans="2:3" ht="15" x14ac:dyDescent="0.25">
      <c r="B33" s="110">
        <v>34488</v>
      </c>
      <c r="C33" s="42">
        <v>1103</v>
      </c>
    </row>
    <row r="34" spans="2:3" ht="15" x14ac:dyDescent="0.25">
      <c r="B34" s="110">
        <v>34491</v>
      </c>
      <c r="C34" s="42">
        <v>1087</v>
      </c>
    </row>
    <row r="35" spans="2:3" ht="15" x14ac:dyDescent="0.25">
      <c r="B35" s="110">
        <v>34492</v>
      </c>
      <c r="C35" s="42">
        <v>1047</v>
      </c>
    </row>
    <row r="36" spans="2:3" ht="15" x14ac:dyDescent="0.25">
      <c r="B36" s="110">
        <v>34493</v>
      </c>
      <c r="C36" s="42">
        <v>1024</v>
      </c>
    </row>
    <row r="37" spans="2:3" ht="15" x14ac:dyDescent="0.25">
      <c r="B37" s="110">
        <v>34494</v>
      </c>
      <c r="C37" s="42">
        <v>1045</v>
      </c>
    </row>
    <row r="38" spans="2:3" ht="15" x14ac:dyDescent="0.25">
      <c r="B38" s="110">
        <v>34495</v>
      </c>
      <c r="C38" s="42">
        <v>1028</v>
      </c>
    </row>
    <row r="39" spans="2:3" ht="15" x14ac:dyDescent="0.25">
      <c r="B39" s="110">
        <v>34498</v>
      </c>
      <c r="C39" s="42">
        <v>1055</v>
      </c>
    </row>
    <row r="40" spans="2:3" ht="15" x14ac:dyDescent="0.25">
      <c r="B40" s="110">
        <v>34499</v>
      </c>
      <c r="C40" s="42">
        <v>1069</v>
      </c>
    </row>
    <row r="41" spans="2:3" ht="15" x14ac:dyDescent="0.25">
      <c r="B41" s="110">
        <v>34500</v>
      </c>
      <c r="C41" s="42">
        <v>1077</v>
      </c>
    </row>
    <row r="42" spans="2:3" ht="15" x14ac:dyDescent="0.25">
      <c r="B42" s="110">
        <v>34501</v>
      </c>
      <c r="C42" s="42">
        <v>1102</v>
      </c>
    </row>
    <row r="43" spans="2:3" ht="15" x14ac:dyDescent="0.25">
      <c r="B43" s="110">
        <v>34502</v>
      </c>
      <c r="C43" s="42">
        <v>1101</v>
      </c>
    </row>
    <row r="44" spans="2:3" ht="15" x14ac:dyDescent="0.25">
      <c r="B44" s="110">
        <v>34505</v>
      </c>
      <c r="C44" s="42">
        <v>1126</v>
      </c>
    </row>
    <row r="45" spans="2:3" ht="15" x14ac:dyDescent="0.25">
      <c r="B45" s="110">
        <v>34506</v>
      </c>
      <c r="C45" s="42">
        <v>1142</v>
      </c>
    </row>
    <row r="46" spans="2:3" ht="15" x14ac:dyDescent="0.25">
      <c r="B46" s="110">
        <v>34507</v>
      </c>
      <c r="C46" s="42">
        <v>1126</v>
      </c>
    </row>
    <row r="47" spans="2:3" ht="15" x14ac:dyDescent="0.25">
      <c r="B47" s="110">
        <v>34508</v>
      </c>
      <c r="C47" s="42">
        <v>1129</v>
      </c>
    </row>
    <row r="48" spans="2:3" ht="15" x14ac:dyDescent="0.25">
      <c r="B48" s="110">
        <v>34509</v>
      </c>
      <c r="C48" s="42">
        <v>1158</v>
      </c>
    </row>
    <row r="49" spans="2:3" ht="15" x14ac:dyDescent="0.25">
      <c r="B49" s="110">
        <v>34512</v>
      </c>
      <c r="C49" s="42">
        <v>1173</v>
      </c>
    </row>
    <row r="50" spans="2:3" ht="15" x14ac:dyDescent="0.25">
      <c r="B50" s="110">
        <v>34513</v>
      </c>
      <c r="C50" s="42">
        <v>1177</v>
      </c>
    </row>
    <row r="51" spans="2:3" ht="15" x14ac:dyDescent="0.25">
      <c r="B51" s="110">
        <v>34514</v>
      </c>
      <c r="C51" s="42">
        <v>1161</v>
      </c>
    </row>
    <row r="52" spans="2:3" ht="15" x14ac:dyDescent="0.25">
      <c r="B52" s="110">
        <v>34515</v>
      </c>
      <c r="C52" s="42">
        <v>1183</v>
      </c>
    </row>
    <row r="53" spans="2:3" ht="15" x14ac:dyDescent="0.25">
      <c r="B53" s="110">
        <v>34516</v>
      </c>
      <c r="C53" s="42">
        <v>1179</v>
      </c>
    </row>
    <row r="54" spans="2:3" ht="15" x14ac:dyDescent="0.25">
      <c r="B54" s="110">
        <v>34520</v>
      </c>
      <c r="C54" s="42">
        <v>1169</v>
      </c>
    </row>
    <row r="55" spans="2:3" ht="15" x14ac:dyDescent="0.25">
      <c r="B55" s="110">
        <v>34521</v>
      </c>
      <c r="C55" s="42">
        <v>1168</v>
      </c>
    </row>
    <row r="56" spans="2:3" ht="15" x14ac:dyDescent="0.25">
      <c r="B56" s="110">
        <v>34522</v>
      </c>
      <c r="C56" s="42">
        <v>1135</v>
      </c>
    </row>
    <row r="57" spans="2:3" ht="15" x14ac:dyDescent="0.25">
      <c r="B57" s="110">
        <v>34523</v>
      </c>
      <c r="C57" s="42">
        <v>1121</v>
      </c>
    </row>
    <row r="58" spans="2:3" ht="15" x14ac:dyDescent="0.25">
      <c r="B58" s="110">
        <v>34526</v>
      </c>
      <c r="C58" s="42">
        <v>1114</v>
      </c>
    </row>
    <row r="59" spans="2:3" ht="15" x14ac:dyDescent="0.25">
      <c r="B59" s="110">
        <v>34527</v>
      </c>
      <c r="C59" s="42">
        <v>1102</v>
      </c>
    </row>
    <row r="60" spans="2:3" ht="15" x14ac:dyDescent="0.25">
      <c r="B60" s="110">
        <v>34528</v>
      </c>
      <c r="C60" s="42">
        <v>1100</v>
      </c>
    </row>
    <row r="61" spans="2:3" ht="15" x14ac:dyDescent="0.25">
      <c r="B61" s="110">
        <v>34529</v>
      </c>
      <c r="C61" s="42">
        <v>1076</v>
      </c>
    </row>
    <row r="62" spans="2:3" ht="15" x14ac:dyDescent="0.25">
      <c r="B62" s="110">
        <v>34530</v>
      </c>
      <c r="C62" s="42">
        <v>1074</v>
      </c>
    </row>
    <row r="63" spans="2:3" ht="15" x14ac:dyDescent="0.25">
      <c r="B63" s="110">
        <v>34533</v>
      </c>
      <c r="C63" s="42">
        <v>1084</v>
      </c>
    </row>
    <row r="64" spans="2:3" ht="15" x14ac:dyDescent="0.25">
      <c r="B64" s="110">
        <v>34534</v>
      </c>
      <c r="C64" s="42">
        <v>1099</v>
      </c>
    </row>
    <row r="65" spans="2:3" ht="15" x14ac:dyDescent="0.25">
      <c r="B65" s="110">
        <v>34535</v>
      </c>
      <c r="C65" s="42">
        <v>1106</v>
      </c>
    </row>
    <row r="66" spans="2:3" ht="15" x14ac:dyDescent="0.25">
      <c r="B66" s="110">
        <v>34536</v>
      </c>
      <c r="C66" s="42">
        <v>1118</v>
      </c>
    </row>
    <row r="67" spans="2:3" ht="15" x14ac:dyDescent="0.25">
      <c r="B67" s="110">
        <v>34537</v>
      </c>
      <c r="C67" s="42">
        <v>1106</v>
      </c>
    </row>
    <row r="68" spans="2:3" ht="15" x14ac:dyDescent="0.25">
      <c r="B68" s="110">
        <v>34540</v>
      </c>
      <c r="C68" s="42">
        <v>1117</v>
      </c>
    </row>
    <row r="69" spans="2:3" ht="15" x14ac:dyDescent="0.25">
      <c r="B69" s="110">
        <v>34541</v>
      </c>
      <c r="C69" s="42">
        <v>1116</v>
      </c>
    </row>
    <row r="70" spans="2:3" ht="15" x14ac:dyDescent="0.25">
      <c r="B70" s="110">
        <v>34542</v>
      </c>
      <c r="C70" s="42">
        <v>1110</v>
      </c>
    </row>
    <row r="71" spans="2:3" ht="15" x14ac:dyDescent="0.25">
      <c r="B71" s="110">
        <v>34543</v>
      </c>
      <c r="C71" s="42">
        <v>1096</v>
      </c>
    </row>
    <row r="72" spans="2:3" ht="15" x14ac:dyDescent="0.25">
      <c r="B72" s="110">
        <v>34544</v>
      </c>
      <c r="C72" s="42">
        <v>1096</v>
      </c>
    </row>
    <row r="73" spans="2:3" ht="15" x14ac:dyDescent="0.25">
      <c r="B73" s="110">
        <v>34547</v>
      </c>
      <c r="C73" s="42">
        <v>1092</v>
      </c>
    </row>
    <row r="74" spans="2:3" ht="15" x14ac:dyDescent="0.25">
      <c r="B74" s="110">
        <v>34548</v>
      </c>
      <c r="C74" s="42">
        <v>1070</v>
      </c>
    </row>
    <row r="75" spans="2:3" ht="15" x14ac:dyDescent="0.25">
      <c r="B75" s="110">
        <v>34549</v>
      </c>
      <c r="C75" s="42">
        <v>1047</v>
      </c>
    </row>
    <row r="76" spans="2:3" ht="15" x14ac:dyDescent="0.25">
      <c r="B76" s="110">
        <v>34550</v>
      </c>
      <c r="C76" s="42">
        <v>1038</v>
      </c>
    </row>
    <row r="77" spans="2:3" ht="15" x14ac:dyDescent="0.25">
      <c r="B77" s="110">
        <v>34551</v>
      </c>
      <c r="C77" s="42">
        <v>1020</v>
      </c>
    </row>
    <row r="78" spans="2:3" ht="15" x14ac:dyDescent="0.25">
      <c r="B78" s="110">
        <v>34554</v>
      </c>
      <c r="C78" s="42">
        <v>972</v>
      </c>
    </row>
    <row r="79" spans="2:3" ht="15" x14ac:dyDescent="0.25">
      <c r="B79" s="110">
        <v>34555</v>
      </c>
      <c r="C79" s="42">
        <v>971</v>
      </c>
    </row>
    <row r="80" spans="2:3" ht="15" x14ac:dyDescent="0.25">
      <c r="B80" s="110">
        <v>34556</v>
      </c>
      <c r="C80" s="42">
        <v>948</v>
      </c>
    </row>
    <row r="81" spans="2:3" ht="15" x14ac:dyDescent="0.25">
      <c r="B81" s="110">
        <v>34557</v>
      </c>
      <c r="C81" s="42">
        <v>933</v>
      </c>
    </row>
    <row r="82" spans="2:3" ht="15" x14ac:dyDescent="0.25">
      <c r="B82" s="110">
        <v>34558</v>
      </c>
      <c r="C82" s="42">
        <v>922</v>
      </c>
    </row>
    <row r="83" spans="2:3" ht="15" x14ac:dyDescent="0.25">
      <c r="B83" s="110">
        <v>34561</v>
      </c>
      <c r="C83" s="42">
        <v>875</v>
      </c>
    </row>
    <row r="84" spans="2:3" ht="15" x14ac:dyDescent="0.25">
      <c r="B84" s="110">
        <v>34562</v>
      </c>
      <c r="C84" s="42">
        <v>867</v>
      </c>
    </row>
    <row r="85" spans="2:3" ht="15" x14ac:dyDescent="0.25">
      <c r="B85" s="110">
        <v>34563</v>
      </c>
      <c r="C85" s="42">
        <v>882</v>
      </c>
    </row>
    <row r="86" spans="2:3" ht="15" x14ac:dyDescent="0.25">
      <c r="B86" s="110">
        <v>34564</v>
      </c>
      <c r="C86" s="42">
        <v>900</v>
      </c>
    </row>
    <row r="87" spans="2:3" ht="15" x14ac:dyDescent="0.25">
      <c r="B87" s="110">
        <v>34565</v>
      </c>
      <c r="C87" s="42">
        <v>877</v>
      </c>
    </row>
    <row r="88" spans="2:3" ht="15" x14ac:dyDescent="0.25">
      <c r="B88" s="110">
        <v>34568</v>
      </c>
      <c r="C88" s="42">
        <v>818</v>
      </c>
    </row>
    <row r="89" spans="2:3" ht="15" x14ac:dyDescent="0.25">
      <c r="B89" s="110">
        <v>34569</v>
      </c>
      <c r="C89" s="42">
        <v>811</v>
      </c>
    </row>
    <row r="90" spans="2:3" ht="15" x14ac:dyDescent="0.25">
      <c r="B90" s="110">
        <v>34570</v>
      </c>
      <c r="C90" s="42">
        <v>819</v>
      </c>
    </row>
    <row r="91" spans="2:3" ht="15" x14ac:dyDescent="0.25">
      <c r="B91" s="110">
        <v>34571</v>
      </c>
      <c r="C91" s="42">
        <v>848</v>
      </c>
    </row>
    <row r="92" spans="2:3" ht="15" x14ac:dyDescent="0.25">
      <c r="B92" s="110">
        <v>34572</v>
      </c>
      <c r="C92" s="42">
        <v>850</v>
      </c>
    </row>
    <row r="93" spans="2:3" ht="15" x14ac:dyDescent="0.25">
      <c r="B93" s="110">
        <v>34575</v>
      </c>
      <c r="C93" s="42">
        <v>866</v>
      </c>
    </row>
    <row r="94" spans="2:3" ht="15" x14ac:dyDescent="0.25">
      <c r="B94" s="110">
        <v>34576</v>
      </c>
      <c r="C94" s="42">
        <v>830</v>
      </c>
    </row>
    <row r="95" spans="2:3" ht="15" x14ac:dyDescent="0.25">
      <c r="B95" s="110">
        <v>34577</v>
      </c>
      <c r="C95" s="42">
        <v>813</v>
      </c>
    </row>
    <row r="96" spans="2:3" ht="15" x14ac:dyDescent="0.25">
      <c r="B96" s="110">
        <v>34578</v>
      </c>
      <c r="C96" s="42">
        <v>825</v>
      </c>
    </row>
    <row r="97" spans="2:3" ht="15" x14ac:dyDescent="0.25">
      <c r="B97" s="110">
        <v>34579</v>
      </c>
      <c r="C97" s="42">
        <v>835</v>
      </c>
    </row>
    <row r="98" spans="2:3" ht="15" x14ac:dyDescent="0.25">
      <c r="B98" s="110">
        <v>34583</v>
      </c>
      <c r="C98" s="42">
        <v>878</v>
      </c>
    </row>
    <row r="99" spans="2:3" ht="15" x14ac:dyDescent="0.25">
      <c r="B99" s="110">
        <v>34584</v>
      </c>
      <c r="C99" s="42">
        <v>856</v>
      </c>
    </row>
    <row r="100" spans="2:3" ht="15" x14ac:dyDescent="0.25">
      <c r="B100" s="110">
        <v>34585</v>
      </c>
      <c r="C100" s="42">
        <v>835</v>
      </c>
    </row>
    <row r="101" spans="2:3" ht="15" x14ac:dyDescent="0.25">
      <c r="B101" s="110">
        <v>34586</v>
      </c>
      <c r="C101" s="42">
        <v>829</v>
      </c>
    </row>
    <row r="102" spans="2:3" ht="15" x14ac:dyDescent="0.25">
      <c r="B102" s="110">
        <v>34589</v>
      </c>
      <c r="C102" s="42">
        <v>840</v>
      </c>
    </row>
    <row r="103" spans="2:3" ht="15" x14ac:dyDescent="0.25">
      <c r="B103" s="110">
        <v>34590</v>
      </c>
      <c r="C103" s="42">
        <v>813</v>
      </c>
    </row>
    <row r="104" spans="2:3" ht="15" x14ac:dyDescent="0.25">
      <c r="B104" s="110">
        <v>34591</v>
      </c>
      <c r="C104" s="42">
        <v>805</v>
      </c>
    </row>
    <row r="105" spans="2:3" ht="15" x14ac:dyDescent="0.25">
      <c r="B105" s="110">
        <v>34592</v>
      </c>
      <c r="C105" s="42">
        <v>820</v>
      </c>
    </row>
    <row r="106" spans="2:3" ht="15" x14ac:dyDescent="0.25">
      <c r="B106" s="110">
        <v>34593</v>
      </c>
      <c r="C106" s="42">
        <v>815</v>
      </c>
    </row>
    <row r="107" spans="2:3" ht="15" x14ac:dyDescent="0.25">
      <c r="B107" s="110">
        <v>34596</v>
      </c>
      <c r="C107" s="42">
        <v>824</v>
      </c>
    </row>
    <row r="108" spans="2:3" ht="15" x14ac:dyDescent="0.25">
      <c r="B108" s="110">
        <v>34597</v>
      </c>
      <c r="C108" s="42">
        <v>824</v>
      </c>
    </row>
    <row r="109" spans="2:3" ht="15" x14ac:dyDescent="0.25">
      <c r="B109" s="110">
        <v>34598</v>
      </c>
      <c r="C109" s="42">
        <v>824</v>
      </c>
    </row>
    <row r="110" spans="2:3" ht="15" x14ac:dyDescent="0.25">
      <c r="B110" s="110">
        <v>34599</v>
      </c>
      <c r="C110" s="42">
        <v>795</v>
      </c>
    </row>
    <row r="111" spans="2:3" ht="15" x14ac:dyDescent="0.25">
      <c r="B111" s="110">
        <v>34600</v>
      </c>
      <c r="C111" s="42">
        <v>766</v>
      </c>
    </row>
    <row r="112" spans="2:3" ht="15" x14ac:dyDescent="0.25">
      <c r="B112" s="110">
        <v>34603</v>
      </c>
      <c r="C112" s="42">
        <v>777</v>
      </c>
    </row>
    <row r="113" spans="2:3" ht="15" x14ac:dyDescent="0.25">
      <c r="B113" s="110">
        <v>34604</v>
      </c>
      <c r="C113" s="42">
        <v>772</v>
      </c>
    </row>
    <row r="114" spans="2:3" ht="15" x14ac:dyDescent="0.25">
      <c r="B114" s="110">
        <v>34605</v>
      </c>
      <c r="C114" s="42">
        <v>762</v>
      </c>
    </row>
    <row r="115" spans="2:3" ht="15" x14ac:dyDescent="0.25">
      <c r="B115" s="110">
        <v>34606</v>
      </c>
      <c r="C115" s="42">
        <v>755</v>
      </c>
    </row>
    <row r="116" spans="2:3" ht="15" x14ac:dyDescent="0.25">
      <c r="B116" s="110">
        <v>34607</v>
      </c>
      <c r="C116" s="42">
        <v>739</v>
      </c>
    </row>
    <row r="117" spans="2:3" ht="15" x14ac:dyDescent="0.25">
      <c r="B117" s="110">
        <v>34610</v>
      </c>
      <c r="C117" s="42">
        <v>724</v>
      </c>
    </row>
    <row r="118" spans="2:3" ht="15" x14ac:dyDescent="0.25">
      <c r="B118" s="110">
        <v>34611</v>
      </c>
      <c r="C118" s="42">
        <v>724</v>
      </c>
    </row>
    <row r="119" spans="2:3" ht="15" x14ac:dyDescent="0.25">
      <c r="B119" s="110">
        <v>34612</v>
      </c>
      <c r="C119" s="42">
        <v>732</v>
      </c>
    </row>
    <row r="120" spans="2:3" ht="15" x14ac:dyDescent="0.25">
      <c r="B120" s="110">
        <v>34613</v>
      </c>
      <c r="C120" s="42">
        <v>745</v>
      </c>
    </row>
    <row r="121" spans="2:3" ht="15" x14ac:dyDescent="0.25">
      <c r="B121" s="110">
        <v>34614</v>
      </c>
      <c r="C121" s="42">
        <v>752</v>
      </c>
    </row>
    <row r="122" spans="2:3" ht="15" x14ac:dyDescent="0.25">
      <c r="B122" s="110">
        <v>34618</v>
      </c>
      <c r="C122" s="42">
        <v>756</v>
      </c>
    </row>
    <row r="123" spans="2:3" ht="15" x14ac:dyDescent="0.25">
      <c r="B123" s="110">
        <v>34619</v>
      </c>
      <c r="C123" s="42">
        <v>759</v>
      </c>
    </row>
    <row r="124" spans="2:3" ht="15" x14ac:dyDescent="0.25">
      <c r="B124" s="110">
        <v>34620</v>
      </c>
      <c r="C124" s="42">
        <v>751</v>
      </c>
    </row>
    <row r="125" spans="2:3" ht="15" x14ac:dyDescent="0.25">
      <c r="B125" s="110">
        <v>34621</v>
      </c>
      <c r="C125" s="42">
        <v>758</v>
      </c>
    </row>
    <row r="126" spans="2:3" ht="15" x14ac:dyDescent="0.25">
      <c r="B126" s="110">
        <v>34624</v>
      </c>
      <c r="C126" s="42">
        <v>767</v>
      </c>
    </row>
    <row r="127" spans="2:3" ht="15" x14ac:dyDescent="0.25">
      <c r="B127" s="110">
        <v>34625</v>
      </c>
      <c r="C127" s="42">
        <v>774</v>
      </c>
    </row>
    <row r="128" spans="2:3" ht="15" x14ac:dyDescent="0.25">
      <c r="B128" s="110">
        <v>34626</v>
      </c>
      <c r="C128" s="42">
        <v>785</v>
      </c>
    </row>
    <row r="129" spans="2:3" ht="15" x14ac:dyDescent="0.25">
      <c r="B129" s="110">
        <v>34627</v>
      </c>
      <c r="C129" s="42">
        <v>777</v>
      </c>
    </row>
    <row r="130" spans="2:3" ht="15" x14ac:dyDescent="0.25">
      <c r="B130" s="110">
        <v>34628</v>
      </c>
      <c r="C130" s="42">
        <v>777</v>
      </c>
    </row>
    <row r="131" spans="2:3" ht="15" x14ac:dyDescent="0.25">
      <c r="B131" s="110">
        <v>34631</v>
      </c>
      <c r="C131" s="42">
        <v>791</v>
      </c>
    </row>
    <row r="132" spans="2:3" ht="15" x14ac:dyDescent="0.25">
      <c r="B132" s="110">
        <v>34632</v>
      </c>
      <c r="C132" s="42">
        <v>819</v>
      </c>
    </row>
    <row r="133" spans="2:3" ht="15" x14ac:dyDescent="0.25">
      <c r="B133" s="110">
        <v>34633</v>
      </c>
      <c r="C133" s="42">
        <v>822</v>
      </c>
    </row>
    <row r="134" spans="2:3" ht="15" x14ac:dyDescent="0.25">
      <c r="B134" s="110">
        <v>34634</v>
      </c>
      <c r="C134" s="42">
        <v>859</v>
      </c>
    </row>
    <row r="135" spans="2:3" ht="15" x14ac:dyDescent="0.25">
      <c r="B135" s="110">
        <v>34635</v>
      </c>
      <c r="C135" s="42">
        <v>839</v>
      </c>
    </row>
    <row r="136" spans="2:3" ht="15" x14ac:dyDescent="0.25">
      <c r="B136" s="110">
        <v>34638</v>
      </c>
      <c r="C136" s="42">
        <v>852</v>
      </c>
    </row>
    <row r="137" spans="2:3" ht="15" x14ac:dyDescent="0.25">
      <c r="B137" s="110">
        <v>34639</v>
      </c>
      <c r="C137" s="42">
        <v>868</v>
      </c>
    </row>
    <row r="138" spans="2:3" ht="15" x14ac:dyDescent="0.25">
      <c r="B138" s="110">
        <v>34640</v>
      </c>
      <c r="C138" s="42">
        <v>905</v>
      </c>
    </row>
    <row r="139" spans="2:3" ht="15" x14ac:dyDescent="0.25">
      <c r="B139" s="110">
        <v>34641</v>
      </c>
      <c r="C139" s="42">
        <v>913</v>
      </c>
    </row>
    <row r="140" spans="2:3" ht="15" x14ac:dyDescent="0.25">
      <c r="B140" s="110">
        <v>34642</v>
      </c>
      <c r="C140" s="42">
        <v>900</v>
      </c>
    </row>
    <row r="141" spans="2:3" ht="15" x14ac:dyDescent="0.25">
      <c r="B141" s="110">
        <v>34645</v>
      </c>
      <c r="C141" s="42">
        <v>899</v>
      </c>
    </row>
    <row r="142" spans="2:3" ht="15" x14ac:dyDescent="0.25">
      <c r="B142" s="110">
        <v>34646</v>
      </c>
      <c r="C142" s="42">
        <v>874</v>
      </c>
    </row>
    <row r="143" spans="2:3" ht="15" x14ac:dyDescent="0.25">
      <c r="B143" s="110">
        <v>34647</v>
      </c>
      <c r="C143" s="42">
        <v>852</v>
      </c>
    </row>
    <row r="144" spans="2:3" ht="15" x14ac:dyDescent="0.25">
      <c r="B144" s="110">
        <v>34648</v>
      </c>
      <c r="C144" s="42">
        <v>849</v>
      </c>
    </row>
    <row r="145" spans="2:3" ht="15" x14ac:dyDescent="0.25">
      <c r="B145" s="110">
        <v>34652</v>
      </c>
      <c r="C145" s="42">
        <v>826</v>
      </c>
    </row>
    <row r="146" spans="2:3" ht="15" x14ac:dyDescent="0.25">
      <c r="B146" s="110">
        <v>34653</v>
      </c>
      <c r="C146" s="42">
        <v>807</v>
      </c>
    </row>
    <row r="147" spans="2:3" ht="15" x14ac:dyDescent="0.25">
      <c r="B147" s="110">
        <v>34654</v>
      </c>
      <c r="C147" s="42">
        <v>818</v>
      </c>
    </row>
    <row r="148" spans="2:3" ht="15" x14ac:dyDescent="0.25">
      <c r="B148" s="110">
        <v>34655</v>
      </c>
      <c r="C148" s="42">
        <v>846</v>
      </c>
    </row>
    <row r="149" spans="2:3" ht="15" x14ac:dyDescent="0.25">
      <c r="B149" s="110">
        <v>34656</v>
      </c>
      <c r="C149" s="42">
        <v>852</v>
      </c>
    </row>
    <row r="150" spans="2:3" ht="15" x14ac:dyDescent="0.25">
      <c r="B150" s="110">
        <v>34659</v>
      </c>
      <c r="C150" s="42">
        <v>886</v>
      </c>
    </row>
    <row r="151" spans="2:3" ht="15" x14ac:dyDescent="0.25">
      <c r="B151" s="110">
        <v>34660</v>
      </c>
      <c r="C151" s="42">
        <v>871</v>
      </c>
    </row>
    <row r="152" spans="2:3" ht="15" x14ac:dyDescent="0.25">
      <c r="B152" s="110">
        <v>34661</v>
      </c>
      <c r="C152" s="42">
        <v>867</v>
      </c>
    </row>
    <row r="153" spans="2:3" ht="15" x14ac:dyDescent="0.25">
      <c r="B153" s="110">
        <v>34663</v>
      </c>
      <c r="C153" s="42">
        <v>869</v>
      </c>
    </row>
    <row r="154" spans="2:3" ht="15" x14ac:dyDescent="0.25">
      <c r="B154" s="110">
        <v>34666</v>
      </c>
      <c r="C154" s="42">
        <v>859</v>
      </c>
    </row>
    <row r="155" spans="2:3" ht="15" x14ac:dyDescent="0.25">
      <c r="B155" s="110">
        <v>34667</v>
      </c>
      <c r="C155" s="42">
        <v>839</v>
      </c>
    </row>
    <row r="156" spans="2:3" ht="15" x14ac:dyDescent="0.25">
      <c r="B156" s="110">
        <v>34668</v>
      </c>
      <c r="C156" s="42">
        <v>817</v>
      </c>
    </row>
    <row r="157" spans="2:3" ht="15" x14ac:dyDescent="0.25">
      <c r="B157" s="110">
        <v>34669</v>
      </c>
      <c r="C157" s="42">
        <v>814</v>
      </c>
    </row>
    <row r="158" spans="2:3" ht="15" x14ac:dyDescent="0.25">
      <c r="B158" s="110">
        <v>34670</v>
      </c>
      <c r="C158" s="42">
        <v>807</v>
      </c>
    </row>
    <row r="159" spans="2:3" ht="15" x14ac:dyDescent="0.25">
      <c r="B159" s="110">
        <v>34673</v>
      </c>
      <c r="C159" s="42">
        <v>811</v>
      </c>
    </row>
    <row r="160" spans="2:3" ht="15" x14ac:dyDescent="0.25">
      <c r="B160" s="110">
        <v>34674</v>
      </c>
      <c r="C160" s="42">
        <v>812</v>
      </c>
    </row>
    <row r="161" spans="2:3" ht="15" x14ac:dyDescent="0.25">
      <c r="B161" s="110">
        <v>34675</v>
      </c>
      <c r="C161" s="42">
        <v>821</v>
      </c>
    </row>
    <row r="162" spans="2:3" ht="15" x14ac:dyDescent="0.25">
      <c r="B162" s="110">
        <v>34676</v>
      </c>
      <c r="C162" s="42">
        <v>823</v>
      </c>
    </row>
    <row r="163" spans="2:3" ht="15" x14ac:dyDescent="0.25">
      <c r="B163" s="110">
        <v>34677</v>
      </c>
      <c r="C163" s="42">
        <v>812</v>
      </c>
    </row>
    <row r="164" spans="2:3" ht="15" x14ac:dyDescent="0.25">
      <c r="B164" s="110">
        <v>34680</v>
      </c>
      <c r="C164" s="42">
        <v>814</v>
      </c>
    </row>
    <row r="165" spans="2:3" ht="15" x14ac:dyDescent="0.25">
      <c r="B165" s="110">
        <v>34681</v>
      </c>
      <c r="C165" s="42">
        <v>798</v>
      </c>
    </row>
    <row r="166" spans="2:3" ht="15" x14ac:dyDescent="0.25">
      <c r="B166" s="110">
        <v>34682</v>
      </c>
      <c r="C166" s="42">
        <v>787</v>
      </c>
    </row>
    <row r="167" spans="2:3" ht="15" x14ac:dyDescent="0.25">
      <c r="B167" s="110">
        <v>34683</v>
      </c>
      <c r="C167" s="42">
        <v>784</v>
      </c>
    </row>
    <row r="168" spans="2:3" ht="15" x14ac:dyDescent="0.25">
      <c r="B168" s="110">
        <v>34684</v>
      </c>
      <c r="C168" s="42">
        <v>797</v>
      </c>
    </row>
    <row r="169" spans="2:3" ht="15" x14ac:dyDescent="0.25">
      <c r="B169" s="110">
        <v>34687</v>
      </c>
      <c r="C169" s="42">
        <v>798</v>
      </c>
    </row>
    <row r="170" spans="2:3" ht="15" x14ac:dyDescent="0.25">
      <c r="B170" s="110">
        <v>34688</v>
      </c>
      <c r="C170" s="42">
        <v>803</v>
      </c>
    </row>
    <row r="171" spans="2:3" ht="15" x14ac:dyDescent="0.25">
      <c r="B171" s="110">
        <v>34689</v>
      </c>
      <c r="C171" s="42">
        <v>857</v>
      </c>
    </row>
    <row r="172" spans="2:3" ht="15" x14ac:dyDescent="0.25">
      <c r="B172" s="110">
        <v>34690</v>
      </c>
      <c r="C172" s="42">
        <v>919</v>
      </c>
    </row>
    <row r="173" spans="2:3" ht="15" x14ac:dyDescent="0.25">
      <c r="B173" s="110">
        <v>34691</v>
      </c>
      <c r="C173" s="42">
        <v>876</v>
      </c>
    </row>
    <row r="174" spans="2:3" ht="15" x14ac:dyDescent="0.25">
      <c r="B174" s="110">
        <v>34695</v>
      </c>
      <c r="C174" s="42">
        <v>980</v>
      </c>
    </row>
    <row r="175" spans="2:3" ht="15" x14ac:dyDescent="0.25">
      <c r="B175" s="110">
        <v>34696</v>
      </c>
      <c r="C175" s="42">
        <v>947</v>
      </c>
    </row>
    <row r="176" spans="2:3" ht="15" x14ac:dyDescent="0.25">
      <c r="B176" s="110">
        <v>34697</v>
      </c>
      <c r="C176" s="42">
        <v>895</v>
      </c>
    </row>
    <row r="177" spans="2:3" ht="15" x14ac:dyDescent="0.25">
      <c r="B177" s="110">
        <v>34698</v>
      </c>
      <c r="C177" s="42">
        <v>923</v>
      </c>
    </row>
    <row r="178" spans="2:3" ht="15" x14ac:dyDescent="0.25">
      <c r="B178" s="110">
        <v>34702</v>
      </c>
      <c r="C178" s="42">
        <v>924</v>
      </c>
    </row>
    <row r="179" spans="2:3" ht="15" x14ac:dyDescent="0.25">
      <c r="B179" s="110">
        <v>34703</v>
      </c>
      <c r="C179" s="42">
        <v>985</v>
      </c>
    </row>
    <row r="180" spans="2:3" ht="15" x14ac:dyDescent="0.25">
      <c r="B180" s="110">
        <v>34704</v>
      </c>
      <c r="C180" s="42">
        <v>957</v>
      </c>
    </row>
    <row r="181" spans="2:3" ht="15" x14ac:dyDescent="0.25">
      <c r="B181" s="110">
        <v>34705</v>
      </c>
      <c r="C181" s="42">
        <v>988</v>
      </c>
    </row>
    <row r="182" spans="2:3" ht="15" x14ac:dyDescent="0.25">
      <c r="B182" s="110">
        <v>34708</v>
      </c>
      <c r="C182" s="42">
        <v>1162</v>
      </c>
    </row>
    <row r="183" spans="2:3" ht="15" x14ac:dyDescent="0.25">
      <c r="B183" s="110">
        <v>34709</v>
      </c>
      <c r="C183" s="42">
        <v>1362</v>
      </c>
    </row>
    <row r="184" spans="2:3" ht="15" x14ac:dyDescent="0.25">
      <c r="B184" s="110">
        <v>34710</v>
      </c>
      <c r="C184" s="42">
        <v>1250</v>
      </c>
    </row>
    <row r="185" spans="2:3" ht="15" x14ac:dyDescent="0.25">
      <c r="B185" s="110">
        <v>34711</v>
      </c>
      <c r="C185" s="42">
        <v>1042</v>
      </c>
    </row>
    <row r="186" spans="2:3" ht="15" x14ac:dyDescent="0.25">
      <c r="B186" s="110">
        <v>34712</v>
      </c>
      <c r="C186" s="42">
        <v>1010</v>
      </c>
    </row>
    <row r="187" spans="2:3" ht="15" x14ac:dyDescent="0.25">
      <c r="B187" s="110">
        <v>34716</v>
      </c>
      <c r="C187" s="42">
        <v>1035</v>
      </c>
    </row>
    <row r="188" spans="2:3" ht="15" x14ac:dyDescent="0.25">
      <c r="B188" s="110">
        <v>34717</v>
      </c>
      <c r="C188" s="42">
        <v>1019</v>
      </c>
    </row>
    <row r="189" spans="2:3" ht="15" x14ac:dyDescent="0.25">
      <c r="B189" s="110">
        <v>34718</v>
      </c>
      <c r="C189" s="42">
        <v>1055</v>
      </c>
    </row>
    <row r="190" spans="2:3" ht="15" x14ac:dyDescent="0.25">
      <c r="B190" s="110">
        <v>34719</v>
      </c>
      <c r="C190" s="42">
        <v>1064</v>
      </c>
    </row>
    <row r="191" spans="2:3" ht="15" x14ac:dyDescent="0.25">
      <c r="B191" s="110">
        <v>34722</v>
      </c>
      <c r="C191" s="42">
        <v>1072</v>
      </c>
    </row>
    <row r="192" spans="2:3" ht="15" x14ac:dyDescent="0.25">
      <c r="B192" s="110">
        <v>34723</v>
      </c>
      <c r="C192" s="42">
        <v>1049</v>
      </c>
    </row>
    <row r="193" spans="2:3" ht="15" x14ac:dyDescent="0.25">
      <c r="B193" s="110">
        <v>34724</v>
      </c>
      <c r="C193" s="42">
        <v>1063</v>
      </c>
    </row>
    <row r="194" spans="2:3" ht="15" x14ac:dyDescent="0.25">
      <c r="B194" s="110">
        <v>34725</v>
      </c>
      <c r="C194" s="42">
        <v>1048</v>
      </c>
    </row>
    <row r="195" spans="2:3" ht="15" x14ac:dyDescent="0.25">
      <c r="B195" s="110">
        <v>34726</v>
      </c>
      <c r="C195" s="42">
        <v>1108</v>
      </c>
    </row>
    <row r="196" spans="2:3" ht="15" x14ac:dyDescent="0.25">
      <c r="B196" s="110">
        <v>34729</v>
      </c>
      <c r="C196" s="42">
        <v>1175</v>
      </c>
    </row>
    <row r="197" spans="2:3" ht="15" x14ac:dyDescent="0.25">
      <c r="B197" s="110">
        <v>34730</v>
      </c>
      <c r="C197" s="42">
        <v>1057</v>
      </c>
    </row>
    <row r="198" spans="2:3" ht="15" x14ac:dyDescent="0.25">
      <c r="B198" s="110">
        <v>34731</v>
      </c>
      <c r="C198" s="42">
        <v>1055</v>
      </c>
    </row>
    <row r="199" spans="2:3" ht="15" x14ac:dyDescent="0.25">
      <c r="B199" s="110">
        <v>34732</v>
      </c>
      <c r="C199" s="42">
        <v>1085</v>
      </c>
    </row>
    <row r="200" spans="2:3" ht="15" x14ac:dyDescent="0.25">
      <c r="B200" s="110">
        <v>34733</v>
      </c>
      <c r="C200" s="42">
        <v>1047</v>
      </c>
    </row>
    <row r="201" spans="2:3" ht="15" x14ac:dyDescent="0.25">
      <c r="B201" s="110">
        <v>34736</v>
      </c>
      <c r="C201" s="42">
        <v>1019</v>
      </c>
    </row>
    <row r="202" spans="2:3" ht="15" x14ac:dyDescent="0.25">
      <c r="B202" s="110">
        <v>34737</v>
      </c>
      <c r="C202" s="42">
        <v>1041</v>
      </c>
    </row>
    <row r="203" spans="2:3" ht="15" x14ac:dyDescent="0.25">
      <c r="B203" s="110">
        <v>34738</v>
      </c>
      <c r="C203" s="42">
        <v>1077</v>
      </c>
    </row>
    <row r="204" spans="2:3" ht="15" x14ac:dyDescent="0.25">
      <c r="B204" s="110">
        <v>34739</v>
      </c>
      <c r="C204" s="42">
        <v>1099</v>
      </c>
    </row>
    <row r="205" spans="2:3" ht="15" x14ac:dyDescent="0.25">
      <c r="B205" s="110">
        <v>34740</v>
      </c>
      <c r="C205" s="42">
        <v>1119</v>
      </c>
    </row>
    <row r="206" spans="2:3" ht="15" x14ac:dyDescent="0.25">
      <c r="B206" s="110">
        <v>34743</v>
      </c>
      <c r="C206" s="42">
        <v>1131</v>
      </c>
    </row>
    <row r="207" spans="2:3" ht="15" x14ac:dyDescent="0.25">
      <c r="B207" s="110">
        <v>34744</v>
      </c>
      <c r="C207" s="42">
        <v>1170</v>
      </c>
    </row>
    <row r="208" spans="2:3" ht="15" x14ac:dyDescent="0.25">
      <c r="B208" s="110">
        <v>34745</v>
      </c>
      <c r="C208" s="42">
        <v>1198</v>
      </c>
    </row>
    <row r="209" spans="2:3" ht="15" x14ac:dyDescent="0.25">
      <c r="B209" s="110">
        <v>34746</v>
      </c>
      <c r="C209" s="42">
        <v>1216</v>
      </c>
    </row>
    <row r="210" spans="2:3" ht="15" x14ac:dyDescent="0.25">
      <c r="B210" s="110">
        <v>34747</v>
      </c>
      <c r="C210" s="42">
        <v>1146</v>
      </c>
    </row>
    <row r="211" spans="2:3" ht="15" x14ac:dyDescent="0.25">
      <c r="B211" s="110">
        <v>34751</v>
      </c>
      <c r="C211" s="42">
        <v>1180</v>
      </c>
    </row>
    <row r="212" spans="2:3" ht="15" x14ac:dyDescent="0.25">
      <c r="B212" s="110">
        <v>34752</v>
      </c>
      <c r="C212" s="42">
        <v>1219</v>
      </c>
    </row>
    <row r="213" spans="2:3" ht="15" x14ac:dyDescent="0.25">
      <c r="B213" s="110">
        <v>34753</v>
      </c>
      <c r="C213" s="42">
        <v>1184</v>
      </c>
    </row>
    <row r="214" spans="2:3" ht="15" x14ac:dyDescent="0.25">
      <c r="B214" s="110">
        <v>34754</v>
      </c>
      <c r="C214" s="42">
        <v>1195</v>
      </c>
    </row>
    <row r="215" spans="2:3" ht="15" x14ac:dyDescent="0.25">
      <c r="B215" s="110">
        <v>34757</v>
      </c>
      <c r="C215" s="42">
        <v>1229</v>
      </c>
    </row>
    <row r="216" spans="2:3" ht="15" x14ac:dyDescent="0.25">
      <c r="B216" s="110">
        <v>34758</v>
      </c>
      <c r="C216" s="42">
        <v>1214</v>
      </c>
    </row>
    <row r="217" spans="2:3" ht="15" x14ac:dyDescent="0.25">
      <c r="B217" s="110">
        <v>34759</v>
      </c>
      <c r="C217" s="42">
        <v>1244</v>
      </c>
    </row>
    <row r="218" spans="2:3" ht="15" x14ac:dyDescent="0.25">
      <c r="B218" s="110">
        <v>34760</v>
      </c>
      <c r="C218" s="42">
        <v>1300</v>
      </c>
    </row>
    <row r="219" spans="2:3" ht="15" x14ac:dyDescent="0.25">
      <c r="B219" s="110">
        <v>34761</v>
      </c>
      <c r="C219" s="42">
        <v>1265</v>
      </c>
    </row>
    <row r="220" spans="2:3" ht="15" x14ac:dyDescent="0.25">
      <c r="B220" s="110">
        <v>34764</v>
      </c>
      <c r="C220" s="42">
        <v>1343</v>
      </c>
    </row>
    <row r="221" spans="2:3" ht="15" x14ac:dyDescent="0.25">
      <c r="B221" s="110">
        <v>34765</v>
      </c>
      <c r="C221" s="42">
        <v>1444</v>
      </c>
    </row>
    <row r="222" spans="2:3" ht="15" x14ac:dyDescent="0.25">
      <c r="B222" s="110">
        <v>34766</v>
      </c>
      <c r="C222" s="42">
        <v>1513</v>
      </c>
    </row>
    <row r="223" spans="2:3" ht="15" x14ac:dyDescent="0.25">
      <c r="B223" s="110">
        <v>34767</v>
      </c>
      <c r="C223" s="42">
        <v>1689</v>
      </c>
    </row>
    <row r="224" spans="2:3" ht="15" x14ac:dyDescent="0.25">
      <c r="B224" s="110">
        <v>34768</v>
      </c>
      <c r="C224" s="42">
        <v>1509</v>
      </c>
    </row>
    <row r="225" spans="2:3" ht="15" x14ac:dyDescent="0.25">
      <c r="B225" s="110">
        <v>34771</v>
      </c>
      <c r="C225" s="42">
        <v>1457</v>
      </c>
    </row>
    <row r="226" spans="2:3" ht="15" x14ac:dyDescent="0.25">
      <c r="B226" s="110">
        <v>34772</v>
      </c>
      <c r="C226" s="42">
        <v>1331</v>
      </c>
    </row>
    <row r="227" spans="2:3" ht="15" x14ac:dyDescent="0.25">
      <c r="B227" s="110">
        <v>34773</v>
      </c>
      <c r="C227" s="42">
        <v>1389</v>
      </c>
    </row>
    <row r="228" spans="2:3" ht="15" x14ac:dyDescent="0.25">
      <c r="B228" s="110">
        <v>34774</v>
      </c>
      <c r="C228" s="42">
        <v>1423</v>
      </c>
    </row>
    <row r="229" spans="2:3" ht="15" x14ac:dyDescent="0.25">
      <c r="B229" s="110">
        <v>34775</v>
      </c>
      <c r="C229" s="42">
        <v>1512</v>
      </c>
    </row>
    <row r="230" spans="2:3" ht="15" x14ac:dyDescent="0.25">
      <c r="B230" s="110">
        <v>34778</v>
      </c>
      <c r="C230" s="42">
        <v>1517</v>
      </c>
    </row>
    <row r="231" spans="2:3" ht="15" x14ac:dyDescent="0.25">
      <c r="B231" s="110">
        <v>34779</v>
      </c>
      <c r="C231" s="42">
        <v>1523</v>
      </c>
    </row>
    <row r="232" spans="2:3" ht="15" x14ac:dyDescent="0.25">
      <c r="B232" s="110">
        <v>34780</v>
      </c>
      <c r="C232" s="42">
        <v>1522</v>
      </c>
    </row>
    <row r="233" spans="2:3" ht="15" x14ac:dyDescent="0.25">
      <c r="B233" s="110">
        <v>34781</v>
      </c>
      <c r="C233" s="42">
        <v>1529</v>
      </c>
    </row>
    <row r="234" spans="2:3" ht="15" x14ac:dyDescent="0.25">
      <c r="B234" s="110">
        <v>34782</v>
      </c>
      <c r="C234" s="42">
        <v>1471</v>
      </c>
    </row>
    <row r="235" spans="2:3" ht="15" x14ac:dyDescent="0.25">
      <c r="B235" s="110">
        <v>34785</v>
      </c>
      <c r="C235" s="42">
        <v>1475</v>
      </c>
    </row>
    <row r="236" spans="2:3" ht="15" x14ac:dyDescent="0.25">
      <c r="B236" s="110">
        <v>34786</v>
      </c>
      <c r="C236" s="42">
        <v>1521</v>
      </c>
    </row>
    <row r="237" spans="2:3" ht="15" x14ac:dyDescent="0.25">
      <c r="B237" s="110">
        <v>34787</v>
      </c>
      <c r="C237" s="42">
        <v>1501</v>
      </c>
    </row>
    <row r="238" spans="2:3" ht="15" x14ac:dyDescent="0.25">
      <c r="B238" s="110">
        <v>34788</v>
      </c>
      <c r="C238" s="42">
        <v>1428</v>
      </c>
    </row>
    <row r="239" spans="2:3" ht="15" x14ac:dyDescent="0.25">
      <c r="B239" s="110">
        <v>34789</v>
      </c>
      <c r="C239" s="42">
        <v>1441</v>
      </c>
    </row>
    <row r="240" spans="2:3" ht="15" x14ac:dyDescent="0.25">
      <c r="B240" s="110">
        <v>34792</v>
      </c>
      <c r="C240" s="42">
        <v>1443</v>
      </c>
    </row>
    <row r="241" spans="2:3" ht="15" x14ac:dyDescent="0.25">
      <c r="B241" s="110">
        <v>34793</v>
      </c>
      <c r="C241" s="42">
        <v>1397</v>
      </c>
    </row>
    <row r="242" spans="2:3" ht="15" x14ac:dyDescent="0.25">
      <c r="B242" s="110">
        <v>34794</v>
      </c>
      <c r="C242" s="42">
        <v>1394</v>
      </c>
    </row>
    <row r="243" spans="2:3" ht="15" x14ac:dyDescent="0.25">
      <c r="B243" s="110">
        <v>34795</v>
      </c>
      <c r="C243" s="42">
        <v>1355</v>
      </c>
    </row>
    <row r="244" spans="2:3" ht="15" x14ac:dyDescent="0.25">
      <c r="B244" s="110">
        <v>34796</v>
      </c>
      <c r="C244" s="42">
        <v>1359</v>
      </c>
    </row>
    <row r="245" spans="2:3" ht="15" x14ac:dyDescent="0.25">
      <c r="B245" s="110">
        <v>34799</v>
      </c>
      <c r="C245" s="42">
        <v>1370</v>
      </c>
    </row>
    <row r="246" spans="2:3" ht="15" x14ac:dyDescent="0.25">
      <c r="B246" s="110">
        <v>34800</v>
      </c>
      <c r="C246" s="42">
        <v>1412</v>
      </c>
    </row>
    <row r="247" spans="2:3" ht="15" x14ac:dyDescent="0.25">
      <c r="B247" s="110">
        <v>34801</v>
      </c>
      <c r="C247" s="42">
        <v>1427</v>
      </c>
    </row>
    <row r="248" spans="2:3" ht="15" x14ac:dyDescent="0.25">
      <c r="B248" s="110">
        <v>34802</v>
      </c>
      <c r="C248" s="42">
        <v>1344</v>
      </c>
    </row>
    <row r="249" spans="2:3" ht="15" x14ac:dyDescent="0.25">
      <c r="B249" s="110">
        <v>34806</v>
      </c>
      <c r="C249" s="42">
        <v>1337</v>
      </c>
    </row>
    <row r="250" spans="2:3" ht="15" x14ac:dyDescent="0.25">
      <c r="B250" s="110">
        <v>34807</v>
      </c>
      <c r="C250" s="42">
        <v>1352</v>
      </c>
    </row>
    <row r="251" spans="2:3" ht="15" x14ac:dyDescent="0.25">
      <c r="B251" s="110">
        <v>34808</v>
      </c>
      <c r="C251" s="42">
        <v>1341</v>
      </c>
    </row>
    <row r="252" spans="2:3" ht="15" x14ac:dyDescent="0.25">
      <c r="B252" s="110">
        <v>34809</v>
      </c>
      <c r="C252" s="42">
        <v>1280</v>
      </c>
    </row>
    <row r="253" spans="2:3" ht="15" x14ac:dyDescent="0.25">
      <c r="B253" s="110">
        <v>34810</v>
      </c>
      <c r="C253" s="42">
        <v>1273</v>
      </c>
    </row>
    <row r="254" spans="2:3" ht="15" x14ac:dyDescent="0.25">
      <c r="B254" s="110">
        <v>34813</v>
      </c>
      <c r="C254" s="42">
        <v>1245</v>
      </c>
    </row>
    <row r="255" spans="2:3" ht="15" x14ac:dyDescent="0.25">
      <c r="B255" s="110">
        <v>34814</v>
      </c>
      <c r="C255" s="42">
        <v>1206</v>
      </c>
    </row>
    <row r="256" spans="2:3" ht="15" x14ac:dyDescent="0.25">
      <c r="B256" s="110">
        <v>34815</v>
      </c>
      <c r="C256" s="42">
        <v>1190</v>
      </c>
    </row>
    <row r="257" spans="2:3" ht="15" x14ac:dyDescent="0.25">
      <c r="B257" s="110">
        <v>34816</v>
      </c>
      <c r="C257" s="42">
        <v>1210</v>
      </c>
    </row>
    <row r="258" spans="2:3" ht="15" x14ac:dyDescent="0.25">
      <c r="B258" s="110">
        <v>34817</v>
      </c>
      <c r="C258" s="42">
        <v>1217</v>
      </c>
    </row>
    <row r="259" spans="2:3" ht="15" x14ac:dyDescent="0.25">
      <c r="B259" s="110">
        <v>34820</v>
      </c>
      <c r="C259" s="42">
        <v>1233</v>
      </c>
    </row>
    <row r="260" spans="2:3" ht="15" x14ac:dyDescent="0.25">
      <c r="B260" s="110">
        <v>34821</v>
      </c>
      <c r="C260" s="42">
        <v>1244</v>
      </c>
    </row>
    <row r="261" spans="2:3" ht="15" x14ac:dyDescent="0.25">
      <c r="B261" s="110">
        <v>34822</v>
      </c>
      <c r="C261" s="42">
        <v>1195</v>
      </c>
    </row>
    <row r="262" spans="2:3" ht="15" x14ac:dyDescent="0.25">
      <c r="B262" s="110">
        <v>34823</v>
      </c>
      <c r="C262" s="42">
        <v>1154</v>
      </c>
    </row>
    <row r="263" spans="2:3" ht="15" x14ac:dyDescent="0.25">
      <c r="B263" s="110">
        <v>34824</v>
      </c>
      <c r="C263" s="42">
        <v>1138</v>
      </c>
    </row>
    <row r="264" spans="2:3" ht="15" x14ac:dyDescent="0.25">
      <c r="B264" s="110">
        <v>34827</v>
      </c>
      <c r="C264" s="42">
        <v>1177</v>
      </c>
    </row>
    <row r="265" spans="2:3" ht="15" x14ac:dyDescent="0.25">
      <c r="B265" s="110">
        <v>34828</v>
      </c>
      <c r="C265" s="42">
        <v>1111</v>
      </c>
    </row>
    <row r="266" spans="2:3" ht="15" x14ac:dyDescent="0.25">
      <c r="B266" s="110">
        <v>34829</v>
      </c>
      <c r="C266" s="42">
        <v>1083</v>
      </c>
    </row>
    <row r="267" spans="2:3" ht="15" x14ac:dyDescent="0.25">
      <c r="B267" s="110">
        <v>34830</v>
      </c>
      <c r="C267" s="42">
        <v>1105</v>
      </c>
    </row>
    <row r="268" spans="2:3" ht="15" x14ac:dyDescent="0.25">
      <c r="B268" s="110">
        <v>34831</v>
      </c>
      <c r="C268" s="42">
        <v>1056</v>
      </c>
    </row>
    <row r="269" spans="2:3" ht="15" x14ac:dyDescent="0.25">
      <c r="B269" s="110">
        <v>34834</v>
      </c>
      <c r="C269" s="42">
        <v>1045</v>
      </c>
    </row>
    <row r="270" spans="2:3" ht="15" x14ac:dyDescent="0.25">
      <c r="B270" s="110">
        <v>34835</v>
      </c>
      <c r="C270" s="42">
        <v>1048</v>
      </c>
    </row>
    <row r="271" spans="2:3" ht="15" x14ac:dyDescent="0.25">
      <c r="B271" s="110">
        <v>34836</v>
      </c>
      <c r="C271" s="42">
        <v>1006</v>
      </c>
    </row>
    <row r="272" spans="2:3" ht="15" x14ac:dyDescent="0.25">
      <c r="B272" s="110">
        <v>34837</v>
      </c>
      <c r="C272" s="42">
        <v>998</v>
      </c>
    </row>
    <row r="273" spans="2:3" ht="15" x14ac:dyDescent="0.25">
      <c r="B273" s="110">
        <v>34838</v>
      </c>
      <c r="C273" s="42">
        <v>1016</v>
      </c>
    </row>
    <row r="274" spans="2:3" ht="15" x14ac:dyDescent="0.25">
      <c r="B274" s="110">
        <v>34841</v>
      </c>
      <c r="C274" s="42">
        <v>1016</v>
      </c>
    </row>
    <row r="275" spans="2:3" ht="15" x14ac:dyDescent="0.25">
      <c r="B275" s="110">
        <v>34842</v>
      </c>
      <c r="C275" s="42">
        <v>1019</v>
      </c>
    </row>
    <row r="276" spans="2:3" ht="15" x14ac:dyDescent="0.25">
      <c r="B276" s="110">
        <v>34843</v>
      </c>
      <c r="C276" s="42">
        <v>996</v>
      </c>
    </row>
    <row r="277" spans="2:3" ht="15" x14ac:dyDescent="0.25">
      <c r="B277" s="110">
        <v>34844</v>
      </c>
      <c r="C277" s="42">
        <v>1006</v>
      </c>
    </row>
    <row r="278" spans="2:3" ht="15" x14ac:dyDescent="0.25">
      <c r="B278" s="110">
        <v>34845</v>
      </c>
      <c r="C278" s="42">
        <v>1027</v>
      </c>
    </row>
    <row r="279" spans="2:3" ht="15" x14ac:dyDescent="0.25">
      <c r="B279" s="110">
        <v>34849</v>
      </c>
      <c r="C279" s="42">
        <v>1078</v>
      </c>
    </row>
    <row r="280" spans="2:3" ht="15" x14ac:dyDescent="0.25">
      <c r="B280" s="110">
        <v>34850</v>
      </c>
      <c r="C280" s="42">
        <v>1060</v>
      </c>
    </row>
    <row r="281" spans="2:3" ht="15" x14ac:dyDescent="0.25">
      <c r="B281" s="110">
        <v>34851</v>
      </c>
      <c r="C281" s="42">
        <v>1066</v>
      </c>
    </row>
    <row r="282" spans="2:3" ht="15" x14ac:dyDescent="0.25">
      <c r="B282" s="110">
        <v>34852</v>
      </c>
      <c r="C282" s="42">
        <v>1040</v>
      </c>
    </row>
    <row r="283" spans="2:3" ht="15" x14ac:dyDescent="0.25">
      <c r="B283" s="110">
        <v>34855</v>
      </c>
      <c r="C283" s="42">
        <v>1026</v>
      </c>
    </row>
    <row r="284" spans="2:3" ht="15" x14ac:dyDescent="0.25">
      <c r="B284" s="110">
        <v>34856</v>
      </c>
      <c r="C284" s="42">
        <v>1054</v>
      </c>
    </row>
    <row r="285" spans="2:3" ht="15" x14ac:dyDescent="0.25">
      <c r="B285" s="110">
        <v>34857</v>
      </c>
      <c r="C285" s="42">
        <v>1090</v>
      </c>
    </row>
    <row r="286" spans="2:3" ht="15" x14ac:dyDescent="0.25">
      <c r="B286" s="110">
        <v>34858</v>
      </c>
      <c r="C286" s="42">
        <v>1129</v>
      </c>
    </row>
    <row r="287" spans="2:3" ht="15" x14ac:dyDescent="0.25">
      <c r="B287" s="110">
        <v>34859</v>
      </c>
      <c r="C287" s="42">
        <v>1185</v>
      </c>
    </row>
    <row r="288" spans="2:3" ht="15" x14ac:dyDescent="0.25">
      <c r="B288" s="110">
        <v>34862</v>
      </c>
      <c r="C288" s="42">
        <v>1151</v>
      </c>
    </row>
    <row r="289" spans="2:3" ht="15" x14ac:dyDescent="0.25">
      <c r="B289" s="110">
        <v>34863</v>
      </c>
      <c r="C289" s="42">
        <v>1107</v>
      </c>
    </row>
    <row r="290" spans="2:3" ht="15" x14ac:dyDescent="0.25">
      <c r="B290" s="110">
        <v>34864</v>
      </c>
      <c r="C290" s="42">
        <v>1158</v>
      </c>
    </row>
    <row r="291" spans="2:3" ht="15" x14ac:dyDescent="0.25">
      <c r="B291" s="110">
        <v>34865</v>
      </c>
      <c r="C291" s="42">
        <v>1156</v>
      </c>
    </row>
    <row r="292" spans="2:3" ht="15" x14ac:dyDescent="0.25">
      <c r="B292" s="110">
        <v>34866</v>
      </c>
      <c r="C292" s="42">
        <v>1123</v>
      </c>
    </row>
    <row r="293" spans="2:3" ht="15" x14ac:dyDescent="0.25">
      <c r="B293" s="110">
        <v>34869</v>
      </c>
      <c r="C293" s="42">
        <v>1130</v>
      </c>
    </row>
    <row r="294" spans="2:3" ht="15" x14ac:dyDescent="0.25">
      <c r="B294" s="110">
        <v>34870</v>
      </c>
      <c r="C294" s="42">
        <v>1176</v>
      </c>
    </row>
    <row r="295" spans="2:3" ht="15" x14ac:dyDescent="0.25">
      <c r="B295" s="110">
        <v>34871</v>
      </c>
      <c r="C295" s="42">
        <v>1162</v>
      </c>
    </row>
    <row r="296" spans="2:3" ht="15" x14ac:dyDescent="0.25">
      <c r="B296" s="110">
        <v>34872</v>
      </c>
      <c r="C296" s="42">
        <v>1145</v>
      </c>
    </row>
    <row r="297" spans="2:3" ht="15" x14ac:dyDescent="0.25">
      <c r="B297" s="110">
        <v>34873</v>
      </c>
      <c r="C297" s="42">
        <v>1152</v>
      </c>
    </row>
    <row r="298" spans="2:3" ht="15" x14ac:dyDescent="0.25">
      <c r="B298" s="110">
        <v>34876</v>
      </c>
      <c r="C298" s="42">
        <v>1132</v>
      </c>
    </row>
    <row r="299" spans="2:3" ht="15" x14ac:dyDescent="0.25">
      <c r="B299" s="110">
        <v>34877</v>
      </c>
      <c r="C299" s="42">
        <v>1119</v>
      </c>
    </row>
    <row r="300" spans="2:3" ht="15" x14ac:dyDescent="0.25">
      <c r="B300" s="110">
        <v>34878</v>
      </c>
      <c r="C300" s="42">
        <v>1099</v>
      </c>
    </row>
    <row r="301" spans="2:3" ht="15" x14ac:dyDescent="0.25">
      <c r="B301" s="110">
        <v>34879</v>
      </c>
      <c r="C301" s="42">
        <v>1123</v>
      </c>
    </row>
    <row r="302" spans="2:3" ht="15" x14ac:dyDescent="0.25">
      <c r="B302" s="110">
        <v>34880</v>
      </c>
      <c r="C302" s="42">
        <v>1106</v>
      </c>
    </row>
    <row r="303" spans="2:3" ht="15" x14ac:dyDescent="0.25">
      <c r="B303" s="110">
        <v>34883</v>
      </c>
      <c r="C303" s="42">
        <v>1105</v>
      </c>
    </row>
    <row r="304" spans="2:3" ht="15" x14ac:dyDescent="0.25">
      <c r="B304" s="110">
        <v>34885</v>
      </c>
      <c r="C304" s="42">
        <v>1092</v>
      </c>
    </row>
    <row r="305" spans="2:3" ht="15" x14ac:dyDescent="0.25">
      <c r="B305" s="110">
        <v>34886</v>
      </c>
      <c r="C305" s="42">
        <v>1075</v>
      </c>
    </row>
    <row r="306" spans="2:3" ht="15" x14ac:dyDescent="0.25">
      <c r="B306" s="110">
        <v>34887</v>
      </c>
      <c r="C306" s="42">
        <v>1033</v>
      </c>
    </row>
    <row r="307" spans="2:3" ht="15" x14ac:dyDescent="0.25">
      <c r="B307" s="110">
        <v>34890</v>
      </c>
      <c r="C307" s="42">
        <v>1037</v>
      </c>
    </row>
    <row r="308" spans="2:3" ht="15" x14ac:dyDescent="0.25">
      <c r="B308" s="110">
        <v>34891</v>
      </c>
      <c r="C308" s="42">
        <v>1055</v>
      </c>
    </row>
    <row r="309" spans="2:3" ht="15" x14ac:dyDescent="0.25">
      <c r="B309" s="110">
        <v>34892</v>
      </c>
      <c r="C309" s="42">
        <v>1038</v>
      </c>
    </row>
    <row r="310" spans="2:3" ht="15" x14ac:dyDescent="0.25">
      <c r="B310" s="110">
        <v>34893</v>
      </c>
      <c r="C310" s="42">
        <v>1045</v>
      </c>
    </row>
    <row r="311" spans="2:3" ht="15" x14ac:dyDescent="0.25">
      <c r="B311" s="110">
        <v>34894</v>
      </c>
      <c r="C311" s="42">
        <v>1054</v>
      </c>
    </row>
    <row r="312" spans="2:3" ht="15" x14ac:dyDescent="0.25">
      <c r="B312" s="110">
        <v>34897</v>
      </c>
      <c r="C312" s="42">
        <v>1051</v>
      </c>
    </row>
    <row r="313" spans="2:3" ht="15" x14ac:dyDescent="0.25">
      <c r="B313" s="110">
        <v>34898</v>
      </c>
      <c r="C313" s="42">
        <v>1067</v>
      </c>
    </row>
    <row r="314" spans="2:3" ht="15" x14ac:dyDescent="0.25">
      <c r="B314" s="110">
        <v>34899</v>
      </c>
      <c r="C314" s="42">
        <v>1078</v>
      </c>
    </row>
    <row r="315" spans="2:3" ht="15" x14ac:dyDescent="0.25">
      <c r="B315" s="110">
        <v>34900</v>
      </c>
      <c r="C315" s="42">
        <v>1087</v>
      </c>
    </row>
    <row r="316" spans="2:3" ht="15" x14ac:dyDescent="0.25">
      <c r="B316" s="110">
        <v>34901</v>
      </c>
      <c r="C316" s="42">
        <v>1100</v>
      </c>
    </row>
    <row r="317" spans="2:3" ht="15" x14ac:dyDescent="0.25">
      <c r="B317" s="110">
        <v>34904</v>
      </c>
      <c r="C317" s="42">
        <v>1109</v>
      </c>
    </row>
    <row r="318" spans="2:3" ht="15" x14ac:dyDescent="0.25">
      <c r="B318" s="110">
        <v>34905</v>
      </c>
      <c r="C318" s="42">
        <v>1095</v>
      </c>
    </row>
    <row r="319" spans="2:3" ht="15" x14ac:dyDescent="0.25">
      <c r="B319" s="110">
        <v>34906</v>
      </c>
      <c r="C319" s="42">
        <v>1099</v>
      </c>
    </row>
    <row r="320" spans="2:3" ht="15" x14ac:dyDescent="0.25">
      <c r="B320" s="110">
        <v>34907</v>
      </c>
      <c r="C320" s="42">
        <v>1093</v>
      </c>
    </row>
    <row r="321" spans="2:3" ht="15" x14ac:dyDescent="0.25">
      <c r="B321" s="110">
        <v>34908</v>
      </c>
      <c r="C321" s="42">
        <v>1092</v>
      </c>
    </row>
    <row r="322" spans="2:3" ht="15" x14ac:dyDescent="0.25">
      <c r="B322" s="110">
        <v>34911</v>
      </c>
      <c r="C322" s="42">
        <v>1109</v>
      </c>
    </row>
    <row r="323" spans="2:3" ht="15" x14ac:dyDescent="0.25">
      <c r="B323" s="110">
        <v>34912</v>
      </c>
      <c r="C323" s="42">
        <v>1111</v>
      </c>
    </row>
    <row r="324" spans="2:3" ht="15" x14ac:dyDescent="0.25">
      <c r="B324" s="110">
        <v>34913</v>
      </c>
      <c r="C324" s="42">
        <v>1083</v>
      </c>
    </row>
    <row r="325" spans="2:3" ht="15" x14ac:dyDescent="0.25">
      <c r="B325" s="110">
        <v>34914</v>
      </c>
      <c r="C325" s="42">
        <v>1097</v>
      </c>
    </row>
    <row r="326" spans="2:3" ht="15" x14ac:dyDescent="0.25">
      <c r="B326" s="110">
        <v>34915</v>
      </c>
      <c r="C326" s="42">
        <v>1074</v>
      </c>
    </row>
    <row r="327" spans="2:3" ht="15" x14ac:dyDescent="0.25">
      <c r="B327" s="110">
        <v>34918</v>
      </c>
      <c r="C327" s="42">
        <v>1062</v>
      </c>
    </row>
    <row r="328" spans="2:3" ht="15" x14ac:dyDescent="0.25">
      <c r="B328" s="110">
        <v>34919</v>
      </c>
      <c r="C328" s="42">
        <v>1072</v>
      </c>
    </row>
    <row r="329" spans="2:3" ht="15" x14ac:dyDescent="0.25">
      <c r="B329" s="110">
        <v>34920</v>
      </c>
      <c r="C329" s="42">
        <v>1067</v>
      </c>
    </row>
    <row r="330" spans="2:3" ht="15" x14ac:dyDescent="0.25">
      <c r="B330" s="110">
        <v>34921</v>
      </c>
      <c r="C330" s="42">
        <v>1055</v>
      </c>
    </row>
    <row r="331" spans="2:3" ht="15" x14ac:dyDescent="0.25">
      <c r="B331" s="110">
        <v>34922</v>
      </c>
      <c r="C331" s="42">
        <v>1045</v>
      </c>
    </row>
    <row r="332" spans="2:3" ht="15" x14ac:dyDescent="0.25">
      <c r="B332" s="110">
        <v>34925</v>
      </c>
      <c r="C332" s="42">
        <v>1056</v>
      </c>
    </row>
    <row r="333" spans="2:3" ht="15" x14ac:dyDescent="0.25">
      <c r="B333" s="110">
        <v>34926</v>
      </c>
      <c r="C333" s="42">
        <v>1051</v>
      </c>
    </row>
    <row r="334" spans="2:3" ht="15" x14ac:dyDescent="0.25">
      <c r="B334" s="110">
        <v>34927</v>
      </c>
      <c r="C334" s="42">
        <v>1056</v>
      </c>
    </row>
    <row r="335" spans="2:3" ht="15" x14ac:dyDescent="0.25">
      <c r="B335" s="110">
        <v>34928</v>
      </c>
      <c r="C335" s="42">
        <v>1064</v>
      </c>
    </row>
    <row r="336" spans="2:3" ht="15" x14ac:dyDescent="0.25">
      <c r="B336" s="110">
        <v>34929</v>
      </c>
      <c r="C336" s="42">
        <v>1079</v>
      </c>
    </row>
    <row r="337" spans="2:3" ht="15" x14ac:dyDescent="0.25">
      <c r="B337" s="110">
        <v>34932</v>
      </c>
      <c r="C337" s="42">
        <v>1058</v>
      </c>
    </row>
    <row r="338" spans="2:3" ht="15" x14ac:dyDescent="0.25">
      <c r="B338" s="110">
        <v>34933</v>
      </c>
      <c r="C338" s="42">
        <v>1083</v>
      </c>
    </row>
    <row r="339" spans="2:3" ht="15" x14ac:dyDescent="0.25">
      <c r="B339" s="110">
        <v>34934</v>
      </c>
      <c r="C339" s="42">
        <v>1088</v>
      </c>
    </row>
    <row r="340" spans="2:3" ht="15" x14ac:dyDescent="0.25">
      <c r="B340" s="110">
        <v>34935</v>
      </c>
      <c r="C340" s="42">
        <v>1095</v>
      </c>
    </row>
    <row r="341" spans="2:3" ht="15" x14ac:dyDescent="0.25">
      <c r="B341" s="110">
        <v>34936</v>
      </c>
      <c r="C341" s="42">
        <v>1096</v>
      </c>
    </row>
    <row r="342" spans="2:3" ht="15" x14ac:dyDescent="0.25">
      <c r="B342" s="110">
        <v>34939</v>
      </c>
      <c r="C342" s="42">
        <v>1077</v>
      </c>
    </row>
    <row r="343" spans="2:3" ht="15" x14ac:dyDescent="0.25">
      <c r="B343" s="110">
        <v>34940</v>
      </c>
      <c r="C343" s="42">
        <v>1087</v>
      </c>
    </row>
    <row r="344" spans="2:3" ht="15" x14ac:dyDescent="0.25">
      <c r="B344" s="110">
        <v>34941</v>
      </c>
      <c r="C344" s="42">
        <v>1090</v>
      </c>
    </row>
    <row r="345" spans="2:3" ht="15" x14ac:dyDescent="0.25">
      <c r="B345" s="110">
        <v>34942</v>
      </c>
      <c r="C345" s="42">
        <v>1081</v>
      </c>
    </row>
    <row r="346" spans="2:3" ht="15" x14ac:dyDescent="0.25">
      <c r="B346" s="110">
        <v>34943</v>
      </c>
      <c r="C346" s="42">
        <v>1077</v>
      </c>
    </row>
    <row r="347" spans="2:3" ht="15" x14ac:dyDescent="0.25">
      <c r="B347" s="110">
        <v>34947</v>
      </c>
      <c r="C347" s="42">
        <v>1074</v>
      </c>
    </row>
    <row r="348" spans="2:3" ht="15" x14ac:dyDescent="0.25">
      <c r="B348" s="110">
        <v>34948</v>
      </c>
      <c r="C348" s="42">
        <v>1078</v>
      </c>
    </row>
    <row r="349" spans="2:3" ht="15" x14ac:dyDescent="0.25">
      <c r="B349" s="110">
        <v>34949</v>
      </c>
      <c r="C349" s="42">
        <v>1064</v>
      </c>
    </row>
    <row r="350" spans="2:3" ht="15" x14ac:dyDescent="0.25">
      <c r="B350" s="110">
        <v>34950</v>
      </c>
      <c r="C350" s="42">
        <v>1062</v>
      </c>
    </row>
    <row r="351" spans="2:3" ht="15" x14ac:dyDescent="0.25">
      <c r="B351" s="110">
        <v>34953</v>
      </c>
      <c r="C351" s="42">
        <v>1049</v>
      </c>
    </row>
    <row r="352" spans="2:3" ht="15" x14ac:dyDescent="0.25">
      <c r="B352" s="110">
        <v>34954</v>
      </c>
      <c r="C352" s="42">
        <v>1047</v>
      </c>
    </row>
    <row r="353" spans="2:3" ht="15" x14ac:dyDescent="0.25">
      <c r="B353" s="110">
        <v>34955</v>
      </c>
      <c r="C353" s="42">
        <v>1049</v>
      </c>
    </row>
    <row r="354" spans="2:3" ht="15" x14ac:dyDescent="0.25">
      <c r="B354" s="110">
        <v>34956</v>
      </c>
      <c r="C354" s="42">
        <v>1014</v>
      </c>
    </row>
    <row r="355" spans="2:3" ht="15" x14ac:dyDescent="0.25">
      <c r="B355" s="110">
        <v>34957</v>
      </c>
      <c r="C355" s="42">
        <v>986</v>
      </c>
    </row>
    <row r="356" spans="2:3" ht="15" x14ac:dyDescent="0.25">
      <c r="B356" s="110">
        <v>34960</v>
      </c>
      <c r="C356" s="42">
        <v>988</v>
      </c>
    </row>
    <row r="357" spans="2:3" ht="15" x14ac:dyDescent="0.25">
      <c r="B357" s="110">
        <v>34961</v>
      </c>
      <c r="C357" s="42">
        <v>964</v>
      </c>
    </row>
    <row r="358" spans="2:3" ht="15" x14ac:dyDescent="0.25">
      <c r="B358" s="110">
        <v>34962</v>
      </c>
      <c r="C358" s="42">
        <v>943</v>
      </c>
    </row>
    <row r="359" spans="2:3" ht="15" x14ac:dyDescent="0.25">
      <c r="B359" s="110">
        <v>34963</v>
      </c>
      <c r="C359" s="42">
        <v>948</v>
      </c>
    </row>
    <row r="360" spans="2:3" ht="15" x14ac:dyDescent="0.25">
      <c r="B360" s="110">
        <v>34964</v>
      </c>
      <c r="C360" s="42">
        <v>952</v>
      </c>
    </row>
    <row r="361" spans="2:3" ht="15" x14ac:dyDescent="0.25">
      <c r="B361" s="110">
        <v>34967</v>
      </c>
      <c r="C361" s="42">
        <v>961</v>
      </c>
    </row>
    <row r="362" spans="2:3" ht="15" x14ac:dyDescent="0.25">
      <c r="B362" s="110">
        <v>34968</v>
      </c>
      <c r="C362" s="42">
        <v>967</v>
      </c>
    </row>
    <row r="363" spans="2:3" ht="15" x14ac:dyDescent="0.25">
      <c r="B363" s="110">
        <v>34969</v>
      </c>
      <c r="C363" s="42">
        <v>979</v>
      </c>
    </row>
    <row r="364" spans="2:3" ht="15" x14ac:dyDescent="0.25">
      <c r="B364" s="110">
        <v>34970</v>
      </c>
      <c r="C364" s="42">
        <v>976</v>
      </c>
    </row>
    <row r="365" spans="2:3" ht="15" x14ac:dyDescent="0.25">
      <c r="B365" s="110">
        <v>34971</v>
      </c>
      <c r="C365" s="42">
        <v>960</v>
      </c>
    </row>
    <row r="366" spans="2:3" ht="15" x14ac:dyDescent="0.25">
      <c r="B366" s="110">
        <v>34974</v>
      </c>
      <c r="C366" s="42">
        <v>964</v>
      </c>
    </row>
    <row r="367" spans="2:3" ht="15" x14ac:dyDescent="0.25">
      <c r="B367" s="110">
        <v>34975</v>
      </c>
      <c r="C367" s="42">
        <v>976</v>
      </c>
    </row>
    <row r="368" spans="2:3" ht="15" x14ac:dyDescent="0.25">
      <c r="B368" s="110">
        <v>34976</v>
      </c>
      <c r="C368" s="42">
        <v>978</v>
      </c>
    </row>
    <row r="369" spans="2:3" ht="15" x14ac:dyDescent="0.25">
      <c r="B369" s="110">
        <v>34977</v>
      </c>
      <c r="C369" s="42">
        <v>967</v>
      </c>
    </row>
    <row r="370" spans="2:3" ht="15" x14ac:dyDescent="0.25">
      <c r="B370" s="110">
        <v>34978</v>
      </c>
      <c r="C370" s="42">
        <v>965</v>
      </c>
    </row>
    <row r="371" spans="2:3" ht="15" x14ac:dyDescent="0.25">
      <c r="B371" s="110">
        <v>34982</v>
      </c>
      <c r="C371" s="42">
        <v>974</v>
      </c>
    </row>
    <row r="372" spans="2:3" ht="15" x14ac:dyDescent="0.25">
      <c r="B372" s="110">
        <v>34983</v>
      </c>
      <c r="C372" s="42">
        <v>970</v>
      </c>
    </row>
    <row r="373" spans="2:3" ht="15" x14ac:dyDescent="0.25">
      <c r="B373" s="110">
        <v>34984</v>
      </c>
      <c r="C373" s="42">
        <v>971</v>
      </c>
    </row>
    <row r="374" spans="2:3" ht="15" x14ac:dyDescent="0.25">
      <c r="B374" s="110">
        <v>34985</v>
      </c>
      <c r="C374" s="42">
        <v>966</v>
      </c>
    </row>
    <row r="375" spans="2:3" ht="15" x14ac:dyDescent="0.25">
      <c r="B375" s="110">
        <v>34988</v>
      </c>
      <c r="C375" s="42">
        <v>948</v>
      </c>
    </row>
    <row r="376" spans="2:3" ht="15" x14ac:dyDescent="0.25">
      <c r="B376" s="110">
        <v>34989</v>
      </c>
      <c r="C376" s="42">
        <v>950</v>
      </c>
    </row>
    <row r="377" spans="2:3" ht="15" x14ac:dyDescent="0.25">
      <c r="B377" s="110">
        <v>34990</v>
      </c>
      <c r="C377" s="42">
        <v>958</v>
      </c>
    </row>
    <row r="378" spans="2:3" ht="15" x14ac:dyDescent="0.25">
      <c r="B378" s="110">
        <v>34991</v>
      </c>
      <c r="C378" s="42">
        <v>958</v>
      </c>
    </row>
    <row r="379" spans="2:3" ht="15" x14ac:dyDescent="0.25">
      <c r="B379" s="110">
        <v>34992</v>
      </c>
      <c r="C379" s="42">
        <v>959</v>
      </c>
    </row>
    <row r="380" spans="2:3" ht="15" x14ac:dyDescent="0.25">
      <c r="B380" s="110">
        <v>34995</v>
      </c>
      <c r="C380" s="42">
        <v>968</v>
      </c>
    </row>
    <row r="381" spans="2:3" ht="15" x14ac:dyDescent="0.25">
      <c r="B381" s="110">
        <v>34996</v>
      </c>
      <c r="C381" s="42">
        <v>969</v>
      </c>
    </row>
    <row r="382" spans="2:3" ht="15" x14ac:dyDescent="0.25">
      <c r="B382" s="110">
        <v>34997</v>
      </c>
      <c r="C382" s="42">
        <v>986</v>
      </c>
    </row>
    <row r="383" spans="2:3" ht="15" x14ac:dyDescent="0.25">
      <c r="B383" s="110">
        <v>34998</v>
      </c>
      <c r="C383" s="42">
        <v>1017</v>
      </c>
    </row>
    <row r="384" spans="2:3" ht="15" x14ac:dyDescent="0.25">
      <c r="B384" s="110">
        <v>34999</v>
      </c>
      <c r="C384" s="42">
        <v>1015</v>
      </c>
    </row>
    <row r="385" spans="2:3" ht="15" x14ac:dyDescent="0.25">
      <c r="B385" s="110">
        <v>35002</v>
      </c>
      <c r="C385" s="42">
        <v>1009</v>
      </c>
    </row>
    <row r="386" spans="2:3" ht="15" x14ac:dyDescent="0.25">
      <c r="B386" s="110">
        <v>35003</v>
      </c>
      <c r="C386" s="42">
        <v>1021</v>
      </c>
    </row>
    <row r="387" spans="2:3" ht="15" x14ac:dyDescent="0.25">
      <c r="B387" s="110">
        <v>35004</v>
      </c>
      <c r="C387" s="42">
        <v>1028</v>
      </c>
    </row>
    <row r="388" spans="2:3" ht="15" x14ac:dyDescent="0.25">
      <c r="B388" s="110">
        <v>35005</v>
      </c>
      <c r="C388" s="42">
        <v>1033</v>
      </c>
    </row>
    <row r="389" spans="2:3" ht="15" x14ac:dyDescent="0.25">
      <c r="B389" s="110">
        <v>35006</v>
      </c>
      <c r="C389" s="42">
        <v>1036</v>
      </c>
    </row>
    <row r="390" spans="2:3" ht="15" x14ac:dyDescent="0.25">
      <c r="B390" s="110">
        <v>35009</v>
      </c>
      <c r="C390" s="42">
        <v>1058</v>
      </c>
    </row>
    <row r="391" spans="2:3" ht="15" x14ac:dyDescent="0.25">
      <c r="B391" s="110">
        <v>35010</v>
      </c>
      <c r="C391" s="42">
        <v>1077</v>
      </c>
    </row>
    <row r="392" spans="2:3" ht="15" x14ac:dyDescent="0.25">
      <c r="B392" s="110">
        <v>35011</v>
      </c>
      <c r="C392" s="42">
        <v>1088</v>
      </c>
    </row>
    <row r="393" spans="2:3" ht="15" x14ac:dyDescent="0.25">
      <c r="B393" s="110">
        <v>35012</v>
      </c>
      <c r="C393" s="42">
        <v>1091</v>
      </c>
    </row>
    <row r="394" spans="2:3" ht="15" x14ac:dyDescent="0.25">
      <c r="B394" s="110">
        <v>35013</v>
      </c>
      <c r="C394" s="42">
        <v>1110</v>
      </c>
    </row>
    <row r="395" spans="2:3" ht="15" x14ac:dyDescent="0.25">
      <c r="B395" s="110">
        <v>35016</v>
      </c>
      <c r="C395" s="42">
        <v>1128</v>
      </c>
    </row>
    <row r="396" spans="2:3" ht="15" x14ac:dyDescent="0.25">
      <c r="B396" s="110">
        <v>35017</v>
      </c>
      <c r="C396" s="42">
        <v>1116</v>
      </c>
    </row>
    <row r="397" spans="2:3" ht="15" x14ac:dyDescent="0.25">
      <c r="B397" s="110">
        <v>35018</v>
      </c>
      <c r="C397" s="42">
        <v>1114</v>
      </c>
    </row>
    <row r="398" spans="2:3" ht="15" x14ac:dyDescent="0.25">
      <c r="B398" s="110">
        <v>35019</v>
      </c>
      <c r="C398" s="42">
        <v>1074</v>
      </c>
    </row>
    <row r="399" spans="2:3" ht="15" x14ac:dyDescent="0.25">
      <c r="B399" s="110">
        <v>35020</v>
      </c>
      <c r="C399" s="42">
        <v>1055</v>
      </c>
    </row>
    <row r="400" spans="2:3" ht="15" x14ac:dyDescent="0.25">
      <c r="B400" s="110">
        <v>35023</v>
      </c>
      <c r="C400" s="42">
        <v>1084</v>
      </c>
    </row>
    <row r="401" spans="2:3" ht="15" x14ac:dyDescent="0.25">
      <c r="B401" s="110">
        <v>35024</v>
      </c>
      <c r="C401" s="42">
        <v>1076</v>
      </c>
    </row>
    <row r="402" spans="2:3" ht="15" x14ac:dyDescent="0.25">
      <c r="B402" s="110">
        <v>35025</v>
      </c>
      <c r="C402" s="42">
        <v>1069</v>
      </c>
    </row>
    <row r="403" spans="2:3" ht="15" x14ac:dyDescent="0.25">
      <c r="B403" s="110">
        <v>35027</v>
      </c>
      <c r="C403" s="42">
        <v>1066</v>
      </c>
    </row>
    <row r="404" spans="2:3" ht="15" x14ac:dyDescent="0.25">
      <c r="B404" s="110">
        <v>35030</v>
      </c>
      <c r="C404" s="42">
        <v>1067</v>
      </c>
    </row>
    <row r="405" spans="2:3" ht="15" x14ac:dyDescent="0.25">
      <c r="B405" s="110">
        <v>35031</v>
      </c>
      <c r="C405" s="42">
        <v>1064</v>
      </c>
    </row>
    <row r="406" spans="2:3" ht="15" x14ac:dyDescent="0.25">
      <c r="B406" s="110">
        <v>35032</v>
      </c>
      <c r="C406" s="42">
        <v>1035</v>
      </c>
    </row>
    <row r="407" spans="2:3" ht="15" x14ac:dyDescent="0.25">
      <c r="B407" s="110">
        <v>35033</v>
      </c>
      <c r="C407" s="42">
        <v>1020</v>
      </c>
    </row>
    <row r="408" spans="2:3" ht="15" x14ac:dyDescent="0.25">
      <c r="B408" s="110">
        <v>35034</v>
      </c>
      <c r="C408" s="42">
        <v>1026</v>
      </c>
    </row>
    <row r="409" spans="2:3" ht="15" x14ac:dyDescent="0.25">
      <c r="B409" s="110">
        <v>35037</v>
      </c>
      <c r="C409" s="42">
        <v>1016</v>
      </c>
    </row>
    <row r="410" spans="2:3" ht="15" x14ac:dyDescent="0.25">
      <c r="B410" s="110">
        <v>35038</v>
      </c>
      <c r="C410" s="42">
        <v>1031</v>
      </c>
    </row>
    <row r="411" spans="2:3" ht="15" x14ac:dyDescent="0.25">
      <c r="B411" s="110">
        <v>35039</v>
      </c>
      <c r="C411" s="42">
        <v>1019</v>
      </c>
    </row>
    <row r="412" spans="2:3" ht="15" x14ac:dyDescent="0.25">
      <c r="B412" s="110">
        <v>35040</v>
      </c>
      <c r="C412" s="42">
        <v>1030</v>
      </c>
    </row>
    <row r="413" spans="2:3" ht="15" x14ac:dyDescent="0.25">
      <c r="B413" s="110">
        <v>35041</v>
      </c>
      <c r="C413" s="42">
        <v>1023</v>
      </c>
    </row>
    <row r="414" spans="2:3" ht="15" x14ac:dyDescent="0.25">
      <c r="B414" s="110">
        <v>35044</v>
      </c>
      <c r="C414" s="42">
        <v>1023</v>
      </c>
    </row>
    <row r="415" spans="2:3" ht="15" x14ac:dyDescent="0.25">
      <c r="B415" s="110">
        <v>35045</v>
      </c>
      <c r="C415" s="42">
        <v>1003</v>
      </c>
    </row>
    <row r="416" spans="2:3" ht="15" x14ac:dyDescent="0.25">
      <c r="B416" s="110">
        <v>35046</v>
      </c>
      <c r="C416" s="42">
        <v>1014</v>
      </c>
    </row>
    <row r="417" spans="2:3" ht="15" x14ac:dyDescent="0.25">
      <c r="B417" s="110">
        <v>35047</v>
      </c>
      <c r="C417" s="42">
        <v>1034</v>
      </c>
    </row>
    <row r="418" spans="2:3" ht="15" x14ac:dyDescent="0.25">
      <c r="B418" s="110">
        <v>35048</v>
      </c>
      <c r="C418" s="42">
        <v>1036</v>
      </c>
    </row>
    <row r="419" spans="2:3" ht="15" x14ac:dyDescent="0.25">
      <c r="B419" s="110">
        <v>35051</v>
      </c>
      <c r="C419" s="42">
        <v>1047</v>
      </c>
    </row>
    <row r="420" spans="2:3" ht="15" x14ac:dyDescent="0.25">
      <c r="B420" s="110">
        <v>35052</v>
      </c>
      <c r="C420" s="42">
        <v>1018</v>
      </c>
    </row>
    <row r="421" spans="2:3" ht="15" x14ac:dyDescent="0.25">
      <c r="B421" s="110">
        <v>35053</v>
      </c>
      <c r="C421" s="42">
        <v>996</v>
      </c>
    </row>
    <row r="422" spans="2:3" ht="15" x14ac:dyDescent="0.25">
      <c r="B422" s="110">
        <v>35054</v>
      </c>
      <c r="C422" s="42">
        <v>993</v>
      </c>
    </row>
    <row r="423" spans="2:3" ht="15" x14ac:dyDescent="0.25">
      <c r="B423" s="110">
        <v>35055</v>
      </c>
      <c r="C423" s="42">
        <v>969</v>
      </c>
    </row>
    <row r="424" spans="2:3" ht="15" x14ac:dyDescent="0.25">
      <c r="B424" s="110">
        <v>35059</v>
      </c>
      <c r="C424" s="42">
        <v>940</v>
      </c>
    </row>
    <row r="425" spans="2:3" ht="15" x14ac:dyDescent="0.25">
      <c r="B425" s="110">
        <v>35060</v>
      </c>
      <c r="C425" s="42">
        <v>948</v>
      </c>
    </row>
    <row r="426" spans="2:3" ht="15" x14ac:dyDescent="0.25">
      <c r="B426" s="110">
        <v>35061</v>
      </c>
      <c r="C426" s="42">
        <v>950</v>
      </c>
    </row>
    <row r="427" spans="2:3" ht="15" x14ac:dyDescent="0.25">
      <c r="B427" s="110">
        <v>35062</v>
      </c>
      <c r="C427" s="42">
        <v>933</v>
      </c>
    </row>
    <row r="428" spans="2:3" ht="15" x14ac:dyDescent="0.25">
      <c r="B428" s="110">
        <v>35066</v>
      </c>
      <c r="C428" s="42">
        <v>910</v>
      </c>
    </row>
    <row r="429" spans="2:3" ht="15" x14ac:dyDescent="0.25">
      <c r="B429" s="110">
        <v>35067</v>
      </c>
      <c r="C429" s="42">
        <v>879</v>
      </c>
    </row>
    <row r="430" spans="2:3" ht="15" x14ac:dyDescent="0.25">
      <c r="B430" s="110">
        <v>35068</v>
      </c>
      <c r="C430" s="42">
        <v>900</v>
      </c>
    </row>
    <row r="431" spans="2:3" ht="15" x14ac:dyDescent="0.25">
      <c r="B431" s="110">
        <v>35069</v>
      </c>
      <c r="C431" s="42">
        <v>906</v>
      </c>
    </row>
    <row r="432" spans="2:3" ht="15" x14ac:dyDescent="0.25">
      <c r="B432" s="110">
        <v>35072</v>
      </c>
      <c r="C432" s="42">
        <v>875</v>
      </c>
    </row>
    <row r="433" spans="2:3" ht="15" x14ac:dyDescent="0.25">
      <c r="B433" s="110">
        <v>35073</v>
      </c>
      <c r="C433" s="42">
        <v>875</v>
      </c>
    </row>
    <row r="434" spans="2:3" ht="15" x14ac:dyDescent="0.25">
      <c r="B434" s="110">
        <v>35074</v>
      </c>
      <c r="C434" s="42">
        <v>880</v>
      </c>
    </row>
    <row r="435" spans="2:3" ht="15" x14ac:dyDescent="0.25">
      <c r="B435" s="110">
        <v>35075</v>
      </c>
      <c r="C435" s="42">
        <v>857</v>
      </c>
    </row>
    <row r="436" spans="2:3" ht="15" x14ac:dyDescent="0.25">
      <c r="B436" s="110">
        <v>35076</v>
      </c>
      <c r="C436" s="42">
        <v>823</v>
      </c>
    </row>
    <row r="437" spans="2:3" ht="15" x14ac:dyDescent="0.25">
      <c r="B437" s="110">
        <v>35080</v>
      </c>
      <c r="C437" s="42">
        <v>808</v>
      </c>
    </row>
    <row r="438" spans="2:3" ht="15" x14ac:dyDescent="0.25">
      <c r="B438" s="110">
        <v>35081</v>
      </c>
      <c r="C438" s="42">
        <v>809</v>
      </c>
    </row>
    <row r="439" spans="2:3" ht="15" x14ac:dyDescent="0.25">
      <c r="B439" s="110">
        <v>35082</v>
      </c>
      <c r="C439" s="42">
        <v>816</v>
      </c>
    </row>
    <row r="440" spans="2:3" ht="15" x14ac:dyDescent="0.25">
      <c r="B440" s="110">
        <v>35083</v>
      </c>
      <c r="C440" s="42">
        <v>815</v>
      </c>
    </row>
    <row r="441" spans="2:3" ht="15" x14ac:dyDescent="0.25">
      <c r="B441" s="110">
        <v>35086</v>
      </c>
      <c r="C441" s="42">
        <v>809</v>
      </c>
    </row>
    <row r="442" spans="2:3" ht="15" x14ac:dyDescent="0.25">
      <c r="B442" s="110">
        <v>35087</v>
      </c>
      <c r="C442" s="42">
        <v>791</v>
      </c>
    </row>
    <row r="443" spans="2:3" ht="15" x14ac:dyDescent="0.25">
      <c r="B443" s="110">
        <v>35088</v>
      </c>
      <c r="C443" s="42">
        <v>801</v>
      </c>
    </row>
    <row r="444" spans="2:3" ht="15" x14ac:dyDescent="0.25">
      <c r="B444" s="110">
        <v>35089</v>
      </c>
      <c r="C444" s="42">
        <v>790</v>
      </c>
    </row>
    <row r="445" spans="2:3" ht="15" x14ac:dyDescent="0.25">
      <c r="B445" s="110">
        <v>35090</v>
      </c>
      <c r="C445" s="42">
        <v>798</v>
      </c>
    </row>
    <row r="446" spans="2:3" ht="15" x14ac:dyDescent="0.25">
      <c r="B446" s="110">
        <v>35093</v>
      </c>
      <c r="C446" s="42">
        <v>781</v>
      </c>
    </row>
    <row r="447" spans="2:3" ht="15" x14ac:dyDescent="0.25">
      <c r="B447" s="110">
        <v>35094</v>
      </c>
      <c r="C447" s="42">
        <v>757</v>
      </c>
    </row>
    <row r="448" spans="2:3" ht="15" x14ac:dyDescent="0.25">
      <c r="B448" s="110">
        <v>35095</v>
      </c>
      <c r="C448" s="42">
        <v>760</v>
      </c>
    </row>
    <row r="449" spans="2:3" ht="15" x14ac:dyDescent="0.25">
      <c r="B449" s="110">
        <v>35096</v>
      </c>
      <c r="C449" s="42">
        <v>762</v>
      </c>
    </row>
    <row r="450" spans="2:3" ht="15" x14ac:dyDescent="0.25">
      <c r="B450" s="110">
        <v>35097</v>
      </c>
      <c r="C450" s="42">
        <v>748</v>
      </c>
    </row>
    <row r="451" spans="2:3" ht="15" x14ac:dyDescent="0.25">
      <c r="B451" s="110">
        <v>35100</v>
      </c>
      <c r="C451" s="42">
        <v>747</v>
      </c>
    </row>
    <row r="452" spans="2:3" ht="15" x14ac:dyDescent="0.25">
      <c r="B452" s="110">
        <v>35101</v>
      </c>
      <c r="C452" s="42">
        <v>740</v>
      </c>
    </row>
    <row r="453" spans="2:3" ht="15" x14ac:dyDescent="0.25">
      <c r="B453" s="110">
        <v>35102</v>
      </c>
      <c r="C453" s="42">
        <v>739</v>
      </c>
    </row>
    <row r="454" spans="2:3" ht="15" x14ac:dyDescent="0.25">
      <c r="B454" s="110">
        <v>35103</v>
      </c>
      <c r="C454" s="42">
        <v>723</v>
      </c>
    </row>
    <row r="455" spans="2:3" ht="15" x14ac:dyDescent="0.25">
      <c r="B455" s="110">
        <v>35104</v>
      </c>
      <c r="C455" s="42">
        <v>707</v>
      </c>
    </row>
    <row r="456" spans="2:3" ht="15" x14ac:dyDescent="0.25">
      <c r="B456" s="110">
        <v>35107</v>
      </c>
      <c r="C456" s="42">
        <v>702</v>
      </c>
    </row>
    <row r="457" spans="2:3" ht="15" x14ac:dyDescent="0.25">
      <c r="B457" s="110">
        <v>35108</v>
      </c>
      <c r="C457" s="42">
        <v>708</v>
      </c>
    </row>
    <row r="458" spans="2:3" ht="15" x14ac:dyDescent="0.25">
      <c r="B458" s="110">
        <v>35109</v>
      </c>
      <c r="C458" s="42">
        <v>721</v>
      </c>
    </row>
    <row r="459" spans="2:3" ht="15" x14ac:dyDescent="0.25">
      <c r="B459" s="110">
        <v>35110</v>
      </c>
      <c r="C459" s="42">
        <v>726</v>
      </c>
    </row>
    <row r="460" spans="2:3" ht="15" x14ac:dyDescent="0.25">
      <c r="B460" s="110">
        <v>35111</v>
      </c>
      <c r="C460" s="42">
        <v>738</v>
      </c>
    </row>
    <row r="461" spans="2:3" ht="15" x14ac:dyDescent="0.25">
      <c r="B461" s="110">
        <v>35115</v>
      </c>
      <c r="C461" s="42">
        <v>774</v>
      </c>
    </row>
    <row r="462" spans="2:3" ht="15" x14ac:dyDescent="0.25">
      <c r="B462" s="110">
        <v>35116</v>
      </c>
      <c r="C462" s="42">
        <v>785</v>
      </c>
    </row>
    <row r="463" spans="2:3" ht="15" x14ac:dyDescent="0.25">
      <c r="B463" s="110">
        <v>35117</v>
      </c>
      <c r="C463" s="42">
        <v>773</v>
      </c>
    </row>
    <row r="464" spans="2:3" ht="15" x14ac:dyDescent="0.25">
      <c r="B464" s="110">
        <v>35118</v>
      </c>
      <c r="C464" s="42">
        <v>769</v>
      </c>
    </row>
    <row r="465" spans="2:3" ht="15" x14ac:dyDescent="0.25">
      <c r="B465" s="110">
        <v>35121</v>
      </c>
      <c r="C465" s="42">
        <v>786</v>
      </c>
    </row>
    <row r="466" spans="2:3" ht="15" x14ac:dyDescent="0.25">
      <c r="B466" s="110">
        <v>35122</v>
      </c>
      <c r="C466" s="42">
        <v>826</v>
      </c>
    </row>
    <row r="467" spans="2:3" ht="15" x14ac:dyDescent="0.25">
      <c r="B467" s="110">
        <v>35123</v>
      </c>
      <c r="C467" s="42">
        <v>827</v>
      </c>
    </row>
    <row r="468" spans="2:3" ht="15" x14ac:dyDescent="0.25">
      <c r="B468" s="110">
        <v>35124</v>
      </c>
      <c r="C468" s="42">
        <v>863</v>
      </c>
    </row>
    <row r="469" spans="2:3" ht="15" x14ac:dyDescent="0.25">
      <c r="B469" s="110">
        <v>35125</v>
      </c>
      <c r="C469" s="42">
        <v>825</v>
      </c>
    </row>
    <row r="470" spans="2:3" ht="15" x14ac:dyDescent="0.25">
      <c r="B470" s="110">
        <v>35128</v>
      </c>
      <c r="C470" s="42">
        <v>809</v>
      </c>
    </row>
    <row r="471" spans="2:3" ht="15" x14ac:dyDescent="0.25">
      <c r="B471" s="110">
        <v>35129</v>
      </c>
      <c r="C471" s="42">
        <v>821</v>
      </c>
    </row>
    <row r="472" spans="2:3" ht="15" x14ac:dyDescent="0.25">
      <c r="B472" s="110">
        <v>35130</v>
      </c>
      <c r="C472" s="42">
        <v>853</v>
      </c>
    </row>
    <row r="473" spans="2:3" ht="15" x14ac:dyDescent="0.25">
      <c r="B473" s="110">
        <v>35131</v>
      </c>
      <c r="C473" s="42">
        <v>889</v>
      </c>
    </row>
    <row r="474" spans="2:3" ht="15" x14ac:dyDescent="0.25">
      <c r="B474" s="110">
        <v>35132</v>
      </c>
      <c r="C474" s="42">
        <v>933</v>
      </c>
    </row>
    <row r="475" spans="2:3" ht="15" x14ac:dyDescent="0.25">
      <c r="B475" s="110">
        <v>35135</v>
      </c>
      <c r="C475" s="42">
        <v>931</v>
      </c>
    </row>
    <row r="476" spans="2:3" ht="15" x14ac:dyDescent="0.25">
      <c r="B476" s="110">
        <v>35136</v>
      </c>
      <c r="C476" s="42">
        <v>937</v>
      </c>
    </row>
    <row r="477" spans="2:3" ht="15" x14ac:dyDescent="0.25">
      <c r="B477" s="110">
        <v>35137</v>
      </c>
      <c r="C477" s="42">
        <v>917</v>
      </c>
    </row>
    <row r="478" spans="2:3" ht="15" x14ac:dyDescent="0.25">
      <c r="B478" s="110">
        <v>35138</v>
      </c>
      <c r="C478" s="42">
        <v>915</v>
      </c>
    </row>
    <row r="479" spans="2:3" ht="15" x14ac:dyDescent="0.25">
      <c r="B479" s="110">
        <v>35139</v>
      </c>
      <c r="C479" s="42">
        <v>900</v>
      </c>
    </row>
    <row r="480" spans="2:3" ht="15" x14ac:dyDescent="0.25">
      <c r="B480" s="110">
        <v>35142</v>
      </c>
      <c r="C480" s="42">
        <v>867</v>
      </c>
    </row>
    <row r="481" spans="2:3" ht="15" x14ac:dyDescent="0.25">
      <c r="B481" s="110">
        <v>35143</v>
      </c>
      <c r="C481" s="42">
        <v>863</v>
      </c>
    </row>
    <row r="482" spans="2:3" ht="15" x14ac:dyDescent="0.25">
      <c r="B482" s="110">
        <v>35144</v>
      </c>
      <c r="C482" s="42">
        <v>834</v>
      </c>
    </row>
    <row r="483" spans="2:3" ht="15" x14ac:dyDescent="0.25">
      <c r="B483" s="110">
        <v>35145</v>
      </c>
      <c r="C483" s="42">
        <v>825</v>
      </c>
    </row>
    <row r="484" spans="2:3" ht="15" x14ac:dyDescent="0.25">
      <c r="B484" s="110">
        <v>35146</v>
      </c>
      <c r="C484" s="42">
        <v>835</v>
      </c>
    </row>
    <row r="485" spans="2:3" ht="15" x14ac:dyDescent="0.25">
      <c r="B485" s="110">
        <v>35149</v>
      </c>
      <c r="C485" s="42">
        <v>812</v>
      </c>
    </row>
    <row r="486" spans="2:3" ht="15" x14ac:dyDescent="0.25">
      <c r="B486" s="110">
        <v>35150</v>
      </c>
      <c r="C486" s="42">
        <v>819</v>
      </c>
    </row>
    <row r="487" spans="2:3" ht="15" x14ac:dyDescent="0.25">
      <c r="B487" s="110">
        <v>35151</v>
      </c>
      <c r="C487" s="42">
        <v>835</v>
      </c>
    </row>
    <row r="488" spans="2:3" ht="15" x14ac:dyDescent="0.25">
      <c r="B488" s="110">
        <v>35152</v>
      </c>
      <c r="C488" s="42">
        <v>843</v>
      </c>
    </row>
    <row r="489" spans="2:3" ht="15" x14ac:dyDescent="0.25">
      <c r="B489" s="110">
        <v>35153</v>
      </c>
      <c r="C489" s="42">
        <v>840</v>
      </c>
    </row>
    <row r="490" spans="2:3" ht="15" x14ac:dyDescent="0.25">
      <c r="B490" s="110">
        <v>35156</v>
      </c>
      <c r="C490" s="42">
        <v>840</v>
      </c>
    </row>
    <row r="491" spans="2:3" ht="15" x14ac:dyDescent="0.25">
      <c r="B491" s="110">
        <v>35157</v>
      </c>
      <c r="C491" s="42">
        <v>842</v>
      </c>
    </row>
    <row r="492" spans="2:3" ht="15" x14ac:dyDescent="0.25">
      <c r="B492" s="110">
        <v>35158</v>
      </c>
      <c r="C492" s="42">
        <v>849</v>
      </c>
    </row>
    <row r="493" spans="2:3" ht="15" x14ac:dyDescent="0.25">
      <c r="B493" s="110">
        <v>35159</v>
      </c>
      <c r="C493" s="42">
        <v>850</v>
      </c>
    </row>
    <row r="494" spans="2:3" ht="15" x14ac:dyDescent="0.25">
      <c r="B494" s="110">
        <v>35163</v>
      </c>
      <c r="C494" s="42">
        <v>889</v>
      </c>
    </row>
    <row r="495" spans="2:3" ht="15" x14ac:dyDescent="0.25">
      <c r="B495" s="110">
        <v>35164</v>
      </c>
      <c r="C495" s="42">
        <v>866</v>
      </c>
    </row>
    <row r="496" spans="2:3" ht="15" x14ac:dyDescent="0.25">
      <c r="B496" s="110">
        <v>35165</v>
      </c>
      <c r="C496" s="42">
        <v>850</v>
      </c>
    </row>
    <row r="497" spans="2:3" ht="15" x14ac:dyDescent="0.25">
      <c r="B497" s="110">
        <v>35166</v>
      </c>
      <c r="C497" s="42">
        <v>844</v>
      </c>
    </row>
    <row r="498" spans="2:3" ht="15" x14ac:dyDescent="0.25">
      <c r="B498" s="110">
        <v>35167</v>
      </c>
      <c r="C498" s="42">
        <v>804</v>
      </c>
    </row>
    <row r="499" spans="2:3" ht="15" x14ac:dyDescent="0.25">
      <c r="B499" s="110">
        <v>35170</v>
      </c>
      <c r="C499" s="42">
        <v>800</v>
      </c>
    </row>
    <row r="500" spans="2:3" ht="15" x14ac:dyDescent="0.25">
      <c r="B500" s="110">
        <v>35171</v>
      </c>
      <c r="C500" s="42">
        <v>792</v>
      </c>
    </row>
    <row r="501" spans="2:3" ht="15" x14ac:dyDescent="0.25">
      <c r="B501" s="110">
        <v>35172</v>
      </c>
      <c r="C501" s="42">
        <v>798</v>
      </c>
    </row>
    <row r="502" spans="2:3" ht="15" x14ac:dyDescent="0.25">
      <c r="B502" s="110">
        <v>35173</v>
      </c>
      <c r="C502" s="42">
        <v>797</v>
      </c>
    </row>
    <row r="503" spans="2:3" ht="15" x14ac:dyDescent="0.25">
      <c r="B503" s="110">
        <v>35174</v>
      </c>
      <c r="C503" s="42">
        <v>773</v>
      </c>
    </row>
    <row r="504" spans="2:3" ht="15" x14ac:dyDescent="0.25">
      <c r="B504" s="110">
        <v>35177</v>
      </c>
      <c r="C504" s="42">
        <v>776</v>
      </c>
    </row>
    <row r="505" spans="2:3" ht="15" x14ac:dyDescent="0.25">
      <c r="B505" s="110">
        <v>35178</v>
      </c>
      <c r="C505" s="42">
        <v>789</v>
      </c>
    </row>
    <row r="506" spans="2:3" ht="15" x14ac:dyDescent="0.25">
      <c r="B506" s="110">
        <v>35179</v>
      </c>
      <c r="C506" s="42">
        <v>784</v>
      </c>
    </row>
    <row r="507" spans="2:3" ht="15" x14ac:dyDescent="0.25">
      <c r="B507" s="110">
        <v>35180</v>
      </c>
      <c r="C507" s="42">
        <v>778</v>
      </c>
    </row>
    <row r="508" spans="2:3" ht="15" x14ac:dyDescent="0.25">
      <c r="B508" s="110">
        <v>35181</v>
      </c>
      <c r="C508" s="42">
        <v>765</v>
      </c>
    </row>
    <row r="509" spans="2:3" ht="15" x14ac:dyDescent="0.25">
      <c r="B509" s="110">
        <v>35184</v>
      </c>
      <c r="C509" s="42">
        <v>767</v>
      </c>
    </row>
    <row r="510" spans="2:3" ht="15" x14ac:dyDescent="0.25">
      <c r="B510" s="110">
        <v>35185</v>
      </c>
      <c r="C510" s="42">
        <v>763</v>
      </c>
    </row>
    <row r="511" spans="2:3" ht="15" x14ac:dyDescent="0.25">
      <c r="B511" s="110">
        <v>35186</v>
      </c>
      <c r="C511" s="42">
        <v>756</v>
      </c>
    </row>
    <row r="512" spans="2:3" ht="15" x14ac:dyDescent="0.25">
      <c r="B512" s="110">
        <v>35187</v>
      </c>
      <c r="C512" s="42">
        <v>765</v>
      </c>
    </row>
    <row r="513" spans="2:3" ht="15" x14ac:dyDescent="0.25">
      <c r="B513" s="110">
        <v>35188</v>
      </c>
      <c r="C513" s="42">
        <v>780</v>
      </c>
    </row>
    <row r="514" spans="2:3" ht="15" x14ac:dyDescent="0.25">
      <c r="B514" s="110">
        <v>35191</v>
      </c>
      <c r="C514" s="42">
        <v>772</v>
      </c>
    </row>
    <row r="515" spans="2:3" ht="15" x14ac:dyDescent="0.25">
      <c r="B515" s="110">
        <v>35192</v>
      </c>
      <c r="C515" s="42">
        <v>757</v>
      </c>
    </row>
    <row r="516" spans="2:3" ht="15" x14ac:dyDescent="0.25">
      <c r="B516" s="110">
        <v>35193</v>
      </c>
      <c r="C516" s="42">
        <v>744</v>
      </c>
    </row>
    <row r="517" spans="2:3" ht="15" x14ac:dyDescent="0.25">
      <c r="B517" s="110">
        <v>35194</v>
      </c>
      <c r="C517" s="42">
        <v>746</v>
      </c>
    </row>
    <row r="518" spans="2:3" ht="15" x14ac:dyDescent="0.25">
      <c r="B518" s="110">
        <v>35195</v>
      </c>
      <c r="C518" s="42">
        <v>753</v>
      </c>
    </row>
    <row r="519" spans="2:3" ht="15" x14ac:dyDescent="0.25">
      <c r="B519" s="110">
        <v>35198</v>
      </c>
      <c r="C519" s="42">
        <v>746</v>
      </c>
    </row>
    <row r="520" spans="2:3" ht="15" x14ac:dyDescent="0.25">
      <c r="B520" s="110">
        <v>35199</v>
      </c>
      <c r="C520" s="42">
        <v>745</v>
      </c>
    </row>
    <row r="521" spans="2:3" ht="15" x14ac:dyDescent="0.25">
      <c r="B521" s="110">
        <v>35200</v>
      </c>
      <c r="C521" s="42">
        <v>738</v>
      </c>
    </row>
    <row r="522" spans="2:3" ht="15" x14ac:dyDescent="0.25">
      <c r="B522" s="110">
        <v>35201</v>
      </c>
      <c r="C522" s="42">
        <v>743</v>
      </c>
    </row>
    <row r="523" spans="2:3" ht="15" x14ac:dyDescent="0.25">
      <c r="B523" s="110">
        <v>35202</v>
      </c>
      <c r="C523" s="42">
        <v>738</v>
      </c>
    </row>
    <row r="524" spans="2:3" ht="15" x14ac:dyDescent="0.25">
      <c r="B524" s="110">
        <v>35205</v>
      </c>
      <c r="C524" s="42">
        <v>737</v>
      </c>
    </row>
    <row r="525" spans="2:3" ht="15" x14ac:dyDescent="0.25">
      <c r="B525" s="110">
        <v>35206</v>
      </c>
      <c r="C525" s="42">
        <v>743</v>
      </c>
    </row>
    <row r="526" spans="2:3" ht="15" x14ac:dyDescent="0.25">
      <c r="B526" s="110">
        <v>35207</v>
      </c>
      <c r="C526" s="42">
        <v>744</v>
      </c>
    </row>
    <row r="527" spans="2:3" ht="15" x14ac:dyDescent="0.25">
      <c r="B527" s="110">
        <v>35208</v>
      </c>
      <c r="C527" s="42">
        <v>758</v>
      </c>
    </row>
    <row r="528" spans="2:3" ht="15" x14ac:dyDescent="0.25">
      <c r="B528" s="110">
        <v>35209</v>
      </c>
      <c r="C528" s="42">
        <v>757</v>
      </c>
    </row>
    <row r="529" spans="2:3" ht="15" x14ac:dyDescent="0.25">
      <c r="B529" s="110">
        <v>35213</v>
      </c>
      <c r="C529" s="42">
        <v>741</v>
      </c>
    </row>
    <row r="530" spans="2:3" ht="15" x14ac:dyDescent="0.25">
      <c r="B530" s="110">
        <v>35214</v>
      </c>
      <c r="C530" s="42">
        <v>739</v>
      </c>
    </row>
    <row r="531" spans="2:3" ht="15" x14ac:dyDescent="0.25">
      <c r="B531" s="110">
        <v>35215</v>
      </c>
      <c r="C531" s="42">
        <v>741</v>
      </c>
    </row>
    <row r="532" spans="2:3" ht="15" x14ac:dyDescent="0.25">
      <c r="B532" s="110">
        <v>35216</v>
      </c>
      <c r="C532" s="42">
        <v>748</v>
      </c>
    </row>
    <row r="533" spans="2:3" ht="15" x14ac:dyDescent="0.25">
      <c r="B533" s="110">
        <v>35219</v>
      </c>
      <c r="C533" s="42">
        <v>754</v>
      </c>
    </row>
    <row r="534" spans="2:3" ht="15" x14ac:dyDescent="0.25">
      <c r="B534" s="110">
        <v>35220</v>
      </c>
      <c r="C534" s="42">
        <v>756</v>
      </c>
    </row>
    <row r="535" spans="2:3" ht="15" x14ac:dyDescent="0.25">
      <c r="B535" s="110">
        <v>35221</v>
      </c>
      <c r="C535" s="42">
        <v>760</v>
      </c>
    </row>
    <row r="536" spans="2:3" ht="15" x14ac:dyDescent="0.25">
      <c r="B536" s="110">
        <v>35222</v>
      </c>
      <c r="C536" s="42">
        <v>764</v>
      </c>
    </row>
    <row r="537" spans="2:3" ht="15" x14ac:dyDescent="0.25">
      <c r="B537" s="110">
        <v>35223</v>
      </c>
      <c r="C537" s="42">
        <v>761</v>
      </c>
    </row>
    <row r="538" spans="2:3" ht="15" x14ac:dyDescent="0.25">
      <c r="B538" s="110">
        <v>35226</v>
      </c>
      <c r="C538" s="42">
        <v>767</v>
      </c>
    </row>
    <row r="539" spans="2:3" ht="15" x14ac:dyDescent="0.25">
      <c r="B539" s="110">
        <v>35227</v>
      </c>
      <c r="C539" s="42">
        <v>764</v>
      </c>
    </row>
    <row r="540" spans="2:3" ht="15" x14ac:dyDescent="0.25">
      <c r="B540" s="110">
        <v>35228</v>
      </c>
      <c r="C540" s="42">
        <v>767</v>
      </c>
    </row>
    <row r="541" spans="2:3" ht="15" x14ac:dyDescent="0.25">
      <c r="B541" s="110">
        <v>35229</v>
      </c>
      <c r="C541" s="42">
        <v>767</v>
      </c>
    </row>
    <row r="542" spans="2:3" ht="15" x14ac:dyDescent="0.25">
      <c r="B542" s="110">
        <v>35230</v>
      </c>
      <c r="C542" s="42">
        <v>754</v>
      </c>
    </row>
    <row r="543" spans="2:3" ht="15" x14ac:dyDescent="0.25">
      <c r="B543" s="110">
        <v>35233</v>
      </c>
      <c r="C543" s="42">
        <v>745</v>
      </c>
    </row>
    <row r="544" spans="2:3" ht="15" x14ac:dyDescent="0.25">
      <c r="B544" s="110">
        <v>35234</v>
      </c>
      <c r="C544" s="42">
        <v>746</v>
      </c>
    </row>
    <row r="545" spans="2:3" ht="15" x14ac:dyDescent="0.25">
      <c r="B545" s="110">
        <v>35235</v>
      </c>
      <c r="C545" s="42">
        <v>747</v>
      </c>
    </row>
    <row r="546" spans="2:3" ht="15" x14ac:dyDescent="0.25">
      <c r="B546" s="110">
        <v>35236</v>
      </c>
      <c r="C546" s="42">
        <v>742</v>
      </c>
    </row>
    <row r="547" spans="2:3" ht="15" x14ac:dyDescent="0.25">
      <c r="B547" s="110">
        <v>35237</v>
      </c>
      <c r="C547" s="42">
        <v>738</v>
      </c>
    </row>
    <row r="548" spans="2:3" ht="15" x14ac:dyDescent="0.25">
      <c r="B548" s="110">
        <v>35240</v>
      </c>
      <c r="C548" s="42">
        <v>719</v>
      </c>
    </row>
    <row r="549" spans="2:3" ht="15" x14ac:dyDescent="0.25">
      <c r="B549" s="110">
        <v>35241</v>
      </c>
      <c r="C549" s="42">
        <v>710</v>
      </c>
    </row>
    <row r="550" spans="2:3" ht="15" x14ac:dyDescent="0.25">
      <c r="B550" s="110">
        <v>35242</v>
      </c>
      <c r="C550" s="42">
        <v>695</v>
      </c>
    </row>
    <row r="551" spans="2:3" ht="15" x14ac:dyDescent="0.25">
      <c r="B551" s="110">
        <v>35243</v>
      </c>
      <c r="C551" s="42">
        <v>685</v>
      </c>
    </row>
    <row r="552" spans="2:3" ht="15" x14ac:dyDescent="0.25">
      <c r="B552" s="110">
        <v>35244</v>
      </c>
      <c r="C552" s="42">
        <v>687</v>
      </c>
    </row>
    <row r="553" spans="2:3" ht="15" x14ac:dyDescent="0.25">
      <c r="B553" s="110">
        <v>35247</v>
      </c>
      <c r="C553" s="42">
        <v>692</v>
      </c>
    </row>
    <row r="554" spans="2:3" ht="15" x14ac:dyDescent="0.25">
      <c r="B554" s="110">
        <v>35248</v>
      </c>
      <c r="C554" s="42">
        <v>680</v>
      </c>
    </row>
    <row r="555" spans="2:3" ht="15" x14ac:dyDescent="0.25">
      <c r="B555" s="110">
        <v>35249</v>
      </c>
      <c r="C555" s="42">
        <v>671</v>
      </c>
    </row>
    <row r="556" spans="2:3" ht="15" x14ac:dyDescent="0.25">
      <c r="B556" s="110">
        <v>35251</v>
      </c>
      <c r="C556" s="42">
        <v>685</v>
      </c>
    </row>
    <row r="557" spans="2:3" ht="15" x14ac:dyDescent="0.25">
      <c r="B557" s="110">
        <v>35254</v>
      </c>
      <c r="C557" s="42">
        <v>682</v>
      </c>
    </row>
    <row r="558" spans="2:3" ht="15" x14ac:dyDescent="0.25">
      <c r="B558" s="110">
        <v>35255</v>
      </c>
      <c r="C558" s="42">
        <v>669</v>
      </c>
    </row>
    <row r="559" spans="2:3" ht="15" x14ac:dyDescent="0.25">
      <c r="B559" s="110">
        <v>35256</v>
      </c>
      <c r="C559" s="42">
        <v>662</v>
      </c>
    </row>
    <row r="560" spans="2:3" ht="15" x14ac:dyDescent="0.25">
      <c r="B560" s="110">
        <v>35257</v>
      </c>
      <c r="C560" s="42">
        <v>647</v>
      </c>
    </row>
    <row r="561" spans="2:3" ht="15" x14ac:dyDescent="0.25">
      <c r="B561" s="110">
        <v>35258</v>
      </c>
      <c r="C561" s="42">
        <v>643</v>
      </c>
    </row>
    <row r="562" spans="2:3" ht="15" x14ac:dyDescent="0.25">
      <c r="B562" s="110">
        <v>35261</v>
      </c>
      <c r="C562" s="42">
        <v>658</v>
      </c>
    </row>
    <row r="563" spans="2:3" ht="15" x14ac:dyDescent="0.25">
      <c r="B563" s="110">
        <v>35262</v>
      </c>
      <c r="C563" s="42">
        <v>680</v>
      </c>
    </row>
    <row r="564" spans="2:3" ht="15" x14ac:dyDescent="0.25">
      <c r="B564" s="110">
        <v>35263</v>
      </c>
      <c r="C564" s="42">
        <v>675</v>
      </c>
    </row>
    <row r="565" spans="2:3" ht="15" x14ac:dyDescent="0.25">
      <c r="B565" s="110">
        <v>35264</v>
      </c>
      <c r="C565" s="42">
        <v>664</v>
      </c>
    </row>
    <row r="566" spans="2:3" ht="15" x14ac:dyDescent="0.25">
      <c r="B566" s="110">
        <v>35265</v>
      </c>
      <c r="C566" s="42">
        <v>663</v>
      </c>
    </row>
    <row r="567" spans="2:3" ht="15" x14ac:dyDescent="0.25">
      <c r="B567" s="110">
        <v>35268</v>
      </c>
      <c r="C567" s="42">
        <v>671</v>
      </c>
    </row>
    <row r="568" spans="2:3" ht="15" x14ac:dyDescent="0.25">
      <c r="B568" s="110">
        <v>35269</v>
      </c>
      <c r="C568" s="42">
        <v>672</v>
      </c>
    </row>
    <row r="569" spans="2:3" ht="15" x14ac:dyDescent="0.25">
      <c r="B569" s="110">
        <v>35270</v>
      </c>
      <c r="C569" s="42">
        <v>682</v>
      </c>
    </row>
    <row r="570" spans="2:3" ht="15" x14ac:dyDescent="0.25">
      <c r="B570" s="110">
        <v>35271</v>
      </c>
      <c r="C570" s="42">
        <v>684</v>
      </c>
    </row>
    <row r="571" spans="2:3" ht="15" x14ac:dyDescent="0.25">
      <c r="B571" s="110">
        <v>35272</v>
      </c>
      <c r="C571" s="42">
        <v>689</v>
      </c>
    </row>
    <row r="572" spans="2:3" ht="15" x14ac:dyDescent="0.25">
      <c r="B572" s="110">
        <v>35275</v>
      </c>
      <c r="C572" s="42">
        <v>695</v>
      </c>
    </row>
    <row r="573" spans="2:3" ht="15" x14ac:dyDescent="0.25">
      <c r="B573" s="110">
        <v>35276</v>
      </c>
      <c r="C573" s="42">
        <v>689</v>
      </c>
    </row>
    <row r="574" spans="2:3" ht="15" x14ac:dyDescent="0.25">
      <c r="B574" s="110">
        <v>35277</v>
      </c>
      <c r="C574" s="42">
        <v>681</v>
      </c>
    </row>
    <row r="575" spans="2:3" ht="15" x14ac:dyDescent="0.25">
      <c r="B575" s="110">
        <v>35278</v>
      </c>
      <c r="C575" s="42">
        <v>681</v>
      </c>
    </row>
    <row r="576" spans="2:3" ht="15" x14ac:dyDescent="0.25">
      <c r="B576" s="110">
        <v>35279</v>
      </c>
      <c r="C576" s="42">
        <v>668</v>
      </c>
    </row>
    <row r="577" spans="2:3" ht="15" x14ac:dyDescent="0.25">
      <c r="B577" s="110">
        <v>35282</v>
      </c>
      <c r="C577" s="42">
        <v>663</v>
      </c>
    </row>
    <row r="578" spans="2:3" ht="15" x14ac:dyDescent="0.25">
      <c r="B578" s="110">
        <v>35283</v>
      </c>
      <c r="C578" s="42">
        <v>667</v>
      </c>
    </row>
    <row r="579" spans="2:3" ht="15" x14ac:dyDescent="0.25">
      <c r="B579" s="110">
        <v>35284</v>
      </c>
      <c r="C579" s="42">
        <v>660</v>
      </c>
    </row>
    <row r="580" spans="2:3" ht="15" x14ac:dyDescent="0.25">
      <c r="B580" s="110">
        <v>35285</v>
      </c>
      <c r="C580" s="42">
        <v>661</v>
      </c>
    </row>
    <row r="581" spans="2:3" ht="15" x14ac:dyDescent="0.25">
      <c r="B581" s="110">
        <v>35286</v>
      </c>
      <c r="C581" s="42">
        <v>659</v>
      </c>
    </row>
    <row r="582" spans="2:3" ht="15" x14ac:dyDescent="0.25">
      <c r="B582" s="110">
        <v>35289</v>
      </c>
      <c r="C582" s="42">
        <v>663</v>
      </c>
    </row>
    <row r="583" spans="2:3" ht="15" x14ac:dyDescent="0.25">
      <c r="B583" s="110">
        <v>35290</v>
      </c>
      <c r="C583" s="42">
        <v>665</v>
      </c>
    </row>
    <row r="584" spans="2:3" ht="15" x14ac:dyDescent="0.25">
      <c r="B584" s="110">
        <v>35291</v>
      </c>
      <c r="C584" s="42">
        <v>669</v>
      </c>
    </row>
    <row r="585" spans="2:3" ht="15" x14ac:dyDescent="0.25">
      <c r="B585" s="110">
        <v>35292</v>
      </c>
      <c r="C585" s="42">
        <v>660</v>
      </c>
    </row>
    <row r="586" spans="2:3" ht="15" x14ac:dyDescent="0.25">
      <c r="B586" s="110">
        <v>35293</v>
      </c>
      <c r="C586" s="42">
        <v>649</v>
      </c>
    </row>
    <row r="587" spans="2:3" ht="15" x14ac:dyDescent="0.25">
      <c r="B587" s="110">
        <v>35296</v>
      </c>
      <c r="C587" s="42">
        <v>649</v>
      </c>
    </row>
    <row r="588" spans="2:3" ht="15" x14ac:dyDescent="0.25">
      <c r="B588" s="110">
        <v>35297</v>
      </c>
      <c r="C588" s="42">
        <v>647</v>
      </c>
    </row>
    <row r="589" spans="2:3" ht="15" x14ac:dyDescent="0.25">
      <c r="B589" s="110">
        <v>35298</v>
      </c>
      <c r="C589" s="42">
        <v>642</v>
      </c>
    </row>
    <row r="590" spans="2:3" ht="15" x14ac:dyDescent="0.25">
      <c r="B590" s="110">
        <v>35299</v>
      </c>
      <c r="C590" s="42">
        <v>639</v>
      </c>
    </row>
    <row r="591" spans="2:3" ht="15" x14ac:dyDescent="0.25">
      <c r="B591" s="110">
        <v>35300</v>
      </c>
      <c r="C591" s="42">
        <v>636</v>
      </c>
    </row>
    <row r="592" spans="2:3" ht="15" x14ac:dyDescent="0.25">
      <c r="B592" s="110">
        <v>35303</v>
      </c>
      <c r="C592" s="42">
        <v>637</v>
      </c>
    </row>
    <row r="593" spans="2:3" ht="15" x14ac:dyDescent="0.25">
      <c r="B593" s="110">
        <v>35304</v>
      </c>
      <c r="C593" s="42">
        <v>620</v>
      </c>
    </row>
    <row r="594" spans="2:3" ht="15" x14ac:dyDescent="0.25">
      <c r="B594" s="110">
        <v>35305</v>
      </c>
      <c r="C594" s="42">
        <v>615</v>
      </c>
    </row>
    <row r="595" spans="2:3" ht="15" x14ac:dyDescent="0.25">
      <c r="B595" s="110">
        <v>35306</v>
      </c>
      <c r="C595" s="42">
        <v>615</v>
      </c>
    </row>
    <row r="596" spans="2:3" ht="15" x14ac:dyDescent="0.25">
      <c r="B596" s="110">
        <v>35307</v>
      </c>
      <c r="C596" s="42">
        <v>610</v>
      </c>
    </row>
    <row r="597" spans="2:3" ht="15" x14ac:dyDescent="0.25">
      <c r="B597" s="110">
        <v>35311</v>
      </c>
      <c r="C597" s="42">
        <v>609</v>
      </c>
    </row>
    <row r="598" spans="2:3" ht="15" x14ac:dyDescent="0.25">
      <c r="B598" s="110">
        <v>35312</v>
      </c>
      <c r="C598" s="42">
        <v>608</v>
      </c>
    </row>
    <row r="599" spans="2:3" ht="15" x14ac:dyDescent="0.25">
      <c r="B599" s="110">
        <v>35313</v>
      </c>
      <c r="C599" s="42">
        <v>604</v>
      </c>
    </row>
    <row r="600" spans="2:3" ht="15" x14ac:dyDescent="0.25">
      <c r="B600" s="110">
        <v>35314</v>
      </c>
      <c r="C600" s="42">
        <v>585</v>
      </c>
    </row>
    <row r="601" spans="2:3" ht="15" x14ac:dyDescent="0.25">
      <c r="B601" s="110">
        <v>35317</v>
      </c>
      <c r="C601" s="42">
        <v>574</v>
      </c>
    </row>
    <row r="602" spans="2:3" ht="15" x14ac:dyDescent="0.25">
      <c r="B602" s="110">
        <v>35318</v>
      </c>
      <c r="C602" s="42">
        <v>574</v>
      </c>
    </row>
    <row r="603" spans="2:3" ht="15" x14ac:dyDescent="0.25">
      <c r="B603" s="110">
        <v>35319</v>
      </c>
      <c r="C603" s="42">
        <v>566</v>
      </c>
    </row>
    <row r="604" spans="2:3" ht="15" x14ac:dyDescent="0.25">
      <c r="B604" s="110">
        <v>35320</v>
      </c>
      <c r="C604" s="42">
        <v>553</v>
      </c>
    </row>
    <row r="605" spans="2:3" ht="15" x14ac:dyDescent="0.25">
      <c r="B605" s="110">
        <v>35321</v>
      </c>
      <c r="C605" s="42">
        <v>545</v>
      </c>
    </row>
    <row r="606" spans="2:3" ht="15" x14ac:dyDescent="0.25">
      <c r="B606" s="110">
        <v>35324</v>
      </c>
      <c r="C606" s="42">
        <v>532</v>
      </c>
    </row>
    <row r="607" spans="2:3" ht="15" x14ac:dyDescent="0.25">
      <c r="B607" s="110">
        <v>35325</v>
      </c>
      <c r="C607" s="42">
        <v>540</v>
      </c>
    </row>
    <row r="608" spans="2:3" ht="15" x14ac:dyDescent="0.25">
      <c r="B608" s="110">
        <v>35326</v>
      </c>
      <c r="C608" s="42">
        <v>542</v>
      </c>
    </row>
    <row r="609" spans="2:3" ht="15" x14ac:dyDescent="0.25">
      <c r="B609" s="110">
        <v>35327</v>
      </c>
      <c r="C609" s="42">
        <v>545</v>
      </c>
    </row>
    <row r="610" spans="2:3" ht="15" x14ac:dyDescent="0.25">
      <c r="B610" s="110">
        <v>35328</v>
      </c>
      <c r="C610" s="42">
        <v>545</v>
      </c>
    </row>
    <row r="611" spans="2:3" ht="15" x14ac:dyDescent="0.25">
      <c r="B611" s="110">
        <v>35331</v>
      </c>
      <c r="C611" s="42">
        <v>547</v>
      </c>
    </row>
    <row r="612" spans="2:3" ht="15" x14ac:dyDescent="0.25">
      <c r="B612" s="110">
        <v>35332</v>
      </c>
      <c r="C612" s="42">
        <v>539</v>
      </c>
    </row>
    <row r="613" spans="2:3" ht="15" x14ac:dyDescent="0.25">
      <c r="B613" s="110">
        <v>35333</v>
      </c>
      <c r="C613" s="42">
        <v>533</v>
      </c>
    </row>
    <row r="614" spans="2:3" ht="15" x14ac:dyDescent="0.25">
      <c r="B614" s="110">
        <v>35334</v>
      </c>
      <c r="C614" s="42">
        <v>518</v>
      </c>
    </row>
    <row r="615" spans="2:3" ht="15" x14ac:dyDescent="0.25">
      <c r="B615" s="110">
        <v>35335</v>
      </c>
      <c r="C615" s="42">
        <v>535</v>
      </c>
    </row>
    <row r="616" spans="2:3" ht="15" x14ac:dyDescent="0.25">
      <c r="B616" s="110">
        <v>35338</v>
      </c>
      <c r="C616" s="42">
        <v>533</v>
      </c>
    </row>
    <row r="617" spans="2:3" ht="15" x14ac:dyDescent="0.25">
      <c r="B617" s="110">
        <v>35339</v>
      </c>
      <c r="C617" s="42">
        <v>526</v>
      </c>
    </row>
    <row r="618" spans="2:3" ht="15" x14ac:dyDescent="0.25">
      <c r="B618" s="110">
        <v>35340</v>
      </c>
      <c r="C618" s="42">
        <v>528</v>
      </c>
    </row>
    <row r="619" spans="2:3" ht="15" x14ac:dyDescent="0.25">
      <c r="B619" s="110">
        <v>35341</v>
      </c>
      <c r="C619" s="42">
        <v>529</v>
      </c>
    </row>
    <row r="620" spans="2:3" ht="15" x14ac:dyDescent="0.25">
      <c r="B620" s="110">
        <v>35342</v>
      </c>
      <c r="C620" s="42">
        <v>525</v>
      </c>
    </row>
    <row r="621" spans="2:3" ht="15" x14ac:dyDescent="0.25">
      <c r="B621" s="110">
        <v>35345</v>
      </c>
      <c r="C621" s="42">
        <v>524</v>
      </c>
    </row>
    <row r="622" spans="2:3" ht="15" x14ac:dyDescent="0.25">
      <c r="B622" s="110">
        <v>35346</v>
      </c>
      <c r="C622" s="42">
        <v>508</v>
      </c>
    </row>
    <row r="623" spans="2:3" ht="15" x14ac:dyDescent="0.25">
      <c r="B623" s="110">
        <v>35347</v>
      </c>
      <c r="C623" s="42">
        <v>503</v>
      </c>
    </row>
    <row r="624" spans="2:3" ht="15" x14ac:dyDescent="0.25">
      <c r="B624" s="110">
        <v>35348</v>
      </c>
      <c r="C624" s="42">
        <v>512</v>
      </c>
    </row>
    <row r="625" spans="2:3" ht="15" x14ac:dyDescent="0.25">
      <c r="B625" s="110">
        <v>35349</v>
      </c>
      <c r="C625" s="42">
        <v>509</v>
      </c>
    </row>
    <row r="626" spans="2:3" ht="15" x14ac:dyDescent="0.25">
      <c r="B626" s="110">
        <v>35353</v>
      </c>
      <c r="C626" s="42">
        <v>512</v>
      </c>
    </row>
    <row r="627" spans="2:3" ht="15" x14ac:dyDescent="0.25">
      <c r="B627" s="110">
        <v>35354</v>
      </c>
      <c r="C627" s="42">
        <v>524</v>
      </c>
    </row>
    <row r="628" spans="2:3" ht="15" x14ac:dyDescent="0.25">
      <c r="B628" s="110">
        <v>35355</v>
      </c>
      <c r="C628" s="42">
        <v>534</v>
      </c>
    </row>
    <row r="629" spans="2:3" ht="15" x14ac:dyDescent="0.25">
      <c r="B629" s="110">
        <v>35356</v>
      </c>
      <c r="C629" s="42">
        <v>530</v>
      </c>
    </row>
    <row r="630" spans="2:3" ht="15" x14ac:dyDescent="0.25">
      <c r="B630" s="110">
        <v>35359</v>
      </c>
      <c r="C630" s="42">
        <v>538</v>
      </c>
    </row>
    <row r="631" spans="2:3" ht="15" x14ac:dyDescent="0.25">
      <c r="B631" s="110">
        <v>35360</v>
      </c>
      <c r="C631" s="42">
        <v>563</v>
      </c>
    </row>
    <row r="632" spans="2:3" ht="15" x14ac:dyDescent="0.25">
      <c r="B632" s="110">
        <v>35361</v>
      </c>
      <c r="C632" s="42">
        <v>564</v>
      </c>
    </row>
    <row r="633" spans="2:3" ht="15" x14ac:dyDescent="0.25">
      <c r="B633" s="110">
        <v>35362</v>
      </c>
      <c r="C633" s="42">
        <v>573</v>
      </c>
    </row>
    <row r="634" spans="2:3" ht="15" x14ac:dyDescent="0.25">
      <c r="B634" s="110">
        <v>35363</v>
      </c>
      <c r="C634" s="42">
        <v>605</v>
      </c>
    </row>
    <row r="635" spans="2:3" ht="15" x14ac:dyDescent="0.25">
      <c r="B635" s="110">
        <v>35366</v>
      </c>
      <c r="C635" s="42">
        <v>602</v>
      </c>
    </row>
    <row r="636" spans="2:3" ht="15" x14ac:dyDescent="0.25">
      <c r="B636" s="110">
        <v>35367</v>
      </c>
      <c r="C636" s="42">
        <v>599</v>
      </c>
    </row>
    <row r="637" spans="2:3" ht="15" x14ac:dyDescent="0.25">
      <c r="B637" s="110">
        <v>35368</v>
      </c>
      <c r="C637" s="42">
        <v>595</v>
      </c>
    </row>
    <row r="638" spans="2:3" ht="15" x14ac:dyDescent="0.25">
      <c r="B638" s="110">
        <v>35369</v>
      </c>
      <c r="C638" s="42">
        <v>594</v>
      </c>
    </row>
    <row r="639" spans="2:3" ht="15" x14ac:dyDescent="0.25">
      <c r="B639" s="110">
        <v>35370</v>
      </c>
      <c r="C639" s="42">
        <v>585</v>
      </c>
    </row>
    <row r="640" spans="2:3" ht="15" x14ac:dyDescent="0.25">
      <c r="B640" s="110">
        <v>35373</v>
      </c>
      <c r="C640" s="42">
        <v>553</v>
      </c>
    </row>
    <row r="641" spans="2:3" ht="15" x14ac:dyDescent="0.25">
      <c r="B641" s="110">
        <v>35374</v>
      </c>
      <c r="C641" s="42">
        <v>562</v>
      </c>
    </row>
    <row r="642" spans="2:3" ht="15" x14ac:dyDescent="0.25">
      <c r="B642" s="110">
        <v>35375</v>
      </c>
      <c r="C642" s="42">
        <v>562</v>
      </c>
    </row>
    <row r="643" spans="2:3" ht="15" x14ac:dyDescent="0.25">
      <c r="B643" s="110">
        <v>35376</v>
      </c>
      <c r="C643" s="42">
        <v>565</v>
      </c>
    </row>
    <row r="644" spans="2:3" ht="15" x14ac:dyDescent="0.25">
      <c r="B644" s="110">
        <v>35377</v>
      </c>
      <c r="C644" s="42">
        <v>577</v>
      </c>
    </row>
    <row r="645" spans="2:3" ht="15" x14ac:dyDescent="0.25">
      <c r="B645" s="110">
        <v>35381</v>
      </c>
      <c r="C645" s="42">
        <v>595</v>
      </c>
    </row>
    <row r="646" spans="2:3" ht="15" x14ac:dyDescent="0.25">
      <c r="B646" s="110">
        <v>35382</v>
      </c>
      <c r="C646" s="42">
        <v>588</v>
      </c>
    </row>
    <row r="647" spans="2:3" ht="15" x14ac:dyDescent="0.25">
      <c r="B647" s="110">
        <v>35383</v>
      </c>
      <c r="C647" s="42">
        <v>578</v>
      </c>
    </row>
    <row r="648" spans="2:3" ht="15" x14ac:dyDescent="0.25">
      <c r="B648" s="110">
        <v>35384</v>
      </c>
      <c r="C648" s="42">
        <v>574</v>
      </c>
    </row>
    <row r="649" spans="2:3" ht="15" x14ac:dyDescent="0.25">
      <c r="B649" s="110">
        <v>35387</v>
      </c>
      <c r="C649" s="42">
        <v>558</v>
      </c>
    </row>
    <row r="650" spans="2:3" ht="15" x14ac:dyDescent="0.25">
      <c r="B650" s="110">
        <v>35388</v>
      </c>
      <c r="C650" s="42">
        <v>566</v>
      </c>
    </row>
    <row r="651" spans="2:3" ht="15" x14ac:dyDescent="0.25">
      <c r="B651" s="110">
        <v>35389</v>
      </c>
      <c r="C651" s="42">
        <v>568</v>
      </c>
    </row>
    <row r="652" spans="2:3" ht="15" x14ac:dyDescent="0.25">
      <c r="B652" s="110">
        <v>35390</v>
      </c>
      <c r="C652" s="42">
        <v>569</v>
      </c>
    </row>
    <row r="653" spans="2:3" ht="15" x14ac:dyDescent="0.25">
      <c r="B653" s="110">
        <v>35391</v>
      </c>
      <c r="C653" s="42">
        <v>567</v>
      </c>
    </row>
    <row r="654" spans="2:3" ht="15" x14ac:dyDescent="0.25">
      <c r="B654" s="110">
        <v>35394</v>
      </c>
      <c r="C654" s="42">
        <v>556</v>
      </c>
    </row>
    <row r="655" spans="2:3" ht="15" x14ac:dyDescent="0.25">
      <c r="B655" s="110">
        <v>35395</v>
      </c>
      <c r="C655" s="42">
        <v>554</v>
      </c>
    </row>
    <row r="656" spans="2:3" ht="15" x14ac:dyDescent="0.25">
      <c r="B656" s="110">
        <v>35396</v>
      </c>
      <c r="C656" s="42">
        <v>558</v>
      </c>
    </row>
    <row r="657" spans="2:3" ht="15" x14ac:dyDescent="0.25">
      <c r="B657" s="110">
        <v>35398</v>
      </c>
      <c r="C657" s="42">
        <v>546</v>
      </c>
    </row>
    <row r="658" spans="2:3" ht="15" x14ac:dyDescent="0.25">
      <c r="B658" s="110">
        <v>35401</v>
      </c>
      <c r="C658" s="42">
        <v>539</v>
      </c>
    </row>
    <row r="659" spans="2:3" ht="15" x14ac:dyDescent="0.25">
      <c r="B659" s="110">
        <v>35402</v>
      </c>
      <c r="C659" s="42">
        <v>531</v>
      </c>
    </row>
    <row r="660" spans="2:3" ht="15" x14ac:dyDescent="0.25">
      <c r="B660" s="110">
        <v>35403</v>
      </c>
      <c r="C660" s="42">
        <v>534</v>
      </c>
    </row>
    <row r="661" spans="2:3" ht="15" x14ac:dyDescent="0.25">
      <c r="B661" s="110">
        <v>35404</v>
      </c>
      <c r="C661" s="42">
        <v>526</v>
      </c>
    </row>
    <row r="662" spans="2:3" ht="15" x14ac:dyDescent="0.25">
      <c r="B662" s="110">
        <v>35405</v>
      </c>
      <c r="C662" s="42">
        <v>543</v>
      </c>
    </row>
    <row r="663" spans="2:3" ht="15" x14ac:dyDescent="0.25">
      <c r="B663" s="110">
        <v>35408</v>
      </c>
      <c r="C663" s="42">
        <v>545</v>
      </c>
    </row>
    <row r="664" spans="2:3" ht="15" x14ac:dyDescent="0.25">
      <c r="B664" s="110">
        <v>35409</v>
      </c>
      <c r="C664" s="42">
        <v>539</v>
      </c>
    </row>
    <row r="665" spans="2:3" ht="15" x14ac:dyDescent="0.25">
      <c r="B665" s="110">
        <v>35410</v>
      </c>
      <c r="C665" s="42">
        <v>551</v>
      </c>
    </row>
    <row r="666" spans="2:3" ht="15" x14ac:dyDescent="0.25">
      <c r="B666" s="110">
        <v>35411</v>
      </c>
      <c r="C666" s="42">
        <v>559</v>
      </c>
    </row>
    <row r="667" spans="2:3" ht="15" x14ac:dyDescent="0.25">
      <c r="B667" s="110">
        <v>35412</v>
      </c>
      <c r="C667" s="42">
        <v>554</v>
      </c>
    </row>
    <row r="668" spans="2:3" ht="15" x14ac:dyDescent="0.25">
      <c r="B668" s="110">
        <v>35415</v>
      </c>
      <c r="C668" s="42">
        <v>546</v>
      </c>
    </row>
    <row r="669" spans="2:3" ht="15" x14ac:dyDescent="0.25">
      <c r="B669" s="110">
        <v>35416</v>
      </c>
      <c r="C669" s="42">
        <v>535</v>
      </c>
    </row>
    <row r="670" spans="2:3" ht="15" x14ac:dyDescent="0.25">
      <c r="B670" s="110">
        <v>35417</v>
      </c>
      <c r="C670" s="42">
        <v>536</v>
      </c>
    </row>
    <row r="671" spans="2:3" ht="15" x14ac:dyDescent="0.25">
      <c r="B671" s="110">
        <v>35418</v>
      </c>
      <c r="C671" s="42">
        <v>537</v>
      </c>
    </row>
    <row r="672" spans="2:3" ht="15" x14ac:dyDescent="0.25">
      <c r="B672" s="110">
        <v>35419</v>
      </c>
      <c r="C672" s="42">
        <v>529</v>
      </c>
    </row>
    <row r="673" spans="2:3" ht="15" x14ac:dyDescent="0.25">
      <c r="B673" s="110">
        <v>35422</v>
      </c>
      <c r="C673" s="42">
        <v>522</v>
      </c>
    </row>
    <row r="674" spans="2:3" ht="15" x14ac:dyDescent="0.25">
      <c r="B674" s="110">
        <v>35423</v>
      </c>
      <c r="C674" s="42">
        <v>517</v>
      </c>
    </row>
    <row r="675" spans="2:3" ht="15" x14ac:dyDescent="0.25">
      <c r="B675" s="110">
        <v>35425</v>
      </c>
      <c r="C675" s="42">
        <v>516</v>
      </c>
    </row>
    <row r="676" spans="2:3" ht="15" x14ac:dyDescent="0.25">
      <c r="B676" s="110">
        <v>35426</v>
      </c>
      <c r="C676" s="42">
        <v>514</v>
      </c>
    </row>
    <row r="677" spans="2:3" ht="15" x14ac:dyDescent="0.25">
      <c r="B677" s="110">
        <v>35429</v>
      </c>
      <c r="C677" s="42">
        <v>512</v>
      </c>
    </row>
    <row r="678" spans="2:3" ht="15" x14ac:dyDescent="0.25">
      <c r="B678" s="110">
        <v>35430</v>
      </c>
      <c r="C678" s="42">
        <v>523</v>
      </c>
    </row>
    <row r="679" spans="2:3" ht="15" x14ac:dyDescent="0.25">
      <c r="B679" s="110">
        <v>35432</v>
      </c>
      <c r="C679" s="42">
        <v>514</v>
      </c>
    </row>
    <row r="680" spans="2:3" ht="15" x14ac:dyDescent="0.25">
      <c r="B680" s="110">
        <v>35433</v>
      </c>
      <c r="C680" s="42">
        <v>502</v>
      </c>
    </row>
    <row r="681" spans="2:3" ht="15" x14ac:dyDescent="0.25">
      <c r="B681" s="110">
        <v>35436</v>
      </c>
      <c r="C681" s="42">
        <v>495</v>
      </c>
    </row>
    <row r="682" spans="2:3" ht="15" x14ac:dyDescent="0.25">
      <c r="B682" s="110">
        <v>35437</v>
      </c>
      <c r="C682" s="42">
        <v>491</v>
      </c>
    </row>
    <row r="683" spans="2:3" ht="15" x14ac:dyDescent="0.25">
      <c r="B683" s="110">
        <v>35438</v>
      </c>
      <c r="C683" s="42">
        <v>488</v>
      </c>
    </row>
    <row r="684" spans="2:3" ht="15" x14ac:dyDescent="0.25">
      <c r="B684" s="110">
        <v>35439</v>
      </c>
      <c r="C684" s="42">
        <v>492</v>
      </c>
    </row>
    <row r="685" spans="2:3" ht="15" x14ac:dyDescent="0.25">
      <c r="B685" s="110">
        <v>35440</v>
      </c>
      <c r="C685" s="42">
        <v>480</v>
      </c>
    </row>
    <row r="686" spans="2:3" ht="15" x14ac:dyDescent="0.25">
      <c r="B686" s="110">
        <v>35443</v>
      </c>
      <c r="C686" s="42">
        <v>490</v>
      </c>
    </row>
    <row r="687" spans="2:3" ht="15" x14ac:dyDescent="0.25">
      <c r="B687" s="110">
        <v>35444</v>
      </c>
      <c r="C687" s="42">
        <v>479</v>
      </c>
    </row>
    <row r="688" spans="2:3" ht="15" x14ac:dyDescent="0.25">
      <c r="B688" s="110">
        <v>35445</v>
      </c>
      <c r="C688" s="42">
        <v>467</v>
      </c>
    </row>
    <row r="689" spans="2:3" ht="15" x14ac:dyDescent="0.25">
      <c r="B689" s="110">
        <v>35446</v>
      </c>
      <c r="C689" s="42">
        <v>464</v>
      </c>
    </row>
    <row r="690" spans="2:3" ht="15" x14ac:dyDescent="0.25">
      <c r="B690" s="110">
        <v>35447</v>
      </c>
      <c r="C690" s="42">
        <v>463</v>
      </c>
    </row>
    <row r="691" spans="2:3" ht="15" x14ac:dyDescent="0.25">
      <c r="B691" s="110">
        <v>35451</v>
      </c>
      <c r="C691" s="42">
        <v>456</v>
      </c>
    </row>
    <row r="692" spans="2:3" ht="15" x14ac:dyDescent="0.25">
      <c r="B692" s="110">
        <v>35452</v>
      </c>
      <c r="C692" s="42">
        <v>446</v>
      </c>
    </row>
    <row r="693" spans="2:3" ht="15" x14ac:dyDescent="0.25">
      <c r="B693" s="110">
        <v>35453</v>
      </c>
      <c r="C693" s="42">
        <v>447</v>
      </c>
    </row>
    <row r="694" spans="2:3" ht="15" x14ac:dyDescent="0.25">
      <c r="B694" s="110">
        <v>35454</v>
      </c>
      <c r="C694" s="42">
        <v>460</v>
      </c>
    </row>
    <row r="695" spans="2:3" ht="15" x14ac:dyDescent="0.25">
      <c r="B695" s="110">
        <v>35457</v>
      </c>
      <c r="C695" s="42">
        <v>455</v>
      </c>
    </row>
    <row r="696" spans="2:3" ht="15" x14ac:dyDescent="0.25">
      <c r="B696" s="110">
        <v>35458</v>
      </c>
      <c r="C696" s="42">
        <v>444</v>
      </c>
    </row>
    <row r="697" spans="2:3" ht="15" x14ac:dyDescent="0.25">
      <c r="B697" s="110">
        <v>35459</v>
      </c>
      <c r="C697" s="42">
        <v>452</v>
      </c>
    </row>
    <row r="698" spans="2:3" ht="15" x14ac:dyDescent="0.25">
      <c r="B698" s="110">
        <v>35460</v>
      </c>
      <c r="C698" s="42">
        <v>445</v>
      </c>
    </row>
    <row r="699" spans="2:3" ht="15" x14ac:dyDescent="0.25">
      <c r="B699" s="110">
        <v>35461</v>
      </c>
      <c r="C699" s="42">
        <v>437</v>
      </c>
    </row>
    <row r="700" spans="2:3" ht="15" x14ac:dyDescent="0.25">
      <c r="B700" s="110">
        <v>35464</v>
      </c>
      <c r="C700" s="42">
        <v>429</v>
      </c>
    </row>
    <row r="701" spans="2:3" ht="15" x14ac:dyDescent="0.25">
      <c r="B701" s="110">
        <v>35465</v>
      </c>
      <c r="C701" s="42">
        <v>421</v>
      </c>
    </row>
    <row r="702" spans="2:3" ht="15" x14ac:dyDescent="0.25">
      <c r="B702" s="110">
        <v>35466</v>
      </c>
      <c r="C702" s="42">
        <v>420</v>
      </c>
    </row>
    <row r="703" spans="2:3" ht="15" x14ac:dyDescent="0.25">
      <c r="B703" s="110">
        <v>35467</v>
      </c>
      <c r="C703" s="42">
        <v>426</v>
      </c>
    </row>
    <row r="704" spans="2:3" ht="15" x14ac:dyDescent="0.25">
      <c r="B704" s="110">
        <v>35468</v>
      </c>
      <c r="C704" s="42">
        <v>421</v>
      </c>
    </row>
    <row r="705" spans="2:3" ht="15" x14ac:dyDescent="0.25">
      <c r="B705" s="110">
        <v>35471</v>
      </c>
      <c r="C705" s="42">
        <v>418</v>
      </c>
    </row>
    <row r="706" spans="2:3" ht="15" x14ac:dyDescent="0.25">
      <c r="B706" s="110">
        <v>35472</v>
      </c>
      <c r="C706" s="42">
        <v>408</v>
      </c>
    </row>
    <row r="707" spans="2:3" ht="15" x14ac:dyDescent="0.25">
      <c r="B707" s="110">
        <v>35473</v>
      </c>
      <c r="C707" s="42">
        <v>404</v>
      </c>
    </row>
    <row r="708" spans="2:3" ht="15" x14ac:dyDescent="0.25">
      <c r="B708" s="110">
        <v>35474</v>
      </c>
      <c r="C708" s="42">
        <v>400</v>
      </c>
    </row>
    <row r="709" spans="2:3" ht="15" x14ac:dyDescent="0.25">
      <c r="B709" s="110">
        <v>35475</v>
      </c>
      <c r="C709" s="42">
        <v>400</v>
      </c>
    </row>
    <row r="710" spans="2:3" ht="15" x14ac:dyDescent="0.25">
      <c r="B710" s="110">
        <v>35479</v>
      </c>
      <c r="C710" s="42">
        <v>400</v>
      </c>
    </row>
    <row r="711" spans="2:3" ht="15" x14ac:dyDescent="0.25">
      <c r="B711" s="110">
        <v>35480</v>
      </c>
      <c r="C711" s="42">
        <v>402</v>
      </c>
    </row>
    <row r="712" spans="2:3" ht="15" x14ac:dyDescent="0.25">
      <c r="B712" s="110">
        <v>35481</v>
      </c>
      <c r="C712" s="42">
        <v>411</v>
      </c>
    </row>
    <row r="713" spans="2:3" ht="15" x14ac:dyDescent="0.25">
      <c r="B713" s="110">
        <v>35482</v>
      </c>
      <c r="C713" s="42">
        <v>401</v>
      </c>
    </row>
    <row r="714" spans="2:3" ht="15" x14ac:dyDescent="0.25">
      <c r="B714" s="110">
        <v>35485</v>
      </c>
      <c r="C714" s="42">
        <v>392</v>
      </c>
    </row>
    <row r="715" spans="2:3" ht="15" x14ac:dyDescent="0.25">
      <c r="B715" s="110">
        <v>35486</v>
      </c>
      <c r="C715" s="42">
        <v>383</v>
      </c>
    </row>
    <row r="716" spans="2:3" ht="15" x14ac:dyDescent="0.25">
      <c r="B716" s="110">
        <v>35487</v>
      </c>
      <c r="C716" s="42">
        <v>389</v>
      </c>
    </row>
    <row r="717" spans="2:3" ht="15" x14ac:dyDescent="0.25">
      <c r="B717" s="110">
        <v>35488</v>
      </c>
      <c r="C717" s="42">
        <v>411</v>
      </c>
    </row>
    <row r="718" spans="2:3" ht="15" x14ac:dyDescent="0.25">
      <c r="B718" s="110">
        <v>35489</v>
      </c>
      <c r="C718" s="42">
        <v>419</v>
      </c>
    </row>
    <row r="719" spans="2:3" ht="15" x14ac:dyDescent="0.25">
      <c r="B719" s="110">
        <v>35492</v>
      </c>
      <c r="C719" s="42">
        <v>445</v>
      </c>
    </row>
    <row r="720" spans="2:3" ht="15" x14ac:dyDescent="0.25">
      <c r="B720" s="110">
        <v>35493</v>
      </c>
      <c r="C720" s="42">
        <v>441</v>
      </c>
    </row>
    <row r="721" spans="2:3" ht="15" x14ac:dyDescent="0.25">
      <c r="B721" s="110">
        <v>35494</v>
      </c>
      <c r="C721" s="42">
        <v>464</v>
      </c>
    </row>
    <row r="722" spans="2:3" ht="15" x14ac:dyDescent="0.25">
      <c r="B722" s="110">
        <v>35495</v>
      </c>
      <c r="C722" s="42">
        <v>452</v>
      </c>
    </row>
    <row r="723" spans="2:3" ht="15" x14ac:dyDescent="0.25">
      <c r="B723" s="110">
        <v>35496</v>
      </c>
      <c r="C723" s="42">
        <v>433</v>
      </c>
    </row>
    <row r="724" spans="2:3" ht="15" x14ac:dyDescent="0.25">
      <c r="B724" s="110">
        <v>35499</v>
      </c>
      <c r="C724" s="42">
        <v>430</v>
      </c>
    </row>
    <row r="725" spans="2:3" ht="15" x14ac:dyDescent="0.25">
      <c r="B725" s="110">
        <v>35500</v>
      </c>
      <c r="C725" s="42">
        <v>433</v>
      </c>
    </row>
    <row r="726" spans="2:3" ht="15" x14ac:dyDescent="0.25">
      <c r="B726" s="110">
        <v>35501</v>
      </c>
      <c r="C726" s="42">
        <v>441</v>
      </c>
    </row>
    <row r="727" spans="2:3" ht="15" x14ac:dyDescent="0.25">
      <c r="B727" s="110">
        <v>35502</v>
      </c>
      <c r="C727" s="42">
        <v>452</v>
      </c>
    </row>
    <row r="728" spans="2:3" ht="15" x14ac:dyDescent="0.25">
      <c r="B728" s="110">
        <v>35503</v>
      </c>
      <c r="C728" s="42">
        <v>440</v>
      </c>
    </row>
    <row r="729" spans="2:3" ht="15" x14ac:dyDescent="0.25">
      <c r="B729" s="110">
        <v>35506</v>
      </c>
      <c r="C729" s="42">
        <v>457</v>
      </c>
    </row>
    <row r="730" spans="2:3" ht="15" x14ac:dyDescent="0.25">
      <c r="B730" s="110">
        <v>35507</v>
      </c>
      <c r="C730" s="42">
        <v>452</v>
      </c>
    </row>
    <row r="731" spans="2:3" ht="15" x14ac:dyDescent="0.25">
      <c r="B731" s="110">
        <v>35508</v>
      </c>
      <c r="C731" s="42">
        <v>452</v>
      </c>
    </row>
    <row r="732" spans="2:3" ht="15" x14ac:dyDescent="0.25">
      <c r="B732" s="110">
        <v>35509</v>
      </c>
      <c r="C732" s="42">
        <v>454</v>
      </c>
    </row>
    <row r="733" spans="2:3" ht="15" x14ac:dyDescent="0.25">
      <c r="B733" s="110">
        <v>35510</v>
      </c>
      <c r="C733" s="42">
        <v>443</v>
      </c>
    </row>
    <row r="734" spans="2:3" ht="15" x14ac:dyDescent="0.25">
      <c r="B734" s="110">
        <v>35513</v>
      </c>
      <c r="C734" s="42">
        <v>441</v>
      </c>
    </row>
    <row r="735" spans="2:3" ht="15" x14ac:dyDescent="0.25">
      <c r="B735" s="110">
        <v>35514</v>
      </c>
      <c r="C735" s="42">
        <v>439</v>
      </c>
    </row>
    <row r="736" spans="2:3" ht="15" x14ac:dyDescent="0.25">
      <c r="B736" s="110">
        <v>35515</v>
      </c>
      <c r="C736" s="42">
        <v>446</v>
      </c>
    </row>
    <row r="737" spans="2:3" ht="15" x14ac:dyDescent="0.25">
      <c r="B737" s="110">
        <v>35516</v>
      </c>
      <c r="C737" s="42">
        <v>449</v>
      </c>
    </row>
    <row r="738" spans="2:3" ht="15" x14ac:dyDescent="0.25">
      <c r="B738" s="110">
        <v>35520</v>
      </c>
      <c r="C738" s="42">
        <v>469</v>
      </c>
    </row>
    <row r="739" spans="2:3" ht="15" x14ac:dyDescent="0.25">
      <c r="B739" s="110">
        <v>35521</v>
      </c>
      <c r="C739" s="42">
        <v>466</v>
      </c>
    </row>
    <row r="740" spans="2:3" ht="15" x14ac:dyDescent="0.25">
      <c r="B740" s="110">
        <v>35522</v>
      </c>
      <c r="C740" s="42">
        <v>458</v>
      </c>
    </row>
    <row r="741" spans="2:3" ht="15" x14ac:dyDescent="0.25">
      <c r="B741" s="110">
        <v>35523</v>
      </c>
      <c r="C741" s="42">
        <v>465</v>
      </c>
    </row>
    <row r="742" spans="2:3" ht="15" x14ac:dyDescent="0.25">
      <c r="B742" s="110">
        <v>35524</v>
      </c>
      <c r="C742" s="42">
        <v>466</v>
      </c>
    </row>
    <row r="743" spans="2:3" ht="15" x14ac:dyDescent="0.25">
      <c r="B743" s="110">
        <v>35527</v>
      </c>
      <c r="C743" s="42">
        <v>460</v>
      </c>
    </row>
    <row r="744" spans="2:3" ht="15" x14ac:dyDescent="0.25">
      <c r="B744" s="110">
        <v>35528</v>
      </c>
      <c r="C744" s="42">
        <v>457</v>
      </c>
    </row>
    <row r="745" spans="2:3" ht="15" x14ac:dyDescent="0.25">
      <c r="B745" s="110">
        <v>35529</v>
      </c>
      <c r="C745" s="42">
        <v>461</v>
      </c>
    </row>
    <row r="746" spans="2:3" ht="15" x14ac:dyDescent="0.25">
      <c r="B746" s="110">
        <v>35530</v>
      </c>
      <c r="C746" s="42">
        <v>464</v>
      </c>
    </row>
    <row r="747" spans="2:3" ht="15" x14ac:dyDescent="0.25">
      <c r="B747" s="110">
        <v>35531</v>
      </c>
      <c r="C747" s="42">
        <v>474</v>
      </c>
    </row>
    <row r="748" spans="2:3" ht="15" x14ac:dyDescent="0.25">
      <c r="B748" s="110">
        <v>35534</v>
      </c>
      <c r="C748" s="42">
        <v>477</v>
      </c>
    </row>
    <row r="749" spans="2:3" ht="15" x14ac:dyDescent="0.25">
      <c r="B749" s="110">
        <v>35535</v>
      </c>
      <c r="C749" s="42">
        <v>472</v>
      </c>
    </row>
    <row r="750" spans="2:3" ht="15" x14ac:dyDescent="0.25">
      <c r="B750" s="110">
        <v>35536</v>
      </c>
      <c r="C750" s="42">
        <v>471</v>
      </c>
    </row>
    <row r="751" spans="2:3" ht="15" x14ac:dyDescent="0.25">
      <c r="B751" s="110">
        <v>35537</v>
      </c>
      <c r="C751" s="42">
        <v>471</v>
      </c>
    </row>
    <row r="752" spans="2:3" ht="15" x14ac:dyDescent="0.25">
      <c r="B752" s="110">
        <v>35538</v>
      </c>
      <c r="C752" s="42">
        <v>472</v>
      </c>
    </row>
    <row r="753" spans="2:3" ht="15" x14ac:dyDescent="0.25">
      <c r="B753" s="110">
        <v>35541</v>
      </c>
      <c r="C753" s="42">
        <v>471</v>
      </c>
    </row>
    <row r="754" spans="2:3" ht="15" x14ac:dyDescent="0.25">
      <c r="B754" s="110">
        <v>35542</v>
      </c>
      <c r="C754" s="42">
        <v>471</v>
      </c>
    </row>
    <row r="755" spans="2:3" ht="15" x14ac:dyDescent="0.25">
      <c r="B755" s="110">
        <v>35543</v>
      </c>
      <c r="C755" s="42">
        <v>467</v>
      </c>
    </row>
    <row r="756" spans="2:3" ht="15" x14ac:dyDescent="0.25">
      <c r="B756" s="110">
        <v>35544</v>
      </c>
      <c r="C756" s="42">
        <v>466</v>
      </c>
    </row>
    <row r="757" spans="2:3" ht="15" x14ac:dyDescent="0.25">
      <c r="B757" s="110">
        <v>35545</v>
      </c>
      <c r="C757" s="42">
        <v>466</v>
      </c>
    </row>
    <row r="758" spans="2:3" ht="15" x14ac:dyDescent="0.25">
      <c r="B758" s="110">
        <v>35548</v>
      </c>
      <c r="C758" s="42">
        <v>468</v>
      </c>
    </row>
    <row r="759" spans="2:3" ht="15" x14ac:dyDescent="0.25">
      <c r="B759" s="110">
        <v>35549</v>
      </c>
      <c r="C759" s="42">
        <v>457</v>
      </c>
    </row>
    <row r="760" spans="2:3" ht="15" x14ac:dyDescent="0.25">
      <c r="B760" s="110">
        <v>35550</v>
      </c>
      <c r="C760" s="42">
        <v>457</v>
      </c>
    </row>
    <row r="761" spans="2:3" ht="15" x14ac:dyDescent="0.25">
      <c r="B761" s="110">
        <v>35551</v>
      </c>
      <c r="C761" s="42">
        <v>451</v>
      </c>
    </row>
    <row r="762" spans="2:3" ht="15" x14ac:dyDescent="0.25">
      <c r="B762" s="110">
        <v>35552</v>
      </c>
      <c r="C762" s="42">
        <v>437</v>
      </c>
    </row>
    <row r="763" spans="2:3" ht="15" x14ac:dyDescent="0.25">
      <c r="B763" s="110">
        <v>35555</v>
      </c>
      <c r="C763" s="42">
        <v>438</v>
      </c>
    </row>
    <row r="764" spans="2:3" ht="15" x14ac:dyDescent="0.25">
      <c r="B764" s="110">
        <v>35556</v>
      </c>
      <c r="C764" s="42">
        <v>420</v>
      </c>
    </row>
    <row r="765" spans="2:3" ht="15" x14ac:dyDescent="0.25">
      <c r="B765" s="110">
        <v>35557</v>
      </c>
      <c r="C765" s="42">
        <v>434</v>
      </c>
    </row>
    <row r="766" spans="2:3" ht="15" x14ac:dyDescent="0.25">
      <c r="B766" s="110">
        <v>35558</v>
      </c>
      <c r="C766" s="42">
        <v>435</v>
      </c>
    </row>
    <row r="767" spans="2:3" ht="15" x14ac:dyDescent="0.25">
      <c r="B767" s="110">
        <v>35559</v>
      </c>
      <c r="C767" s="42">
        <v>439</v>
      </c>
    </row>
    <row r="768" spans="2:3" ht="15" x14ac:dyDescent="0.25">
      <c r="B768" s="110">
        <v>35562</v>
      </c>
      <c r="C768" s="42">
        <v>432</v>
      </c>
    </row>
    <row r="769" spans="2:3" ht="15" x14ac:dyDescent="0.25">
      <c r="B769" s="110">
        <v>35563</v>
      </c>
      <c r="C769" s="42">
        <v>444</v>
      </c>
    </row>
    <row r="770" spans="2:3" ht="15" x14ac:dyDescent="0.25">
      <c r="B770" s="110">
        <v>35564</v>
      </c>
      <c r="C770" s="42">
        <v>462</v>
      </c>
    </row>
    <row r="771" spans="2:3" ht="15" x14ac:dyDescent="0.25">
      <c r="B771" s="110">
        <v>35565</v>
      </c>
      <c r="C771" s="42">
        <v>451</v>
      </c>
    </row>
    <row r="772" spans="2:3" ht="15" x14ac:dyDescent="0.25">
      <c r="B772" s="110">
        <v>35566</v>
      </c>
      <c r="C772" s="42">
        <v>453</v>
      </c>
    </row>
    <row r="773" spans="2:3" ht="15" x14ac:dyDescent="0.25">
      <c r="B773" s="110">
        <v>35569</v>
      </c>
      <c r="C773" s="42">
        <v>453</v>
      </c>
    </row>
    <row r="774" spans="2:3" ht="15" x14ac:dyDescent="0.25">
      <c r="B774" s="110">
        <v>35570</v>
      </c>
      <c r="C774" s="42">
        <v>443</v>
      </c>
    </row>
    <row r="775" spans="2:3" ht="15" x14ac:dyDescent="0.25">
      <c r="B775" s="110">
        <v>35571</v>
      </c>
      <c r="C775" s="42">
        <v>411</v>
      </c>
    </row>
    <row r="776" spans="2:3" ht="15" x14ac:dyDescent="0.25">
      <c r="B776" s="110">
        <v>35572</v>
      </c>
      <c r="C776" s="42">
        <v>403</v>
      </c>
    </row>
    <row r="777" spans="2:3" ht="15" x14ac:dyDescent="0.25">
      <c r="B777" s="110">
        <v>35573</v>
      </c>
      <c r="C777" s="42">
        <v>395</v>
      </c>
    </row>
    <row r="778" spans="2:3" ht="15" x14ac:dyDescent="0.25">
      <c r="B778" s="110">
        <v>35577</v>
      </c>
      <c r="C778" s="42">
        <v>402</v>
      </c>
    </row>
    <row r="779" spans="2:3" ht="15" x14ac:dyDescent="0.25">
      <c r="B779" s="110">
        <v>35578</v>
      </c>
      <c r="C779" s="42">
        <v>401</v>
      </c>
    </row>
    <row r="780" spans="2:3" ht="15" x14ac:dyDescent="0.25">
      <c r="B780" s="110">
        <v>35579</v>
      </c>
      <c r="C780" s="42">
        <v>401</v>
      </c>
    </row>
    <row r="781" spans="2:3" ht="15" x14ac:dyDescent="0.25">
      <c r="B781" s="110">
        <v>35580</v>
      </c>
      <c r="C781" s="42">
        <v>404</v>
      </c>
    </row>
    <row r="782" spans="2:3" ht="15" x14ac:dyDescent="0.25">
      <c r="B782" s="110">
        <v>35583</v>
      </c>
      <c r="C782" s="42">
        <v>403</v>
      </c>
    </row>
    <row r="783" spans="2:3" ht="15" x14ac:dyDescent="0.25">
      <c r="B783" s="110">
        <v>35584</v>
      </c>
      <c r="C783" s="42">
        <v>400</v>
      </c>
    </row>
    <row r="784" spans="2:3" ht="15" x14ac:dyDescent="0.25">
      <c r="B784" s="110">
        <v>35585</v>
      </c>
      <c r="C784" s="42">
        <v>401</v>
      </c>
    </row>
    <row r="785" spans="2:3" ht="15" x14ac:dyDescent="0.25">
      <c r="B785" s="110">
        <v>35586</v>
      </c>
      <c r="C785" s="42">
        <v>395</v>
      </c>
    </row>
    <row r="786" spans="2:3" ht="15" x14ac:dyDescent="0.25">
      <c r="B786" s="110">
        <v>35587</v>
      </c>
      <c r="C786" s="42">
        <v>392</v>
      </c>
    </row>
    <row r="787" spans="2:3" ht="15" x14ac:dyDescent="0.25">
      <c r="B787" s="110">
        <v>35590</v>
      </c>
      <c r="C787" s="42">
        <v>395</v>
      </c>
    </row>
    <row r="788" spans="2:3" ht="15" x14ac:dyDescent="0.25">
      <c r="B788" s="110">
        <v>35591</v>
      </c>
      <c r="C788" s="42">
        <v>397</v>
      </c>
    </row>
    <row r="789" spans="2:3" ht="15" x14ac:dyDescent="0.25">
      <c r="B789" s="110">
        <v>35592</v>
      </c>
      <c r="C789" s="42">
        <v>399</v>
      </c>
    </row>
    <row r="790" spans="2:3" ht="15" x14ac:dyDescent="0.25">
      <c r="B790" s="110">
        <v>35593</v>
      </c>
      <c r="C790" s="42">
        <v>395</v>
      </c>
    </row>
    <row r="791" spans="2:3" ht="15" x14ac:dyDescent="0.25">
      <c r="B791" s="110">
        <v>35594</v>
      </c>
      <c r="C791" s="42">
        <v>390</v>
      </c>
    </row>
    <row r="792" spans="2:3" ht="15" x14ac:dyDescent="0.25">
      <c r="B792" s="110">
        <v>35597</v>
      </c>
      <c r="C792" s="42">
        <v>387</v>
      </c>
    </row>
    <row r="793" spans="2:3" ht="15" x14ac:dyDescent="0.25">
      <c r="B793" s="110">
        <v>35598</v>
      </c>
      <c r="C793" s="42">
        <v>391</v>
      </c>
    </row>
    <row r="794" spans="2:3" ht="15" x14ac:dyDescent="0.25">
      <c r="B794" s="110">
        <v>35599</v>
      </c>
      <c r="C794" s="42">
        <v>394</v>
      </c>
    </row>
    <row r="795" spans="2:3" ht="15" x14ac:dyDescent="0.25">
      <c r="B795" s="110">
        <v>35600</v>
      </c>
      <c r="C795" s="42">
        <v>396</v>
      </c>
    </row>
    <row r="796" spans="2:3" ht="15" x14ac:dyDescent="0.25">
      <c r="B796" s="110">
        <v>35601</v>
      </c>
      <c r="C796" s="42">
        <v>392</v>
      </c>
    </row>
    <row r="797" spans="2:3" ht="15" x14ac:dyDescent="0.25">
      <c r="B797" s="110">
        <v>35604</v>
      </c>
      <c r="C797" s="42">
        <v>398</v>
      </c>
    </row>
    <row r="798" spans="2:3" ht="15" x14ac:dyDescent="0.25">
      <c r="B798" s="110">
        <v>35605</v>
      </c>
      <c r="C798" s="42">
        <v>399</v>
      </c>
    </row>
    <row r="799" spans="2:3" ht="15" x14ac:dyDescent="0.25">
      <c r="B799" s="110">
        <v>35606</v>
      </c>
      <c r="C799" s="42">
        <v>399</v>
      </c>
    </row>
    <row r="800" spans="2:3" ht="15" x14ac:dyDescent="0.25">
      <c r="B800" s="110">
        <v>35607</v>
      </c>
      <c r="C800" s="42">
        <v>399</v>
      </c>
    </row>
    <row r="801" spans="2:3" ht="15" x14ac:dyDescent="0.25">
      <c r="B801" s="110">
        <v>35608</v>
      </c>
      <c r="C801" s="42">
        <v>399</v>
      </c>
    </row>
    <row r="802" spans="2:3" ht="15" x14ac:dyDescent="0.25">
      <c r="B802" s="110">
        <v>35611</v>
      </c>
      <c r="C802" s="42">
        <v>392</v>
      </c>
    </row>
    <row r="803" spans="2:3" ht="15" x14ac:dyDescent="0.25">
      <c r="B803" s="110">
        <v>35612</v>
      </c>
      <c r="C803" s="42">
        <v>391</v>
      </c>
    </row>
    <row r="804" spans="2:3" ht="15" x14ac:dyDescent="0.25">
      <c r="B804" s="110">
        <v>35613</v>
      </c>
      <c r="C804" s="42">
        <v>388</v>
      </c>
    </row>
    <row r="805" spans="2:3" ht="15" x14ac:dyDescent="0.25">
      <c r="B805" s="110">
        <v>35614</v>
      </c>
      <c r="C805" s="42">
        <v>384</v>
      </c>
    </row>
    <row r="806" spans="2:3" ht="15" x14ac:dyDescent="0.25">
      <c r="B806" s="110">
        <v>35618</v>
      </c>
      <c r="C806" s="42">
        <v>377</v>
      </c>
    </row>
    <row r="807" spans="2:3" ht="15" x14ac:dyDescent="0.25">
      <c r="B807" s="110">
        <v>35619</v>
      </c>
      <c r="C807" s="42">
        <v>374</v>
      </c>
    </row>
    <row r="808" spans="2:3" ht="15" x14ac:dyDescent="0.25">
      <c r="B808" s="110">
        <v>35620</v>
      </c>
      <c r="C808" s="42">
        <v>365</v>
      </c>
    </row>
    <row r="809" spans="2:3" ht="15" x14ac:dyDescent="0.25">
      <c r="B809" s="110">
        <v>35621</v>
      </c>
      <c r="C809" s="42">
        <v>365</v>
      </c>
    </row>
    <row r="810" spans="2:3" ht="15" x14ac:dyDescent="0.25">
      <c r="B810" s="110">
        <v>35622</v>
      </c>
      <c r="C810" s="42">
        <v>369</v>
      </c>
    </row>
    <row r="811" spans="2:3" ht="15" x14ac:dyDescent="0.25">
      <c r="B811" s="110">
        <v>35625</v>
      </c>
      <c r="C811" s="42">
        <v>379</v>
      </c>
    </row>
    <row r="812" spans="2:3" ht="15" x14ac:dyDescent="0.25">
      <c r="B812" s="110">
        <v>35626</v>
      </c>
      <c r="C812" s="42">
        <v>400</v>
      </c>
    </row>
    <row r="813" spans="2:3" ht="15" x14ac:dyDescent="0.25">
      <c r="B813" s="110">
        <v>35627</v>
      </c>
      <c r="C813" s="42">
        <v>390</v>
      </c>
    </row>
    <row r="814" spans="2:3" ht="15" x14ac:dyDescent="0.25">
      <c r="B814" s="110">
        <v>35628</v>
      </c>
      <c r="C814" s="42">
        <v>392</v>
      </c>
    </row>
    <row r="815" spans="2:3" ht="15" x14ac:dyDescent="0.25">
      <c r="B815" s="110">
        <v>35629</v>
      </c>
      <c r="C815" s="42">
        <v>400</v>
      </c>
    </row>
    <row r="816" spans="2:3" ht="15" x14ac:dyDescent="0.25">
      <c r="B816" s="110">
        <v>35632</v>
      </c>
      <c r="C816" s="42">
        <v>401</v>
      </c>
    </row>
    <row r="817" spans="2:3" ht="15" x14ac:dyDescent="0.25">
      <c r="B817" s="110">
        <v>35633</v>
      </c>
      <c r="C817" s="42">
        <v>389</v>
      </c>
    </row>
    <row r="818" spans="2:3" ht="15" x14ac:dyDescent="0.25">
      <c r="B818" s="110">
        <v>35634</v>
      </c>
      <c r="C818" s="42">
        <v>389</v>
      </c>
    </row>
    <row r="819" spans="2:3" ht="15" x14ac:dyDescent="0.25">
      <c r="B819" s="110">
        <v>35635</v>
      </c>
      <c r="C819" s="42">
        <v>378</v>
      </c>
    </row>
    <row r="820" spans="2:3" ht="15" x14ac:dyDescent="0.25">
      <c r="B820" s="110">
        <v>35636</v>
      </c>
      <c r="C820" s="42">
        <v>381</v>
      </c>
    </row>
    <row r="821" spans="2:3" ht="15" x14ac:dyDescent="0.25">
      <c r="B821" s="110">
        <v>35639</v>
      </c>
      <c r="C821" s="42">
        <v>378</v>
      </c>
    </row>
    <row r="822" spans="2:3" ht="15" x14ac:dyDescent="0.25">
      <c r="B822" s="110">
        <v>35640</v>
      </c>
      <c r="C822" s="42">
        <v>375</v>
      </c>
    </row>
    <row r="823" spans="2:3" ht="15" x14ac:dyDescent="0.25">
      <c r="B823" s="110">
        <v>35641</v>
      </c>
      <c r="C823" s="42">
        <v>373</v>
      </c>
    </row>
    <row r="824" spans="2:3" ht="15" x14ac:dyDescent="0.25">
      <c r="B824" s="110">
        <v>35642</v>
      </c>
      <c r="C824" s="42">
        <v>375</v>
      </c>
    </row>
    <row r="825" spans="2:3" ht="15" x14ac:dyDescent="0.25">
      <c r="B825" s="110">
        <v>35643</v>
      </c>
      <c r="C825" s="42">
        <v>375</v>
      </c>
    </row>
    <row r="826" spans="2:3" ht="15" x14ac:dyDescent="0.25">
      <c r="B826" s="110">
        <v>35646</v>
      </c>
      <c r="C826" s="42">
        <v>377</v>
      </c>
    </row>
    <row r="827" spans="2:3" ht="15" x14ac:dyDescent="0.25">
      <c r="B827" s="110">
        <v>35647</v>
      </c>
      <c r="C827" s="42">
        <v>373</v>
      </c>
    </row>
    <row r="828" spans="2:3" ht="15" x14ac:dyDescent="0.25">
      <c r="B828" s="110">
        <v>35648</v>
      </c>
      <c r="C828" s="42">
        <v>366</v>
      </c>
    </row>
    <row r="829" spans="2:3" ht="15" x14ac:dyDescent="0.25">
      <c r="B829" s="110">
        <v>35649</v>
      </c>
      <c r="C829" s="42">
        <v>362</v>
      </c>
    </row>
    <row r="830" spans="2:3" ht="15" x14ac:dyDescent="0.25">
      <c r="B830" s="110">
        <v>35650</v>
      </c>
      <c r="C830" s="42">
        <v>367</v>
      </c>
    </row>
    <row r="831" spans="2:3" ht="15" x14ac:dyDescent="0.25">
      <c r="B831" s="110">
        <v>35653</v>
      </c>
      <c r="C831" s="42">
        <v>366</v>
      </c>
    </row>
    <row r="832" spans="2:3" ht="15" x14ac:dyDescent="0.25">
      <c r="B832" s="110">
        <v>35654</v>
      </c>
      <c r="C832" s="42">
        <v>362</v>
      </c>
    </row>
    <row r="833" spans="2:3" ht="15" x14ac:dyDescent="0.25">
      <c r="B833" s="110">
        <v>35655</v>
      </c>
      <c r="C833" s="42">
        <v>362</v>
      </c>
    </row>
    <row r="834" spans="2:3" ht="15" x14ac:dyDescent="0.25">
      <c r="B834" s="110">
        <v>35656</v>
      </c>
      <c r="C834" s="42">
        <v>359</v>
      </c>
    </row>
    <row r="835" spans="2:3" ht="15" x14ac:dyDescent="0.25">
      <c r="B835" s="110">
        <v>35657</v>
      </c>
      <c r="C835" s="42">
        <v>363</v>
      </c>
    </row>
    <row r="836" spans="2:3" ht="15" x14ac:dyDescent="0.25">
      <c r="B836" s="110">
        <v>35660</v>
      </c>
      <c r="C836" s="42">
        <v>375</v>
      </c>
    </row>
    <row r="837" spans="2:3" ht="15" x14ac:dyDescent="0.25">
      <c r="B837" s="110">
        <v>35661</v>
      </c>
      <c r="C837" s="42">
        <v>370</v>
      </c>
    </row>
    <row r="838" spans="2:3" ht="15" x14ac:dyDescent="0.25">
      <c r="B838" s="110">
        <v>35662</v>
      </c>
      <c r="C838" s="42">
        <v>370</v>
      </c>
    </row>
    <row r="839" spans="2:3" ht="15" x14ac:dyDescent="0.25">
      <c r="B839" s="110">
        <v>35663</v>
      </c>
      <c r="C839" s="42">
        <v>374</v>
      </c>
    </row>
    <row r="840" spans="2:3" ht="15" x14ac:dyDescent="0.25">
      <c r="B840" s="110">
        <v>35664</v>
      </c>
      <c r="C840" s="42">
        <v>381</v>
      </c>
    </row>
    <row r="841" spans="2:3" ht="15" x14ac:dyDescent="0.25">
      <c r="B841" s="110">
        <v>35667</v>
      </c>
      <c r="C841" s="42">
        <v>375</v>
      </c>
    </row>
    <row r="842" spans="2:3" ht="15" x14ac:dyDescent="0.25">
      <c r="B842" s="110">
        <v>35668</v>
      </c>
      <c r="C842" s="42">
        <v>375</v>
      </c>
    </row>
    <row r="843" spans="2:3" ht="15" x14ac:dyDescent="0.25">
      <c r="B843" s="110">
        <v>35669</v>
      </c>
      <c r="C843" s="42">
        <v>371</v>
      </c>
    </row>
    <row r="844" spans="2:3" ht="15" x14ac:dyDescent="0.25">
      <c r="B844" s="110">
        <v>35670</v>
      </c>
      <c r="C844" s="42">
        <v>375</v>
      </c>
    </row>
    <row r="845" spans="2:3" ht="15" x14ac:dyDescent="0.25">
      <c r="B845" s="110">
        <v>35671</v>
      </c>
      <c r="C845" s="42">
        <v>387</v>
      </c>
    </row>
    <row r="846" spans="2:3" ht="15" x14ac:dyDescent="0.25">
      <c r="B846" s="110">
        <v>35675</v>
      </c>
      <c r="C846" s="42">
        <v>382</v>
      </c>
    </row>
    <row r="847" spans="2:3" ht="15" x14ac:dyDescent="0.25">
      <c r="B847" s="110">
        <v>35676</v>
      </c>
      <c r="C847" s="42">
        <v>380</v>
      </c>
    </row>
    <row r="848" spans="2:3" ht="15" x14ac:dyDescent="0.25">
      <c r="B848" s="110">
        <v>35677</v>
      </c>
      <c r="C848" s="42">
        <v>380</v>
      </c>
    </row>
    <row r="849" spans="2:3" ht="15" x14ac:dyDescent="0.25">
      <c r="B849" s="110">
        <v>35678</v>
      </c>
      <c r="C849" s="42">
        <v>375</v>
      </c>
    </row>
    <row r="850" spans="2:3" ht="15" x14ac:dyDescent="0.25">
      <c r="B850" s="110">
        <v>35681</v>
      </c>
      <c r="C850" s="42">
        <v>375</v>
      </c>
    </row>
    <row r="851" spans="2:3" ht="15" x14ac:dyDescent="0.25">
      <c r="B851" s="110">
        <v>35682</v>
      </c>
      <c r="C851" s="42">
        <v>374</v>
      </c>
    </row>
    <row r="852" spans="2:3" ht="15" x14ac:dyDescent="0.25">
      <c r="B852" s="110">
        <v>35683</v>
      </c>
      <c r="C852" s="42">
        <v>376</v>
      </c>
    </row>
    <row r="853" spans="2:3" ht="15" x14ac:dyDescent="0.25">
      <c r="B853" s="110">
        <v>35684</v>
      </c>
      <c r="C853" s="42">
        <v>377</v>
      </c>
    </row>
    <row r="854" spans="2:3" ht="15" x14ac:dyDescent="0.25">
      <c r="B854" s="110">
        <v>35685</v>
      </c>
      <c r="C854" s="42">
        <v>379</v>
      </c>
    </row>
    <row r="855" spans="2:3" ht="15" x14ac:dyDescent="0.25">
      <c r="B855" s="110">
        <v>35688</v>
      </c>
      <c r="C855" s="42">
        <v>382</v>
      </c>
    </row>
    <row r="856" spans="2:3" ht="15" x14ac:dyDescent="0.25">
      <c r="B856" s="110">
        <v>35689</v>
      </c>
      <c r="C856" s="42">
        <v>382</v>
      </c>
    </row>
    <row r="857" spans="2:3" ht="15" x14ac:dyDescent="0.25">
      <c r="B857" s="110">
        <v>35690</v>
      </c>
      <c r="C857" s="42">
        <v>374</v>
      </c>
    </row>
    <row r="858" spans="2:3" ht="15" x14ac:dyDescent="0.25">
      <c r="B858" s="110">
        <v>35691</v>
      </c>
      <c r="C858" s="42">
        <v>374</v>
      </c>
    </row>
    <row r="859" spans="2:3" ht="15" x14ac:dyDescent="0.25">
      <c r="B859" s="110">
        <v>35692</v>
      </c>
      <c r="C859" s="42">
        <v>367</v>
      </c>
    </row>
    <row r="860" spans="2:3" ht="15" x14ac:dyDescent="0.25">
      <c r="B860" s="110">
        <v>35695</v>
      </c>
      <c r="C860" s="42">
        <v>365</v>
      </c>
    </row>
    <row r="861" spans="2:3" ht="15" x14ac:dyDescent="0.25">
      <c r="B861" s="110">
        <v>35696</v>
      </c>
      <c r="C861" s="42">
        <v>368</v>
      </c>
    </row>
    <row r="862" spans="2:3" ht="15" x14ac:dyDescent="0.25">
      <c r="B862" s="110">
        <v>35697</v>
      </c>
      <c r="C862" s="42">
        <v>365</v>
      </c>
    </row>
    <row r="863" spans="2:3" ht="15" x14ac:dyDescent="0.25">
      <c r="B863" s="110">
        <v>35698</v>
      </c>
      <c r="C863" s="42">
        <v>364</v>
      </c>
    </row>
    <row r="864" spans="2:3" ht="15" x14ac:dyDescent="0.25">
      <c r="B864" s="110">
        <v>35699</v>
      </c>
      <c r="C864" s="42">
        <v>364</v>
      </c>
    </row>
    <row r="865" spans="2:3" ht="15" x14ac:dyDescent="0.25">
      <c r="B865" s="110">
        <v>35702</v>
      </c>
      <c r="C865" s="42">
        <v>364</v>
      </c>
    </row>
    <row r="866" spans="2:3" ht="15" x14ac:dyDescent="0.25">
      <c r="B866" s="110">
        <v>35703</v>
      </c>
      <c r="C866" s="42">
        <v>360</v>
      </c>
    </row>
    <row r="867" spans="2:3" ht="15" x14ac:dyDescent="0.25">
      <c r="B867" s="110">
        <v>35704</v>
      </c>
      <c r="C867" s="42">
        <v>358</v>
      </c>
    </row>
    <row r="868" spans="2:3" ht="15" x14ac:dyDescent="0.25">
      <c r="B868" s="110">
        <v>35705</v>
      </c>
      <c r="C868" s="42">
        <v>350</v>
      </c>
    </row>
    <row r="869" spans="2:3" ht="15" x14ac:dyDescent="0.25">
      <c r="B869" s="110">
        <v>35706</v>
      </c>
      <c r="C869" s="42">
        <v>344</v>
      </c>
    </row>
    <row r="870" spans="2:3" ht="15" x14ac:dyDescent="0.25">
      <c r="B870" s="110">
        <v>35709</v>
      </c>
      <c r="C870" s="42">
        <v>343</v>
      </c>
    </row>
    <row r="871" spans="2:3" ht="15" x14ac:dyDescent="0.25">
      <c r="B871" s="110">
        <v>35710</v>
      </c>
      <c r="C871" s="42">
        <v>339</v>
      </c>
    </row>
    <row r="872" spans="2:3" ht="15" x14ac:dyDescent="0.25">
      <c r="B872" s="110">
        <v>35711</v>
      </c>
      <c r="C872" s="42">
        <v>340</v>
      </c>
    </row>
    <row r="873" spans="2:3" ht="15" x14ac:dyDescent="0.25">
      <c r="B873" s="110">
        <v>35712</v>
      </c>
      <c r="C873" s="42">
        <v>348</v>
      </c>
    </row>
    <row r="874" spans="2:3" ht="15" x14ac:dyDescent="0.25">
      <c r="B874" s="110">
        <v>35713</v>
      </c>
      <c r="C874" s="42">
        <v>350</v>
      </c>
    </row>
    <row r="875" spans="2:3" ht="15" x14ac:dyDescent="0.25">
      <c r="B875" s="110">
        <v>35717</v>
      </c>
      <c r="C875" s="42">
        <v>348</v>
      </c>
    </row>
    <row r="876" spans="2:3" ht="15" x14ac:dyDescent="0.25">
      <c r="B876" s="110">
        <v>35718</v>
      </c>
      <c r="C876" s="42">
        <v>347</v>
      </c>
    </row>
    <row r="877" spans="2:3" ht="15" x14ac:dyDescent="0.25">
      <c r="B877" s="110">
        <v>35719</v>
      </c>
      <c r="C877" s="42">
        <v>345</v>
      </c>
    </row>
    <row r="878" spans="2:3" ht="15" x14ac:dyDescent="0.25">
      <c r="B878" s="110">
        <v>35720</v>
      </c>
      <c r="C878" s="42">
        <v>348</v>
      </c>
    </row>
    <row r="879" spans="2:3" ht="15" x14ac:dyDescent="0.25">
      <c r="B879" s="110">
        <v>35723</v>
      </c>
      <c r="C879" s="42">
        <v>346</v>
      </c>
    </row>
    <row r="880" spans="2:3" ht="15" x14ac:dyDescent="0.25">
      <c r="B880" s="110">
        <v>35724</v>
      </c>
      <c r="C880" s="42">
        <v>341</v>
      </c>
    </row>
    <row r="881" spans="2:3" ht="15" x14ac:dyDescent="0.25">
      <c r="B881" s="110">
        <v>35725</v>
      </c>
      <c r="C881" s="42">
        <v>337</v>
      </c>
    </row>
    <row r="882" spans="2:3" ht="15" x14ac:dyDescent="0.25">
      <c r="B882" s="110">
        <v>35726</v>
      </c>
      <c r="C882" s="42">
        <v>374</v>
      </c>
    </row>
    <row r="883" spans="2:3" ht="15" x14ac:dyDescent="0.25">
      <c r="B883" s="110">
        <v>35727</v>
      </c>
      <c r="C883" s="42">
        <v>405</v>
      </c>
    </row>
    <row r="884" spans="2:3" ht="15" x14ac:dyDescent="0.25">
      <c r="B884" s="110">
        <v>35730</v>
      </c>
      <c r="C884" s="42">
        <v>590</v>
      </c>
    </row>
    <row r="885" spans="2:3" ht="15" x14ac:dyDescent="0.25">
      <c r="B885" s="110">
        <v>35731</v>
      </c>
      <c r="C885" s="42">
        <v>567</v>
      </c>
    </row>
    <row r="886" spans="2:3" ht="15" x14ac:dyDescent="0.25">
      <c r="B886" s="110">
        <v>35732</v>
      </c>
      <c r="C886" s="42">
        <v>656</v>
      </c>
    </row>
    <row r="887" spans="2:3" ht="15" x14ac:dyDescent="0.25">
      <c r="B887" s="110">
        <v>35733</v>
      </c>
      <c r="C887" s="42">
        <v>710</v>
      </c>
    </row>
    <row r="888" spans="2:3" ht="15" x14ac:dyDescent="0.25">
      <c r="B888" s="110">
        <v>35734</v>
      </c>
      <c r="C888" s="42">
        <v>677</v>
      </c>
    </row>
    <row r="889" spans="2:3" ht="15" x14ac:dyDescent="0.25">
      <c r="B889" s="110">
        <v>35737</v>
      </c>
      <c r="C889" s="42">
        <v>621</v>
      </c>
    </row>
    <row r="890" spans="2:3" ht="15" x14ac:dyDescent="0.25">
      <c r="B890" s="110">
        <v>35738</v>
      </c>
      <c r="C890" s="42">
        <v>561</v>
      </c>
    </row>
    <row r="891" spans="2:3" ht="15" x14ac:dyDescent="0.25">
      <c r="B891" s="110">
        <v>35739</v>
      </c>
      <c r="C891" s="42">
        <v>588</v>
      </c>
    </row>
    <row r="892" spans="2:3" ht="15" x14ac:dyDescent="0.25">
      <c r="B892" s="110">
        <v>35740</v>
      </c>
      <c r="C892" s="42">
        <v>632</v>
      </c>
    </row>
    <row r="893" spans="2:3" ht="15" x14ac:dyDescent="0.25">
      <c r="B893" s="110">
        <v>35741</v>
      </c>
      <c r="C893" s="42">
        <v>681</v>
      </c>
    </row>
    <row r="894" spans="2:3" ht="15" x14ac:dyDescent="0.25">
      <c r="B894" s="110">
        <v>35744</v>
      </c>
      <c r="C894" s="42">
        <v>680</v>
      </c>
    </row>
    <row r="895" spans="2:3" ht="15" x14ac:dyDescent="0.25">
      <c r="B895" s="110">
        <v>35746</v>
      </c>
      <c r="C895" s="42">
        <v>772</v>
      </c>
    </row>
    <row r="896" spans="2:3" ht="15" x14ac:dyDescent="0.25">
      <c r="B896" s="110">
        <v>35747</v>
      </c>
      <c r="C896" s="42">
        <v>736</v>
      </c>
    </row>
    <row r="897" spans="2:3" ht="15" x14ac:dyDescent="0.25">
      <c r="B897" s="110">
        <v>35748</v>
      </c>
      <c r="C897" s="42">
        <v>698</v>
      </c>
    </row>
    <row r="898" spans="2:3" ht="15" x14ac:dyDescent="0.25">
      <c r="B898" s="110">
        <v>35751</v>
      </c>
      <c r="C898" s="42">
        <v>671</v>
      </c>
    </row>
    <row r="899" spans="2:3" ht="15" x14ac:dyDescent="0.25">
      <c r="B899" s="110">
        <v>35752</v>
      </c>
      <c r="C899" s="42">
        <v>680</v>
      </c>
    </row>
    <row r="900" spans="2:3" ht="15" x14ac:dyDescent="0.25">
      <c r="B900" s="110">
        <v>35753</v>
      </c>
      <c r="C900" s="42">
        <v>645</v>
      </c>
    </row>
    <row r="901" spans="2:3" ht="15" x14ac:dyDescent="0.25">
      <c r="B901" s="110">
        <v>35754</v>
      </c>
      <c r="C901" s="42">
        <v>629</v>
      </c>
    </row>
    <row r="902" spans="2:3" ht="15" x14ac:dyDescent="0.25">
      <c r="B902" s="110">
        <v>35755</v>
      </c>
      <c r="C902" s="42">
        <v>578</v>
      </c>
    </row>
    <row r="903" spans="2:3" ht="15" x14ac:dyDescent="0.25">
      <c r="B903" s="110">
        <v>35758</v>
      </c>
      <c r="C903" s="42">
        <v>616</v>
      </c>
    </row>
    <row r="904" spans="2:3" ht="15" x14ac:dyDescent="0.25">
      <c r="B904" s="110">
        <v>35759</v>
      </c>
      <c r="C904" s="42">
        <v>606</v>
      </c>
    </row>
    <row r="905" spans="2:3" ht="15" x14ac:dyDescent="0.25">
      <c r="B905" s="110">
        <v>35760</v>
      </c>
      <c r="C905" s="42">
        <v>585</v>
      </c>
    </row>
    <row r="906" spans="2:3" ht="15" x14ac:dyDescent="0.25">
      <c r="B906" s="110">
        <v>35762</v>
      </c>
      <c r="C906" s="42">
        <v>572</v>
      </c>
    </row>
    <row r="907" spans="2:3" ht="15" x14ac:dyDescent="0.25">
      <c r="B907" s="110">
        <v>35765</v>
      </c>
      <c r="C907" s="42">
        <v>556</v>
      </c>
    </row>
    <row r="908" spans="2:3" ht="15" x14ac:dyDescent="0.25">
      <c r="B908" s="110">
        <v>35766</v>
      </c>
      <c r="C908" s="42">
        <v>531</v>
      </c>
    </row>
    <row r="909" spans="2:3" ht="15" x14ac:dyDescent="0.25">
      <c r="B909" s="110">
        <v>35767</v>
      </c>
      <c r="C909" s="42">
        <v>531</v>
      </c>
    </row>
    <row r="910" spans="2:3" ht="15" x14ac:dyDescent="0.25">
      <c r="B910" s="110">
        <v>35768</v>
      </c>
      <c r="C910" s="42">
        <v>507</v>
      </c>
    </row>
    <row r="911" spans="2:3" ht="15" x14ac:dyDescent="0.25">
      <c r="B911" s="110">
        <v>35769</v>
      </c>
      <c r="C911" s="42">
        <v>491</v>
      </c>
    </row>
    <row r="912" spans="2:3" ht="15" x14ac:dyDescent="0.25">
      <c r="B912" s="110">
        <v>35772</v>
      </c>
      <c r="C912" s="42">
        <v>502</v>
      </c>
    </row>
    <row r="913" spans="2:3" ht="15" x14ac:dyDescent="0.25">
      <c r="B913" s="110">
        <v>35773</v>
      </c>
      <c r="C913" s="42">
        <v>526</v>
      </c>
    </row>
    <row r="914" spans="2:3" ht="15" x14ac:dyDescent="0.25">
      <c r="B914" s="110">
        <v>35774</v>
      </c>
      <c r="C914" s="42">
        <v>580</v>
      </c>
    </row>
    <row r="915" spans="2:3" ht="15" x14ac:dyDescent="0.25">
      <c r="B915" s="110">
        <v>35775</v>
      </c>
      <c r="C915" s="42">
        <v>620</v>
      </c>
    </row>
    <row r="916" spans="2:3" ht="15" x14ac:dyDescent="0.25">
      <c r="B916" s="110">
        <v>35776</v>
      </c>
      <c r="C916" s="42">
        <v>638</v>
      </c>
    </row>
    <row r="917" spans="2:3" ht="15" x14ac:dyDescent="0.25">
      <c r="B917" s="110">
        <v>35779</v>
      </c>
      <c r="C917" s="42">
        <v>590</v>
      </c>
    </row>
    <row r="918" spans="2:3" ht="15" x14ac:dyDescent="0.25">
      <c r="B918" s="110">
        <v>35780</v>
      </c>
      <c r="C918" s="42">
        <v>573</v>
      </c>
    </row>
    <row r="919" spans="2:3" ht="15" x14ac:dyDescent="0.25">
      <c r="B919" s="110">
        <v>35781</v>
      </c>
      <c r="C919" s="42">
        <v>562</v>
      </c>
    </row>
    <row r="920" spans="2:3" ht="15" x14ac:dyDescent="0.25">
      <c r="B920" s="110">
        <v>35782</v>
      </c>
      <c r="C920" s="42">
        <v>592</v>
      </c>
    </row>
    <row r="921" spans="2:3" ht="15" x14ac:dyDescent="0.25">
      <c r="B921" s="110">
        <v>35783</v>
      </c>
      <c r="C921" s="42">
        <v>624</v>
      </c>
    </row>
    <row r="922" spans="2:3" ht="15" x14ac:dyDescent="0.25">
      <c r="B922" s="110">
        <v>35786</v>
      </c>
      <c r="C922" s="42">
        <v>629</v>
      </c>
    </row>
    <row r="923" spans="2:3" ht="15" x14ac:dyDescent="0.25">
      <c r="B923" s="110">
        <v>35787</v>
      </c>
      <c r="C923" s="42">
        <v>603</v>
      </c>
    </row>
    <row r="924" spans="2:3" ht="15" x14ac:dyDescent="0.25">
      <c r="B924" s="110">
        <v>35788</v>
      </c>
      <c r="C924" s="42">
        <v>580</v>
      </c>
    </row>
    <row r="925" spans="2:3" ht="15" x14ac:dyDescent="0.25">
      <c r="B925" s="110">
        <v>35790</v>
      </c>
      <c r="C925" s="42">
        <v>565</v>
      </c>
    </row>
    <row r="926" spans="2:3" ht="15" x14ac:dyDescent="0.25">
      <c r="B926" s="110">
        <v>35793</v>
      </c>
      <c r="C926" s="42">
        <v>534</v>
      </c>
    </row>
    <row r="927" spans="2:3" ht="15" x14ac:dyDescent="0.25">
      <c r="B927" s="110">
        <v>35794</v>
      </c>
      <c r="C927" s="42">
        <v>527</v>
      </c>
    </row>
    <row r="928" spans="2:3" ht="15" x14ac:dyDescent="0.25">
      <c r="B928" s="110">
        <v>35795</v>
      </c>
      <c r="C928" s="42">
        <v>521</v>
      </c>
    </row>
    <row r="929" spans="2:3" ht="15" x14ac:dyDescent="0.25">
      <c r="B929" s="110">
        <v>35797</v>
      </c>
      <c r="C929" s="42">
        <v>517</v>
      </c>
    </row>
    <row r="930" spans="2:3" ht="15" x14ac:dyDescent="0.25">
      <c r="B930" s="110">
        <v>35800</v>
      </c>
      <c r="C930" s="42">
        <v>546</v>
      </c>
    </row>
    <row r="931" spans="2:3" ht="15" x14ac:dyDescent="0.25">
      <c r="B931" s="110">
        <v>35801</v>
      </c>
      <c r="C931" s="42">
        <v>581</v>
      </c>
    </row>
    <row r="932" spans="2:3" ht="15" x14ac:dyDescent="0.25">
      <c r="B932" s="110">
        <v>35802</v>
      </c>
      <c r="C932" s="42">
        <v>574</v>
      </c>
    </row>
    <row r="933" spans="2:3" ht="15" x14ac:dyDescent="0.25">
      <c r="B933" s="110">
        <v>35803</v>
      </c>
      <c r="C933" s="42">
        <v>597</v>
      </c>
    </row>
    <row r="934" spans="2:3" ht="15" x14ac:dyDescent="0.25">
      <c r="B934" s="110">
        <v>35804</v>
      </c>
      <c r="C934" s="42">
        <v>615</v>
      </c>
    </row>
    <row r="935" spans="2:3" ht="15" x14ac:dyDescent="0.25">
      <c r="B935" s="110">
        <v>35807</v>
      </c>
      <c r="C935" s="42">
        <v>637</v>
      </c>
    </row>
    <row r="936" spans="2:3" ht="15" x14ac:dyDescent="0.25">
      <c r="B936" s="110">
        <v>35808</v>
      </c>
      <c r="C936" s="42">
        <v>604</v>
      </c>
    </row>
    <row r="937" spans="2:3" ht="15" x14ac:dyDescent="0.25">
      <c r="B937" s="110">
        <v>35809</v>
      </c>
      <c r="C937" s="42">
        <v>593</v>
      </c>
    </row>
    <row r="938" spans="2:3" ht="15" x14ac:dyDescent="0.25">
      <c r="B938" s="110">
        <v>35810</v>
      </c>
      <c r="C938" s="42">
        <v>619</v>
      </c>
    </row>
    <row r="939" spans="2:3" ht="15" x14ac:dyDescent="0.25">
      <c r="B939" s="110">
        <v>35811</v>
      </c>
      <c r="C939" s="42">
        <v>588</v>
      </c>
    </row>
    <row r="940" spans="2:3" ht="15" x14ac:dyDescent="0.25">
      <c r="B940" s="110">
        <v>35815</v>
      </c>
      <c r="C940" s="42">
        <v>584</v>
      </c>
    </row>
    <row r="941" spans="2:3" ht="15" x14ac:dyDescent="0.25">
      <c r="B941" s="110">
        <v>35816</v>
      </c>
      <c r="C941" s="42">
        <v>610</v>
      </c>
    </row>
    <row r="942" spans="2:3" ht="15" x14ac:dyDescent="0.25">
      <c r="B942" s="110">
        <v>35817</v>
      </c>
      <c r="C942" s="42">
        <v>604</v>
      </c>
    </row>
    <row r="943" spans="2:3" ht="15" x14ac:dyDescent="0.25">
      <c r="B943" s="110">
        <v>35818</v>
      </c>
      <c r="C943" s="42">
        <v>599</v>
      </c>
    </row>
    <row r="944" spans="2:3" ht="15" x14ac:dyDescent="0.25">
      <c r="B944" s="110">
        <v>35821</v>
      </c>
      <c r="C944" s="42">
        <v>588</v>
      </c>
    </row>
    <row r="945" spans="2:3" ht="15" x14ac:dyDescent="0.25">
      <c r="B945" s="110">
        <v>35822</v>
      </c>
      <c r="C945" s="42">
        <v>565</v>
      </c>
    </row>
    <row r="946" spans="2:3" ht="15" x14ac:dyDescent="0.25">
      <c r="B946" s="110">
        <v>35823</v>
      </c>
      <c r="C946" s="42">
        <v>573</v>
      </c>
    </row>
    <row r="947" spans="2:3" ht="15" x14ac:dyDescent="0.25">
      <c r="B947" s="110">
        <v>35824</v>
      </c>
      <c r="C947" s="42">
        <v>560</v>
      </c>
    </row>
    <row r="948" spans="2:3" ht="15" x14ac:dyDescent="0.25">
      <c r="B948" s="110">
        <v>35825</v>
      </c>
      <c r="C948" s="42">
        <v>546</v>
      </c>
    </row>
    <row r="949" spans="2:3" ht="15" x14ac:dyDescent="0.25">
      <c r="B949" s="110">
        <v>35828</v>
      </c>
      <c r="C949" s="42">
        <v>533</v>
      </c>
    </row>
    <row r="950" spans="2:3" ht="15" x14ac:dyDescent="0.25">
      <c r="B950" s="110">
        <v>35829</v>
      </c>
      <c r="C950" s="42">
        <v>534</v>
      </c>
    </row>
    <row r="951" spans="2:3" ht="15" x14ac:dyDescent="0.25">
      <c r="B951" s="110">
        <v>35830</v>
      </c>
      <c r="C951" s="42">
        <v>532</v>
      </c>
    </row>
    <row r="952" spans="2:3" ht="15" x14ac:dyDescent="0.25">
      <c r="B952" s="110">
        <v>35831</v>
      </c>
      <c r="C952" s="42">
        <v>526</v>
      </c>
    </row>
    <row r="953" spans="2:3" ht="15" x14ac:dyDescent="0.25">
      <c r="B953" s="110">
        <v>35832</v>
      </c>
      <c r="C953" s="42">
        <v>512</v>
      </c>
    </row>
    <row r="954" spans="2:3" ht="15" x14ac:dyDescent="0.25">
      <c r="B954" s="110">
        <v>35835</v>
      </c>
      <c r="C954" s="42">
        <v>515</v>
      </c>
    </row>
    <row r="955" spans="2:3" ht="15" x14ac:dyDescent="0.25">
      <c r="B955" s="110">
        <v>35836</v>
      </c>
      <c r="C955" s="42">
        <v>512</v>
      </c>
    </row>
    <row r="956" spans="2:3" ht="15" x14ac:dyDescent="0.25">
      <c r="B956" s="110">
        <v>35837</v>
      </c>
      <c r="C956" s="42">
        <v>503</v>
      </c>
    </row>
    <row r="957" spans="2:3" ht="15" x14ac:dyDescent="0.25">
      <c r="B957" s="110">
        <v>35838</v>
      </c>
      <c r="C957" s="42">
        <v>513</v>
      </c>
    </row>
    <row r="958" spans="2:3" ht="15" x14ac:dyDescent="0.25">
      <c r="B958" s="110">
        <v>35839</v>
      </c>
      <c r="C958" s="42">
        <v>515</v>
      </c>
    </row>
    <row r="959" spans="2:3" ht="15" x14ac:dyDescent="0.25">
      <c r="B959" s="110">
        <v>35843</v>
      </c>
      <c r="C959" s="42">
        <v>517</v>
      </c>
    </row>
    <row r="960" spans="2:3" ht="15" x14ac:dyDescent="0.25">
      <c r="B960" s="110">
        <v>35844</v>
      </c>
      <c r="C960" s="42">
        <v>510</v>
      </c>
    </row>
    <row r="961" spans="2:3" ht="15" x14ac:dyDescent="0.25">
      <c r="B961" s="110">
        <v>35845</v>
      </c>
      <c r="C961" s="42">
        <v>509</v>
      </c>
    </row>
    <row r="962" spans="2:3" ht="15" x14ac:dyDescent="0.25">
      <c r="B962" s="110">
        <v>35846</v>
      </c>
      <c r="C962" s="42">
        <v>515</v>
      </c>
    </row>
    <row r="963" spans="2:3" ht="15" x14ac:dyDescent="0.25">
      <c r="B963" s="110">
        <v>35849</v>
      </c>
      <c r="C963" s="42">
        <v>509</v>
      </c>
    </row>
    <row r="964" spans="2:3" ht="15" x14ac:dyDescent="0.25">
      <c r="B964" s="110">
        <v>35850</v>
      </c>
      <c r="C964" s="42">
        <v>510</v>
      </c>
    </row>
    <row r="965" spans="2:3" ht="15" x14ac:dyDescent="0.25">
      <c r="B965" s="110">
        <v>35851</v>
      </c>
      <c r="C965" s="42">
        <v>504</v>
      </c>
    </row>
    <row r="966" spans="2:3" ht="15" x14ac:dyDescent="0.25">
      <c r="B966" s="110">
        <v>35852</v>
      </c>
      <c r="C966" s="42">
        <v>499</v>
      </c>
    </row>
    <row r="967" spans="2:3" ht="15" x14ac:dyDescent="0.25">
      <c r="B967" s="110">
        <v>35853</v>
      </c>
      <c r="C967" s="42">
        <v>495</v>
      </c>
    </row>
    <row r="968" spans="2:3" ht="15" x14ac:dyDescent="0.25">
      <c r="B968" s="110">
        <v>35856</v>
      </c>
      <c r="C968" s="42">
        <v>490</v>
      </c>
    </row>
    <row r="969" spans="2:3" ht="15" x14ac:dyDescent="0.25">
      <c r="B969" s="110">
        <v>35857</v>
      </c>
      <c r="C969" s="42">
        <v>490</v>
      </c>
    </row>
    <row r="970" spans="2:3" ht="15" x14ac:dyDescent="0.25">
      <c r="B970" s="110">
        <v>35858</v>
      </c>
      <c r="C970" s="42">
        <v>491</v>
      </c>
    </row>
    <row r="971" spans="2:3" ht="15" x14ac:dyDescent="0.25">
      <c r="B971" s="110">
        <v>35859</v>
      </c>
      <c r="C971" s="42">
        <v>504</v>
      </c>
    </row>
    <row r="972" spans="2:3" ht="15" x14ac:dyDescent="0.25">
      <c r="B972" s="110">
        <v>35860</v>
      </c>
      <c r="C972" s="42">
        <v>493</v>
      </c>
    </row>
    <row r="973" spans="2:3" ht="15" x14ac:dyDescent="0.25">
      <c r="B973" s="110">
        <v>35863</v>
      </c>
      <c r="C973" s="42">
        <v>499</v>
      </c>
    </row>
    <row r="974" spans="2:3" ht="15" x14ac:dyDescent="0.25">
      <c r="B974" s="110">
        <v>35864</v>
      </c>
      <c r="C974" s="42">
        <v>491</v>
      </c>
    </row>
    <row r="975" spans="2:3" ht="15" x14ac:dyDescent="0.25">
      <c r="B975" s="110">
        <v>35865</v>
      </c>
      <c r="C975" s="42">
        <v>487</v>
      </c>
    </row>
    <row r="976" spans="2:3" ht="15" x14ac:dyDescent="0.25">
      <c r="B976" s="110">
        <v>35866</v>
      </c>
      <c r="C976" s="42">
        <v>478</v>
      </c>
    </row>
    <row r="977" spans="2:3" ht="15" x14ac:dyDescent="0.25">
      <c r="B977" s="110">
        <v>35867</v>
      </c>
      <c r="C977" s="42">
        <v>469</v>
      </c>
    </row>
    <row r="978" spans="2:3" ht="15" x14ac:dyDescent="0.25">
      <c r="B978" s="110">
        <v>35870</v>
      </c>
      <c r="C978" s="42">
        <v>460</v>
      </c>
    </row>
    <row r="979" spans="2:3" ht="15" x14ac:dyDescent="0.25">
      <c r="B979" s="110">
        <v>35871</v>
      </c>
      <c r="C979" s="42">
        <v>466</v>
      </c>
    </row>
    <row r="980" spans="2:3" ht="15" x14ac:dyDescent="0.25">
      <c r="B980" s="110">
        <v>35872</v>
      </c>
      <c r="C980" s="42">
        <v>449</v>
      </c>
    </row>
    <row r="981" spans="2:3" ht="15" x14ac:dyDescent="0.25">
      <c r="B981" s="110">
        <v>35873</v>
      </c>
      <c r="C981" s="42">
        <v>439</v>
      </c>
    </row>
    <row r="982" spans="2:3" ht="15" x14ac:dyDescent="0.25">
      <c r="B982" s="110">
        <v>35874</v>
      </c>
      <c r="C982" s="42">
        <v>446</v>
      </c>
    </row>
    <row r="983" spans="2:3" ht="15" x14ac:dyDescent="0.25">
      <c r="B983" s="110">
        <v>35877</v>
      </c>
      <c r="C983" s="42">
        <v>429</v>
      </c>
    </row>
    <row r="984" spans="2:3" ht="15" x14ac:dyDescent="0.25">
      <c r="B984" s="110">
        <v>35878</v>
      </c>
      <c r="C984" s="42">
        <v>444</v>
      </c>
    </row>
    <row r="985" spans="2:3" ht="15" x14ac:dyDescent="0.25">
      <c r="B985" s="110">
        <v>35879</v>
      </c>
      <c r="C985" s="42">
        <v>449</v>
      </c>
    </row>
    <row r="986" spans="2:3" ht="15" x14ac:dyDescent="0.25">
      <c r="B986" s="110">
        <v>35880</v>
      </c>
      <c r="C986" s="42">
        <v>441</v>
      </c>
    </row>
    <row r="987" spans="2:3" ht="15" x14ac:dyDescent="0.25">
      <c r="B987" s="110">
        <v>35881</v>
      </c>
      <c r="C987" s="42">
        <v>433</v>
      </c>
    </row>
    <row r="988" spans="2:3" ht="15" x14ac:dyDescent="0.25">
      <c r="B988" s="110">
        <v>35884</v>
      </c>
      <c r="C988" s="42">
        <v>437</v>
      </c>
    </row>
    <row r="989" spans="2:3" ht="15" x14ac:dyDescent="0.25">
      <c r="B989" s="110">
        <v>35885</v>
      </c>
      <c r="C989" s="42">
        <v>443</v>
      </c>
    </row>
    <row r="990" spans="2:3" ht="15" x14ac:dyDescent="0.25">
      <c r="B990" s="110">
        <v>35886</v>
      </c>
      <c r="C990" s="42">
        <v>448</v>
      </c>
    </row>
    <row r="991" spans="2:3" ht="15" x14ac:dyDescent="0.25">
      <c r="B991" s="110">
        <v>35887</v>
      </c>
      <c r="C991" s="42">
        <v>460</v>
      </c>
    </row>
    <row r="992" spans="2:3" ht="15" x14ac:dyDescent="0.25">
      <c r="B992" s="110">
        <v>35888</v>
      </c>
      <c r="C992" s="42">
        <v>491</v>
      </c>
    </row>
    <row r="993" spans="2:3" ht="15" x14ac:dyDescent="0.25">
      <c r="B993" s="110">
        <v>35891</v>
      </c>
      <c r="C993" s="42">
        <v>478</v>
      </c>
    </row>
    <row r="994" spans="2:3" ht="15" x14ac:dyDescent="0.25">
      <c r="B994" s="110">
        <v>35892</v>
      </c>
      <c r="C994" s="42">
        <v>464</v>
      </c>
    </row>
    <row r="995" spans="2:3" ht="15" x14ac:dyDescent="0.25">
      <c r="B995" s="110">
        <v>35893</v>
      </c>
      <c r="C995" s="42">
        <v>463</v>
      </c>
    </row>
    <row r="996" spans="2:3" ht="15" x14ac:dyDescent="0.25">
      <c r="B996" s="110">
        <v>35894</v>
      </c>
      <c r="C996" s="42">
        <v>453</v>
      </c>
    </row>
    <row r="997" spans="2:3" ht="15" x14ac:dyDescent="0.25">
      <c r="B997" s="110">
        <v>35898</v>
      </c>
      <c r="C997" s="42">
        <v>456</v>
      </c>
    </row>
    <row r="998" spans="2:3" ht="15" x14ac:dyDescent="0.25">
      <c r="B998" s="110">
        <v>35899</v>
      </c>
      <c r="C998" s="42">
        <v>450</v>
      </c>
    </row>
    <row r="999" spans="2:3" ht="15" x14ac:dyDescent="0.25">
      <c r="B999" s="110">
        <v>35900</v>
      </c>
      <c r="C999" s="42">
        <v>451</v>
      </c>
    </row>
    <row r="1000" spans="2:3" ht="15" x14ac:dyDescent="0.25">
      <c r="B1000" s="110">
        <v>35901</v>
      </c>
      <c r="C1000" s="42">
        <v>459</v>
      </c>
    </row>
    <row r="1001" spans="2:3" ht="15" x14ac:dyDescent="0.25">
      <c r="B1001" s="110">
        <v>35902</v>
      </c>
      <c r="C1001" s="42">
        <v>462</v>
      </c>
    </row>
    <row r="1002" spans="2:3" ht="15" x14ac:dyDescent="0.25">
      <c r="B1002" s="110">
        <v>35905</v>
      </c>
      <c r="C1002" s="42">
        <v>466</v>
      </c>
    </row>
    <row r="1003" spans="2:3" ht="15" x14ac:dyDescent="0.25">
      <c r="B1003" s="110">
        <v>35906</v>
      </c>
      <c r="C1003" s="42">
        <v>463</v>
      </c>
    </row>
    <row r="1004" spans="2:3" ht="15" x14ac:dyDescent="0.25">
      <c r="B1004" s="110">
        <v>35907</v>
      </c>
      <c r="C1004" s="42">
        <v>467</v>
      </c>
    </row>
    <row r="1005" spans="2:3" ht="15" x14ac:dyDescent="0.25">
      <c r="B1005" s="110">
        <v>35908</v>
      </c>
      <c r="C1005" s="42">
        <v>462</v>
      </c>
    </row>
    <row r="1006" spans="2:3" ht="15" x14ac:dyDescent="0.25">
      <c r="B1006" s="110">
        <v>35909</v>
      </c>
      <c r="C1006" s="42">
        <v>471</v>
      </c>
    </row>
    <row r="1007" spans="2:3" ht="15" x14ac:dyDescent="0.25">
      <c r="B1007" s="110">
        <v>35912</v>
      </c>
      <c r="C1007" s="42">
        <v>495</v>
      </c>
    </row>
    <row r="1008" spans="2:3" ht="15" x14ac:dyDescent="0.25">
      <c r="B1008" s="110">
        <v>35913</v>
      </c>
      <c r="C1008" s="42">
        <v>489</v>
      </c>
    </row>
    <row r="1009" spans="2:3" ht="15" x14ac:dyDescent="0.25">
      <c r="B1009" s="110">
        <v>35914</v>
      </c>
      <c r="C1009" s="42">
        <v>480</v>
      </c>
    </row>
    <row r="1010" spans="2:3" ht="15" x14ac:dyDescent="0.25">
      <c r="B1010" s="110">
        <v>35915</v>
      </c>
      <c r="C1010" s="42">
        <v>467</v>
      </c>
    </row>
    <row r="1011" spans="2:3" ht="15" x14ac:dyDescent="0.25">
      <c r="B1011" s="110">
        <v>35916</v>
      </c>
      <c r="C1011" s="42">
        <v>463</v>
      </c>
    </row>
    <row r="1012" spans="2:3" ht="15" x14ac:dyDescent="0.25">
      <c r="B1012" s="110">
        <v>35919</v>
      </c>
      <c r="C1012" s="42">
        <v>470</v>
      </c>
    </row>
    <row r="1013" spans="2:3" ht="15" x14ac:dyDescent="0.25">
      <c r="B1013" s="110">
        <v>35920</v>
      </c>
      <c r="C1013" s="42">
        <v>481</v>
      </c>
    </row>
    <row r="1014" spans="2:3" ht="15" x14ac:dyDescent="0.25">
      <c r="B1014" s="110">
        <v>35921</v>
      </c>
      <c r="C1014" s="42">
        <v>497</v>
      </c>
    </row>
    <row r="1015" spans="2:3" ht="15" x14ac:dyDescent="0.25">
      <c r="B1015" s="110">
        <v>35922</v>
      </c>
      <c r="C1015" s="42">
        <v>497</v>
      </c>
    </row>
    <row r="1016" spans="2:3" ht="15" x14ac:dyDescent="0.25">
      <c r="B1016" s="110">
        <v>35923</v>
      </c>
      <c r="C1016" s="42">
        <v>498</v>
      </c>
    </row>
    <row r="1017" spans="2:3" ht="15" x14ac:dyDescent="0.25">
      <c r="B1017" s="110">
        <v>35926</v>
      </c>
      <c r="C1017" s="42">
        <v>505</v>
      </c>
    </row>
    <row r="1018" spans="2:3" ht="15" x14ac:dyDescent="0.25">
      <c r="B1018" s="110">
        <v>35927</v>
      </c>
      <c r="C1018" s="42">
        <v>520</v>
      </c>
    </row>
    <row r="1019" spans="2:3" ht="15" x14ac:dyDescent="0.25">
      <c r="B1019" s="110">
        <v>35928</v>
      </c>
      <c r="C1019" s="42">
        <v>521</v>
      </c>
    </row>
    <row r="1020" spans="2:3" ht="15" x14ac:dyDescent="0.25">
      <c r="B1020" s="110">
        <v>35929</v>
      </c>
      <c r="C1020" s="42">
        <v>517</v>
      </c>
    </row>
    <row r="1021" spans="2:3" ht="15" x14ac:dyDescent="0.25">
      <c r="B1021" s="110">
        <v>35930</v>
      </c>
      <c r="C1021" s="42">
        <v>507</v>
      </c>
    </row>
    <row r="1022" spans="2:3" ht="15" x14ac:dyDescent="0.25">
      <c r="B1022" s="110">
        <v>35933</v>
      </c>
      <c r="C1022" s="42">
        <v>563</v>
      </c>
    </row>
    <row r="1023" spans="2:3" ht="15" x14ac:dyDescent="0.25">
      <c r="B1023" s="110">
        <v>35934</v>
      </c>
      <c r="C1023" s="42">
        <v>553</v>
      </c>
    </row>
    <row r="1024" spans="2:3" ht="15" x14ac:dyDescent="0.25">
      <c r="B1024" s="110">
        <v>35935</v>
      </c>
      <c r="C1024" s="42">
        <v>541</v>
      </c>
    </row>
    <row r="1025" spans="2:3" ht="15" x14ac:dyDescent="0.25">
      <c r="B1025" s="110">
        <v>35936</v>
      </c>
      <c r="C1025" s="42">
        <v>533</v>
      </c>
    </row>
    <row r="1026" spans="2:3" ht="15" x14ac:dyDescent="0.25">
      <c r="B1026" s="110">
        <v>35937</v>
      </c>
      <c r="C1026" s="42">
        <v>544</v>
      </c>
    </row>
    <row r="1027" spans="2:3" ht="15" x14ac:dyDescent="0.25">
      <c r="B1027" s="110">
        <v>35941</v>
      </c>
      <c r="C1027" s="42">
        <v>584</v>
      </c>
    </row>
    <row r="1028" spans="2:3" ht="15" x14ac:dyDescent="0.25">
      <c r="B1028" s="110">
        <v>35942</v>
      </c>
      <c r="C1028" s="42">
        <v>588</v>
      </c>
    </row>
    <row r="1029" spans="2:3" ht="15" x14ac:dyDescent="0.25">
      <c r="B1029" s="110">
        <v>35943</v>
      </c>
      <c r="C1029" s="42">
        <v>565</v>
      </c>
    </row>
    <row r="1030" spans="2:3" ht="15" x14ac:dyDescent="0.25">
      <c r="B1030" s="110">
        <v>35944</v>
      </c>
      <c r="C1030" s="42">
        <v>576</v>
      </c>
    </row>
    <row r="1031" spans="2:3" ht="15" x14ac:dyDescent="0.25">
      <c r="B1031" s="110">
        <v>35947</v>
      </c>
      <c r="C1031" s="42">
        <v>593</v>
      </c>
    </row>
    <row r="1032" spans="2:3" ht="15" x14ac:dyDescent="0.25">
      <c r="B1032" s="110">
        <v>35948</v>
      </c>
      <c r="C1032" s="42">
        <v>558</v>
      </c>
    </row>
    <row r="1033" spans="2:3" ht="15" x14ac:dyDescent="0.25">
      <c r="B1033" s="110">
        <v>35949</v>
      </c>
      <c r="C1033" s="42">
        <v>567</v>
      </c>
    </row>
    <row r="1034" spans="2:3" ht="15" x14ac:dyDescent="0.25">
      <c r="B1034" s="110">
        <v>35950</v>
      </c>
      <c r="C1034" s="42">
        <v>560</v>
      </c>
    </row>
    <row r="1035" spans="2:3" ht="15" x14ac:dyDescent="0.25">
      <c r="B1035" s="110">
        <v>35951</v>
      </c>
      <c r="C1035" s="42">
        <v>558</v>
      </c>
    </row>
    <row r="1036" spans="2:3" ht="15" x14ac:dyDescent="0.25">
      <c r="B1036" s="110">
        <v>35954</v>
      </c>
      <c r="C1036" s="42">
        <v>571</v>
      </c>
    </row>
    <row r="1037" spans="2:3" ht="15" x14ac:dyDescent="0.25">
      <c r="B1037" s="110">
        <v>35955</v>
      </c>
      <c r="C1037" s="42">
        <v>580</v>
      </c>
    </row>
    <row r="1038" spans="2:3" ht="15" x14ac:dyDescent="0.25">
      <c r="B1038" s="110">
        <v>35956</v>
      </c>
      <c r="C1038" s="42">
        <v>604</v>
      </c>
    </row>
    <row r="1039" spans="2:3" ht="15" x14ac:dyDescent="0.25">
      <c r="B1039" s="110">
        <v>35957</v>
      </c>
      <c r="C1039" s="42">
        <v>641</v>
      </c>
    </row>
    <row r="1040" spans="2:3" ht="15" x14ac:dyDescent="0.25">
      <c r="B1040" s="110">
        <v>35958</v>
      </c>
      <c r="C1040" s="42">
        <v>638</v>
      </c>
    </row>
    <row r="1041" spans="2:3" ht="15" x14ac:dyDescent="0.25">
      <c r="B1041" s="110">
        <v>35961</v>
      </c>
      <c r="C1041" s="42">
        <v>665</v>
      </c>
    </row>
    <row r="1042" spans="2:3" ht="15" x14ac:dyDescent="0.25">
      <c r="B1042" s="110">
        <v>35962</v>
      </c>
      <c r="C1042" s="42">
        <v>635</v>
      </c>
    </row>
    <row r="1043" spans="2:3" ht="15" x14ac:dyDescent="0.25">
      <c r="B1043" s="110">
        <v>35963</v>
      </c>
      <c r="C1043" s="42">
        <v>598</v>
      </c>
    </row>
    <row r="1044" spans="2:3" ht="15" x14ac:dyDescent="0.25">
      <c r="B1044" s="110">
        <v>35964</v>
      </c>
      <c r="C1044" s="42">
        <v>624</v>
      </c>
    </row>
    <row r="1045" spans="2:3" ht="15" x14ac:dyDescent="0.25">
      <c r="B1045" s="110">
        <v>35965</v>
      </c>
      <c r="C1045" s="42">
        <v>618</v>
      </c>
    </row>
    <row r="1046" spans="2:3" ht="15" x14ac:dyDescent="0.25">
      <c r="B1046" s="110">
        <v>35968</v>
      </c>
      <c r="C1046" s="42">
        <v>634</v>
      </c>
    </row>
    <row r="1047" spans="2:3" ht="15" x14ac:dyDescent="0.25">
      <c r="B1047" s="110">
        <v>35969</v>
      </c>
      <c r="C1047" s="42">
        <v>627</v>
      </c>
    </row>
    <row r="1048" spans="2:3" ht="15" x14ac:dyDescent="0.25">
      <c r="B1048" s="110">
        <v>35970</v>
      </c>
      <c r="C1048" s="42">
        <v>637</v>
      </c>
    </row>
    <row r="1049" spans="2:3" ht="15" x14ac:dyDescent="0.25">
      <c r="B1049" s="110">
        <v>35971</v>
      </c>
      <c r="C1049" s="42">
        <v>662</v>
      </c>
    </row>
    <row r="1050" spans="2:3" ht="15" x14ac:dyDescent="0.25">
      <c r="B1050" s="110">
        <v>35972</v>
      </c>
      <c r="C1050" s="42">
        <v>698</v>
      </c>
    </row>
    <row r="1051" spans="2:3" ht="15" x14ac:dyDescent="0.25">
      <c r="B1051" s="110">
        <v>35975</v>
      </c>
      <c r="C1051" s="42">
        <v>684</v>
      </c>
    </row>
    <row r="1052" spans="2:3" ht="15" x14ac:dyDescent="0.25">
      <c r="B1052" s="110">
        <v>35976</v>
      </c>
      <c r="C1052" s="42">
        <v>663</v>
      </c>
    </row>
    <row r="1053" spans="2:3" ht="15" x14ac:dyDescent="0.25">
      <c r="B1053" s="110">
        <v>35977</v>
      </c>
      <c r="C1053" s="42">
        <v>646</v>
      </c>
    </row>
    <row r="1054" spans="2:3" ht="15" x14ac:dyDescent="0.25">
      <c r="B1054" s="110">
        <v>35978</v>
      </c>
      <c r="C1054" s="42">
        <v>654</v>
      </c>
    </row>
    <row r="1055" spans="2:3" ht="15" x14ac:dyDescent="0.25">
      <c r="B1055" s="110">
        <v>35982</v>
      </c>
      <c r="C1055" s="42">
        <v>685</v>
      </c>
    </row>
    <row r="1056" spans="2:3" ht="15" x14ac:dyDescent="0.25">
      <c r="B1056" s="110">
        <v>35983</v>
      </c>
      <c r="C1056" s="42">
        <v>666</v>
      </c>
    </row>
    <row r="1057" spans="2:3" ht="15" x14ac:dyDescent="0.25">
      <c r="B1057" s="110">
        <v>35984</v>
      </c>
      <c r="C1057" s="42">
        <v>654</v>
      </c>
    </row>
    <row r="1058" spans="2:3" ht="15" x14ac:dyDescent="0.25">
      <c r="B1058" s="110">
        <v>35985</v>
      </c>
      <c r="C1058" s="42">
        <v>655</v>
      </c>
    </row>
    <row r="1059" spans="2:3" ht="15" x14ac:dyDescent="0.25">
      <c r="B1059" s="110">
        <v>35986</v>
      </c>
      <c r="C1059" s="42">
        <v>621</v>
      </c>
    </row>
    <row r="1060" spans="2:3" ht="15" x14ac:dyDescent="0.25">
      <c r="B1060" s="110">
        <v>35989</v>
      </c>
      <c r="C1060" s="42">
        <v>600</v>
      </c>
    </row>
    <row r="1061" spans="2:3" ht="15" x14ac:dyDescent="0.25">
      <c r="B1061" s="110">
        <v>35990</v>
      </c>
      <c r="C1061" s="42">
        <v>583</v>
      </c>
    </row>
    <row r="1062" spans="2:3" ht="15" x14ac:dyDescent="0.25">
      <c r="B1062" s="110">
        <v>35991</v>
      </c>
      <c r="C1062" s="42">
        <v>594</v>
      </c>
    </row>
    <row r="1063" spans="2:3" ht="15" x14ac:dyDescent="0.25">
      <c r="B1063" s="110">
        <v>35992</v>
      </c>
      <c r="C1063" s="42">
        <v>586</v>
      </c>
    </row>
    <row r="1064" spans="2:3" ht="15" x14ac:dyDescent="0.25">
      <c r="B1064" s="110">
        <v>35993</v>
      </c>
      <c r="C1064" s="42">
        <v>578</v>
      </c>
    </row>
    <row r="1065" spans="2:3" ht="15" x14ac:dyDescent="0.25">
      <c r="B1065" s="110">
        <v>35996</v>
      </c>
      <c r="C1065" s="42">
        <v>565</v>
      </c>
    </row>
    <row r="1066" spans="2:3" ht="15" x14ac:dyDescent="0.25">
      <c r="B1066" s="110">
        <v>35997</v>
      </c>
      <c r="C1066" s="42">
        <v>573</v>
      </c>
    </row>
    <row r="1067" spans="2:3" ht="15" x14ac:dyDescent="0.25">
      <c r="B1067" s="110">
        <v>35998</v>
      </c>
      <c r="C1067" s="42">
        <v>577</v>
      </c>
    </row>
    <row r="1068" spans="2:3" ht="15" x14ac:dyDescent="0.25">
      <c r="B1068" s="110">
        <v>35999</v>
      </c>
      <c r="C1068" s="42">
        <v>601</v>
      </c>
    </row>
    <row r="1069" spans="2:3" ht="15" x14ac:dyDescent="0.25">
      <c r="B1069" s="110">
        <v>36000</v>
      </c>
      <c r="C1069" s="42">
        <v>610</v>
      </c>
    </row>
    <row r="1070" spans="2:3" ht="15" x14ac:dyDescent="0.25">
      <c r="B1070" s="110">
        <v>36003</v>
      </c>
      <c r="C1070" s="42">
        <v>634</v>
      </c>
    </row>
    <row r="1071" spans="2:3" ht="15" x14ac:dyDescent="0.25">
      <c r="B1071" s="110">
        <v>36004</v>
      </c>
      <c r="C1071" s="42">
        <v>629</v>
      </c>
    </row>
    <row r="1072" spans="2:3" ht="15" x14ac:dyDescent="0.25">
      <c r="B1072" s="110">
        <v>36005</v>
      </c>
      <c r="C1072" s="42">
        <v>611</v>
      </c>
    </row>
    <row r="1073" spans="2:3" ht="15" x14ac:dyDescent="0.25">
      <c r="B1073" s="110">
        <v>36006</v>
      </c>
      <c r="C1073" s="42">
        <v>611</v>
      </c>
    </row>
    <row r="1074" spans="2:3" ht="15" x14ac:dyDescent="0.25">
      <c r="B1074" s="110">
        <v>36007</v>
      </c>
      <c r="C1074" s="42">
        <v>608</v>
      </c>
    </row>
    <row r="1075" spans="2:3" ht="15" x14ac:dyDescent="0.25">
      <c r="B1075" s="110">
        <v>36010</v>
      </c>
      <c r="C1075" s="42">
        <v>628</v>
      </c>
    </row>
    <row r="1076" spans="2:3" ht="15" x14ac:dyDescent="0.25">
      <c r="B1076" s="110">
        <v>36011</v>
      </c>
      <c r="C1076" s="42">
        <v>643</v>
      </c>
    </row>
    <row r="1077" spans="2:3" ht="15" x14ac:dyDescent="0.25">
      <c r="B1077" s="110">
        <v>36012</v>
      </c>
      <c r="C1077" s="42">
        <v>668</v>
      </c>
    </row>
    <row r="1078" spans="2:3" ht="15" x14ac:dyDescent="0.25">
      <c r="B1078" s="110">
        <v>36013</v>
      </c>
      <c r="C1078" s="42">
        <v>671</v>
      </c>
    </row>
    <row r="1079" spans="2:3" ht="15" x14ac:dyDescent="0.25">
      <c r="B1079" s="110">
        <v>36014</v>
      </c>
      <c r="C1079" s="42">
        <v>748</v>
      </c>
    </row>
    <row r="1080" spans="2:3" ht="15" x14ac:dyDescent="0.25">
      <c r="B1080" s="110">
        <v>36017</v>
      </c>
      <c r="C1080" s="42">
        <v>819</v>
      </c>
    </row>
    <row r="1081" spans="2:3" ht="15" x14ac:dyDescent="0.25">
      <c r="B1081" s="110">
        <v>36018</v>
      </c>
      <c r="C1081" s="42">
        <v>828</v>
      </c>
    </row>
    <row r="1082" spans="2:3" ht="15" x14ac:dyDescent="0.25">
      <c r="B1082" s="110">
        <v>36019</v>
      </c>
      <c r="C1082" s="42">
        <v>876</v>
      </c>
    </row>
    <row r="1083" spans="2:3" ht="15" x14ac:dyDescent="0.25">
      <c r="B1083" s="110">
        <v>36020</v>
      </c>
      <c r="C1083" s="42">
        <v>791</v>
      </c>
    </row>
    <row r="1084" spans="2:3" ht="15" x14ac:dyDescent="0.25">
      <c r="B1084" s="110">
        <v>36021</v>
      </c>
      <c r="C1084" s="42">
        <v>757</v>
      </c>
    </row>
    <row r="1085" spans="2:3" ht="15" x14ac:dyDescent="0.25">
      <c r="B1085" s="110">
        <v>36024</v>
      </c>
      <c r="C1085" s="42">
        <v>858</v>
      </c>
    </row>
    <row r="1086" spans="2:3" ht="15" x14ac:dyDescent="0.25">
      <c r="B1086" s="110">
        <v>36025</v>
      </c>
      <c r="C1086" s="42">
        <v>834</v>
      </c>
    </row>
    <row r="1087" spans="2:3" ht="15" x14ac:dyDescent="0.25">
      <c r="B1087" s="110">
        <v>36026</v>
      </c>
      <c r="C1087" s="42">
        <v>866</v>
      </c>
    </row>
    <row r="1088" spans="2:3" ht="15" x14ac:dyDescent="0.25">
      <c r="B1088" s="110">
        <v>36027</v>
      </c>
      <c r="C1088" s="42">
        <v>971</v>
      </c>
    </row>
    <row r="1089" spans="2:3" ht="15" x14ac:dyDescent="0.25">
      <c r="B1089" s="110">
        <v>36028</v>
      </c>
      <c r="C1089" s="42">
        <v>1187</v>
      </c>
    </row>
    <row r="1090" spans="2:3" ht="15" x14ac:dyDescent="0.25">
      <c r="B1090" s="110">
        <v>36031</v>
      </c>
      <c r="C1090" s="42">
        <v>1199</v>
      </c>
    </row>
    <row r="1091" spans="2:3" ht="15" x14ac:dyDescent="0.25">
      <c r="B1091" s="110">
        <v>36032</v>
      </c>
      <c r="C1091" s="42">
        <v>1124</v>
      </c>
    </row>
    <row r="1092" spans="2:3" ht="15" x14ac:dyDescent="0.25">
      <c r="B1092" s="110">
        <v>36033</v>
      </c>
      <c r="C1092" s="42">
        <v>1239</v>
      </c>
    </row>
    <row r="1093" spans="2:3" ht="15" x14ac:dyDescent="0.25">
      <c r="B1093" s="110">
        <v>36034</v>
      </c>
      <c r="C1093" s="42">
        <v>1524</v>
      </c>
    </row>
    <row r="1094" spans="2:3" ht="15" x14ac:dyDescent="0.25">
      <c r="B1094" s="110">
        <v>36035</v>
      </c>
      <c r="C1094" s="42">
        <v>1434</v>
      </c>
    </row>
    <row r="1095" spans="2:3" ht="15" x14ac:dyDescent="0.25">
      <c r="B1095" s="110">
        <v>36038</v>
      </c>
      <c r="C1095" s="42">
        <v>1421</v>
      </c>
    </row>
    <row r="1096" spans="2:3" ht="15" x14ac:dyDescent="0.25">
      <c r="B1096" s="110">
        <v>36039</v>
      </c>
      <c r="C1096" s="42">
        <v>1307</v>
      </c>
    </row>
    <row r="1097" spans="2:3" ht="15" x14ac:dyDescent="0.25">
      <c r="B1097" s="110">
        <v>36040</v>
      </c>
      <c r="C1097" s="42">
        <v>1300</v>
      </c>
    </row>
    <row r="1098" spans="2:3" ht="15" x14ac:dyDescent="0.25">
      <c r="B1098" s="110">
        <v>36041</v>
      </c>
      <c r="C1098" s="42">
        <v>1422</v>
      </c>
    </row>
    <row r="1099" spans="2:3" ht="15" x14ac:dyDescent="0.25">
      <c r="B1099" s="110">
        <v>36042</v>
      </c>
      <c r="C1099" s="42">
        <v>1435</v>
      </c>
    </row>
    <row r="1100" spans="2:3" ht="15" x14ac:dyDescent="0.25">
      <c r="B1100" s="110">
        <v>36046</v>
      </c>
      <c r="C1100" s="42">
        <v>1460</v>
      </c>
    </row>
    <row r="1101" spans="2:3" ht="15" x14ac:dyDescent="0.25">
      <c r="B1101" s="110">
        <v>36047</v>
      </c>
      <c r="C1101" s="42">
        <v>1436</v>
      </c>
    </row>
    <row r="1102" spans="2:3" ht="15" x14ac:dyDescent="0.25">
      <c r="B1102" s="110">
        <v>36048</v>
      </c>
      <c r="C1102" s="42">
        <v>1718</v>
      </c>
    </row>
    <row r="1103" spans="2:3" ht="15" x14ac:dyDescent="0.25">
      <c r="B1103" s="110">
        <v>36049</v>
      </c>
      <c r="C1103" s="42">
        <v>1639</v>
      </c>
    </row>
    <row r="1104" spans="2:3" ht="15" x14ac:dyDescent="0.25">
      <c r="B1104" s="110">
        <v>36052</v>
      </c>
      <c r="C1104" s="42">
        <v>1631</v>
      </c>
    </row>
    <row r="1105" spans="2:3" ht="15" x14ac:dyDescent="0.25">
      <c r="B1105" s="110">
        <v>36053</v>
      </c>
      <c r="C1105" s="42">
        <v>1405</v>
      </c>
    </row>
    <row r="1106" spans="2:3" ht="15" x14ac:dyDescent="0.25">
      <c r="B1106" s="110">
        <v>36054</v>
      </c>
      <c r="C1106" s="42">
        <v>1266</v>
      </c>
    </row>
    <row r="1107" spans="2:3" ht="15" x14ac:dyDescent="0.25">
      <c r="B1107" s="110">
        <v>36055</v>
      </c>
      <c r="C1107" s="42">
        <v>1453</v>
      </c>
    </row>
    <row r="1108" spans="2:3" ht="15" x14ac:dyDescent="0.25">
      <c r="B1108" s="110">
        <v>36056</v>
      </c>
      <c r="C1108" s="42">
        <v>1351</v>
      </c>
    </row>
    <row r="1109" spans="2:3" ht="15" x14ac:dyDescent="0.25">
      <c r="B1109" s="110">
        <v>36059</v>
      </c>
      <c r="C1109" s="42">
        <v>1323</v>
      </c>
    </row>
    <row r="1110" spans="2:3" ht="15" x14ac:dyDescent="0.25">
      <c r="B1110" s="110">
        <v>36060</v>
      </c>
      <c r="C1110" s="42">
        <v>1249</v>
      </c>
    </row>
    <row r="1111" spans="2:3" ht="15" x14ac:dyDescent="0.25">
      <c r="B1111" s="110">
        <v>36061</v>
      </c>
      <c r="C1111" s="42">
        <v>1204</v>
      </c>
    </row>
    <row r="1112" spans="2:3" ht="15" x14ac:dyDescent="0.25">
      <c r="B1112" s="110">
        <v>36062</v>
      </c>
      <c r="C1112" s="42">
        <v>1232</v>
      </c>
    </row>
    <row r="1113" spans="2:3" ht="15" x14ac:dyDescent="0.25">
      <c r="B1113" s="110">
        <v>36063</v>
      </c>
      <c r="C1113" s="42">
        <v>1219</v>
      </c>
    </row>
    <row r="1114" spans="2:3" ht="15" x14ac:dyDescent="0.25">
      <c r="B1114" s="110">
        <v>36066</v>
      </c>
      <c r="C1114" s="42">
        <v>1173</v>
      </c>
    </row>
    <row r="1115" spans="2:3" ht="15" x14ac:dyDescent="0.25">
      <c r="B1115" s="110">
        <v>36067</v>
      </c>
      <c r="C1115" s="42">
        <v>1237</v>
      </c>
    </row>
    <row r="1116" spans="2:3" ht="15" x14ac:dyDescent="0.25">
      <c r="B1116" s="110">
        <v>36068</v>
      </c>
      <c r="C1116" s="42">
        <v>1326</v>
      </c>
    </row>
    <row r="1117" spans="2:3" ht="15" x14ac:dyDescent="0.25">
      <c r="B1117" s="110">
        <v>36069</v>
      </c>
      <c r="C1117" s="42">
        <v>1442</v>
      </c>
    </row>
    <row r="1118" spans="2:3" ht="15" x14ac:dyDescent="0.25">
      <c r="B1118" s="110">
        <v>36070</v>
      </c>
      <c r="C1118" s="42">
        <v>1349</v>
      </c>
    </row>
    <row r="1119" spans="2:3" ht="15" x14ac:dyDescent="0.25">
      <c r="B1119" s="110">
        <v>36073</v>
      </c>
      <c r="C1119" s="42">
        <v>1453</v>
      </c>
    </row>
    <row r="1120" spans="2:3" ht="15" x14ac:dyDescent="0.25">
      <c r="B1120" s="110">
        <v>36074</v>
      </c>
      <c r="C1120" s="42">
        <v>1375</v>
      </c>
    </row>
    <row r="1121" spans="2:3" ht="15" x14ac:dyDescent="0.25">
      <c r="B1121" s="110">
        <v>36075</v>
      </c>
      <c r="C1121" s="42">
        <v>1383</v>
      </c>
    </row>
    <row r="1122" spans="2:3" ht="15" x14ac:dyDescent="0.25">
      <c r="B1122" s="110">
        <v>36076</v>
      </c>
      <c r="C1122" s="42">
        <v>1364</v>
      </c>
    </row>
    <row r="1123" spans="2:3" ht="15" x14ac:dyDescent="0.25">
      <c r="B1123" s="110">
        <v>36077</v>
      </c>
      <c r="C1123" s="42">
        <v>1330</v>
      </c>
    </row>
    <row r="1124" spans="2:3" ht="15" x14ac:dyDescent="0.25">
      <c r="B1124" s="110">
        <v>36081</v>
      </c>
      <c r="C1124" s="42">
        <v>1291</v>
      </c>
    </row>
    <row r="1125" spans="2:3" ht="15" x14ac:dyDescent="0.25">
      <c r="B1125" s="110">
        <v>36082</v>
      </c>
      <c r="C1125" s="42">
        <v>1271</v>
      </c>
    </row>
    <row r="1126" spans="2:3" ht="15" x14ac:dyDescent="0.25">
      <c r="B1126" s="110">
        <v>36083</v>
      </c>
      <c r="C1126" s="42">
        <v>1254</v>
      </c>
    </row>
    <row r="1127" spans="2:3" ht="15" x14ac:dyDescent="0.25">
      <c r="B1127" s="110">
        <v>36084</v>
      </c>
      <c r="C1127" s="42">
        <v>1207</v>
      </c>
    </row>
    <row r="1128" spans="2:3" ht="15" x14ac:dyDescent="0.25">
      <c r="B1128" s="110">
        <v>36087</v>
      </c>
      <c r="C1128" s="42">
        <v>1172</v>
      </c>
    </row>
    <row r="1129" spans="2:3" ht="15" x14ac:dyDescent="0.25">
      <c r="B1129" s="110">
        <v>36088</v>
      </c>
      <c r="C1129" s="42">
        <v>1112</v>
      </c>
    </row>
    <row r="1130" spans="2:3" ht="15" x14ac:dyDescent="0.25">
      <c r="B1130" s="110">
        <v>36089</v>
      </c>
      <c r="C1130" s="42">
        <v>1128</v>
      </c>
    </row>
    <row r="1131" spans="2:3" ht="15" x14ac:dyDescent="0.25">
      <c r="B1131" s="110">
        <v>36090</v>
      </c>
      <c r="C1131" s="42">
        <v>1101</v>
      </c>
    </row>
    <row r="1132" spans="2:3" ht="15" x14ac:dyDescent="0.25">
      <c r="B1132" s="110">
        <v>36091</v>
      </c>
      <c r="C1132" s="42">
        <v>1112</v>
      </c>
    </row>
    <row r="1133" spans="2:3" ht="15" x14ac:dyDescent="0.25">
      <c r="B1133" s="110">
        <v>36094</v>
      </c>
      <c r="C1133" s="42">
        <v>1143</v>
      </c>
    </row>
    <row r="1134" spans="2:3" ht="15" x14ac:dyDescent="0.25">
      <c r="B1134" s="110">
        <v>36095</v>
      </c>
      <c r="C1134" s="42">
        <v>1195</v>
      </c>
    </row>
    <row r="1135" spans="2:3" ht="15" x14ac:dyDescent="0.25">
      <c r="B1135" s="110">
        <v>36096</v>
      </c>
      <c r="C1135" s="42">
        <v>1237</v>
      </c>
    </row>
    <row r="1136" spans="2:3" ht="15" x14ac:dyDescent="0.25">
      <c r="B1136" s="110">
        <v>36097</v>
      </c>
      <c r="C1136" s="42">
        <v>1304</v>
      </c>
    </row>
    <row r="1137" spans="2:3" ht="15" x14ac:dyDescent="0.25">
      <c r="B1137" s="110">
        <v>36098</v>
      </c>
      <c r="C1137" s="42">
        <v>1192</v>
      </c>
    </row>
    <row r="1138" spans="2:3" ht="15" x14ac:dyDescent="0.25">
      <c r="B1138" s="110">
        <v>36101</v>
      </c>
      <c r="C1138" s="42">
        <v>1140</v>
      </c>
    </row>
    <row r="1139" spans="2:3" ht="15" x14ac:dyDescent="0.25">
      <c r="B1139" s="110">
        <v>36102</v>
      </c>
      <c r="C1139" s="42">
        <v>1131</v>
      </c>
    </row>
    <row r="1140" spans="2:3" ht="15" x14ac:dyDescent="0.25">
      <c r="B1140" s="110">
        <v>36103</v>
      </c>
      <c r="C1140" s="42">
        <v>1100</v>
      </c>
    </row>
    <row r="1141" spans="2:3" ht="15" x14ac:dyDescent="0.25">
      <c r="B1141" s="110">
        <v>36104</v>
      </c>
      <c r="C1141" s="42">
        <v>1052</v>
      </c>
    </row>
    <row r="1142" spans="2:3" ht="15" x14ac:dyDescent="0.25">
      <c r="B1142" s="110">
        <v>36105</v>
      </c>
      <c r="C1142" s="42">
        <v>990</v>
      </c>
    </row>
    <row r="1143" spans="2:3" ht="15" x14ac:dyDescent="0.25">
      <c r="B1143" s="110">
        <v>36108</v>
      </c>
      <c r="C1143" s="42">
        <v>996</v>
      </c>
    </row>
    <row r="1144" spans="2:3" ht="15" x14ac:dyDescent="0.25">
      <c r="B1144" s="110">
        <v>36109</v>
      </c>
      <c r="C1144" s="42">
        <v>1043</v>
      </c>
    </row>
    <row r="1145" spans="2:3" ht="15" x14ac:dyDescent="0.25">
      <c r="B1145" s="110">
        <v>36111</v>
      </c>
      <c r="C1145" s="42">
        <v>1104</v>
      </c>
    </row>
    <row r="1146" spans="2:3" ht="15" x14ac:dyDescent="0.25">
      <c r="B1146" s="110">
        <v>36112</v>
      </c>
      <c r="C1146" s="42">
        <v>1082</v>
      </c>
    </row>
    <row r="1147" spans="2:3" ht="15" x14ac:dyDescent="0.25">
      <c r="B1147" s="110">
        <v>36115</v>
      </c>
      <c r="C1147" s="42">
        <v>1041</v>
      </c>
    </row>
    <row r="1148" spans="2:3" ht="15" x14ac:dyDescent="0.25">
      <c r="B1148" s="110">
        <v>36116</v>
      </c>
      <c r="C1148" s="42">
        <v>1004</v>
      </c>
    </row>
    <row r="1149" spans="2:3" ht="15" x14ac:dyDescent="0.25">
      <c r="B1149" s="110">
        <v>36117</v>
      </c>
      <c r="C1149" s="42">
        <v>1012</v>
      </c>
    </row>
    <row r="1150" spans="2:3" ht="15" x14ac:dyDescent="0.25">
      <c r="B1150" s="110">
        <v>36118</v>
      </c>
      <c r="C1150" s="42">
        <v>974</v>
      </c>
    </row>
    <row r="1151" spans="2:3" ht="15" x14ac:dyDescent="0.25">
      <c r="B1151" s="110">
        <v>36119</v>
      </c>
      <c r="C1151" s="42">
        <v>922</v>
      </c>
    </row>
    <row r="1152" spans="2:3" ht="15" x14ac:dyDescent="0.25">
      <c r="B1152" s="110">
        <v>36122</v>
      </c>
      <c r="C1152" s="42">
        <v>933</v>
      </c>
    </row>
    <row r="1153" spans="2:3" ht="15" x14ac:dyDescent="0.25">
      <c r="B1153" s="110">
        <v>36123</v>
      </c>
      <c r="C1153" s="42">
        <v>953</v>
      </c>
    </row>
    <row r="1154" spans="2:3" ht="15" x14ac:dyDescent="0.25">
      <c r="B1154" s="110">
        <v>36124</v>
      </c>
      <c r="C1154" s="42">
        <v>950</v>
      </c>
    </row>
    <row r="1155" spans="2:3" ht="15" x14ac:dyDescent="0.25">
      <c r="B1155" s="110">
        <v>36126</v>
      </c>
      <c r="C1155" s="42">
        <v>921</v>
      </c>
    </row>
    <row r="1156" spans="2:3" ht="15" x14ac:dyDescent="0.25">
      <c r="B1156" s="110">
        <v>36129</v>
      </c>
      <c r="C1156" s="42">
        <v>975</v>
      </c>
    </row>
    <row r="1157" spans="2:3" ht="15" x14ac:dyDescent="0.25">
      <c r="B1157" s="110">
        <v>36130</v>
      </c>
      <c r="C1157" s="42">
        <v>1033</v>
      </c>
    </row>
    <row r="1158" spans="2:3" ht="15" x14ac:dyDescent="0.25">
      <c r="B1158" s="110">
        <v>36131</v>
      </c>
      <c r="C1158" s="42">
        <v>1062</v>
      </c>
    </row>
    <row r="1159" spans="2:3" ht="15" x14ac:dyDescent="0.25">
      <c r="B1159" s="110">
        <v>36132</v>
      </c>
      <c r="C1159" s="42">
        <v>1158</v>
      </c>
    </row>
    <row r="1160" spans="2:3" ht="15" x14ac:dyDescent="0.25">
      <c r="B1160" s="110">
        <v>36133</v>
      </c>
      <c r="C1160" s="42">
        <v>1179</v>
      </c>
    </row>
    <row r="1161" spans="2:3" ht="15" x14ac:dyDescent="0.25">
      <c r="B1161" s="110">
        <v>36136</v>
      </c>
      <c r="C1161" s="42">
        <v>1140</v>
      </c>
    </row>
    <row r="1162" spans="2:3" ht="15" x14ac:dyDescent="0.25">
      <c r="B1162" s="110">
        <v>36137</v>
      </c>
      <c r="C1162" s="42">
        <v>1149</v>
      </c>
    </row>
    <row r="1163" spans="2:3" ht="15" x14ac:dyDescent="0.25">
      <c r="B1163" s="110">
        <v>36138</v>
      </c>
      <c r="C1163" s="42">
        <v>1166</v>
      </c>
    </row>
    <row r="1164" spans="2:3" ht="15" x14ac:dyDescent="0.25">
      <c r="B1164" s="110">
        <v>36139</v>
      </c>
      <c r="C1164" s="42">
        <v>1164</v>
      </c>
    </row>
    <row r="1165" spans="2:3" ht="15" x14ac:dyDescent="0.25">
      <c r="B1165" s="110">
        <v>36140</v>
      </c>
      <c r="C1165" s="42">
        <v>1219</v>
      </c>
    </row>
    <row r="1166" spans="2:3" ht="15" x14ac:dyDescent="0.25">
      <c r="B1166" s="110">
        <v>36143</v>
      </c>
      <c r="C1166" s="42">
        <v>1293</v>
      </c>
    </row>
    <row r="1167" spans="2:3" ht="15" x14ac:dyDescent="0.25">
      <c r="B1167" s="110">
        <v>36144</v>
      </c>
      <c r="C1167" s="42">
        <v>1219</v>
      </c>
    </row>
    <row r="1168" spans="2:3" ht="15" x14ac:dyDescent="0.25">
      <c r="B1168" s="110">
        <v>36145</v>
      </c>
      <c r="C1168" s="42">
        <v>1250</v>
      </c>
    </row>
    <row r="1169" spans="2:3" ht="15" x14ac:dyDescent="0.25">
      <c r="B1169" s="110">
        <v>36146</v>
      </c>
      <c r="C1169" s="42">
        <v>1261</v>
      </c>
    </row>
    <row r="1170" spans="2:3" ht="15" x14ac:dyDescent="0.25">
      <c r="B1170" s="110">
        <v>36147</v>
      </c>
      <c r="C1170" s="42">
        <v>1281</v>
      </c>
    </row>
    <row r="1171" spans="2:3" ht="15" x14ac:dyDescent="0.25">
      <c r="B1171" s="110">
        <v>36150</v>
      </c>
      <c r="C1171" s="42">
        <v>1214</v>
      </c>
    </row>
    <row r="1172" spans="2:3" ht="15" x14ac:dyDescent="0.25">
      <c r="B1172" s="110">
        <v>36151</v>
      </c>
      <c r="C1172" s="42">
        <v>1199</v>
      </c>
    </row>
    <row r="1173" spans="2:3" ht="15" x14ac:dyDescent="0.25">
      <c r="B1173" s="110">
        <v>36152</v>
      </c>
      <c r="C1173" s="42">
        <v>1203</v>
      </c>
    </row>
    <row r="1174" spans="2:3" ht="15" x14ac:dyDescent="0.25">
      <c r="B1174" s="110">
        <v>36153</v>
      </c>
      <c r="C1174" s="42">
        <v>1196</v>
      </c>
    </row>
    <row r="1175" spans="2:3" ht="15" x14ac:dyDescent="0.25">
      <c r="B1175" s="110">
        <v>36157</v>
      </c>
      <c r="C1175" s="42">
        <v>1209</v>
      </c>
    </row>
    <row r="1176" spans="2:3" ht="15" x14ac:dyDescent="0.25">
      <c r="B1176" s="110">
        <v>36158</v>
      </c>
      <c r="C1176" s="42">
        <v>1244</v>
      </c>
    </row>
    <row r="1177" spans="2:3" ht="15" x14ac:dyDescent="0.25">
      <c r="B1177" s="110">
        <v>36159</v>
      </c>
      <c r="C1177" s="42">
        <v>1263</v>
      </c>
    </row>
    <row r="1178" spans="2:3" ht="15" x14ac:dyDescent="0.25">
      <c r="B1178" s="110">
        <v>36160</v>
      </c>
      <c r="C1178" s="42">
        <v>1231</v>
      </c>
    </row>
    <row r="1179" spans="2:3" ht="15" x14ac:dyDescent="0.25">
      <c r="B1179" s="110">
        <v>36164</v>
      </c>
      <c r="C1179" s="42">
        <v>1187</v>
      </c>
    </row>
    <row r="1180" spans="2:3" ht="15" x14ac:dyDescent="0.25">
      <c r="B1180" s="110">
        <v>36165</v>
      </c>
      <c r="C1180" s="42">
        <v>1141</v>
      </c>
    </row>
    <row r="1181" spans="2:3" ht="15" x14ac:dyDescent="0.25">
      <c r="B1181" s="110">
        <v>36166</v>
      </c>
      <c r="C1181" s="42">
        <v>1145</v>
      </c>
    </row>
    <row r="1182" spans="2:3" ht="15" x14ac:dyDescent="0.25">
      <c r="B1182" s="110">
        <v>36167</v>
      </c>
      <c r="C1182" s="42">
        <v>1248</v>
      </c>
    </row>
    <row r="1183" spans="2:3" ht="15" x14ac:dyDescent="0.25">
      <c r="B1183" s="110">
        <v>36168</v>
      </c>
      <c r="C1183" s="42">
        <v>1316</v>
      </c>
    </row>
    <row r="1184" spans="2:3" ht="15" x14ac:dyDescent="0.25">
      <c r="B1184" s="110">
        <v>36171</v>
      </c>
      <c r="C1184" s="42">
        <v>1384</v>
      </c>
    </row>
    <row r="1185" spans="2:3" ht="15" x14ac:dyDescent="0.25">
      <c r="B1185" s="110">
        <v>36172</v>
      </c>
      <c r="C1185" s="42">
        <v>1477</v>
      </c>
    </row>
    <row r="1186" spans="2:3" ht="15" x14ac:dyDescent="0.25">
      <c r="B1186" s="110">
        <v>36173</v>
      </c>
      <c r="C1186" s="42">
        <v>1686</v>
      </c>
    </row>
    <row r="1187" spans="2:3" ht="15" x14ac:dyDescent="0.25">
      <c r="B1187" s="110">
        <v>36174</v>
      </c>
      <c r="C1187" s="42">
        <v>1779</v>
      </c>
    </row>
    <row r="1188" spans="2:3" ht="15" x14ac:dyDescent="0.25">
      <c r="B1188" s="110">
        <v>36175</v>
      </c>
      <c r="C1188" s="42">
        <v>1432</v>
      </c>
    </row>
    <row r="1189" spans="2:3" ht="15" x14ac:dyDescent="0.25">
      <c r="B1189" s="110">
        <v>36179</v>
      </c>
      <c r="C1189" s="42">
        <v>1309</v>
      </c>
    </row>
    <row r="1190" spans="2:3" ht="15" x14ac:dyDescent="0.25">
      <c r="B1190" s="110">
        <v>36180</v>
      </c>
      <c r="C1190" s="42">
        <v>1305</v>
      </c>
    </row>
    <row r="1191" spans="2:3" ht="15" x14ac:dyDescent="0.25">
      <c r="B1191" s="110">
        <v>36181</v>
      </c>
      <c r="C1191" s="42">
        <v>1503</v>
      </c>
    </row>
    <row r="1192" spans="2:3" ht="15" x14ac:dyDescent="0.25">
      <c r="B1192" s="110">
        <v>36182</v>
      </c>
      <c r="C1192" s="42">
        <v>1631</v>
      </c>
    </row>
    <row r="1193" spans="2:3" ht="15" x14ac:dyDescent="0.25">
      <c r="B1193" s="110">
        <v>36185</v>
      </c>
      <c r="C1193" s="42">
        <v>1723</v>
      </c>
    </row>
    <row r="1194" spans="2:3" ht="15" x14ac:dyDescent="0.25">
      <c r="B1194" s="110">
        <v>36186</v>
      </c>
      <c r="C1194" s="42">
        <v>1588</v>
      </c>
    </row>
    <row r="1195" spans="2:3" ht="15" x14ac:dyDescent="0.25">
      <c r="B1195" s="110">
        <v>36187</v>
      </c>
      <c r="C1195" s="42">
        <v>1635</v>
      </c>
    </row>
    <row r="1196" spans="2:3" ht="15" x14ac:dyDescent="0.25">
      <c r="B1196" s="110">
        <v>36188</v>
      </c>
      <c r="C1196" s="42">
        <v>1536</v>
      </c>
    </row>
    <row r="1197" spans="2:3" ht="15" x14ac:dyDescent="0.25">
      <c r="B1197" s="110">
        <v>36189</v>
      </c>
      <c r="C1197" s="42">
        <v>1507</v>
      </c>
    </row>
    <row r="1198" spans="2:3" ht="15" x14ac:dyDescent="0.25">
      <c r="B1198" s="110">
        <v>36192</v>
      </c>
      <c r="C1198" s="42">
        <v>1351</v>
      </c>
    </row>
    <row r="1199" spans="2:3" ht="15" x14ac:dyDescent="0.25">
      <c r="B1199" s="110">
        <v>36193</v>
      </c>
      <c r="C1199" s="42">
        <v>1308</v>
      </c>
    </row>
    <row r="1200" spans="2:3" ht="15" x14ac:dyDescent="0.25">
      <c r="B1200" s="110">
        <v>36194</v>
      </c>
      <c r="C1200" s="42">
        <v>1311</v>
      </c>
    </row>
    <row r="1201" spans="2:3" ht="15" x14ac:dyDescent="0.25">
      <c r="B1201" s="110">
        <v>36195</v>
      </c>
      <c r="C1201" s="42">
        <v>1312</v>
      </c>
    </row>
    <row r="1202" spans="2:3" ht="15" x14ac:dyDescent="0.25">
      <c r="B1202" s="110">
        <v>36196</v>
      </c>
      <c r="C1202" s="42">
        <v>1358</v>
      </c>
    </row>
    <row r="1203" spans="2:3" ht="15" x14ac:dyDescent="0.25">
      <c r="B1203" s="110">
        <v>36199</v>
      </c>
      <c r="C1203" s="42">
        <v>1380</v>
      </c>
    </row>
    <row r="1204" spans="2:3" ht="15" x14ac:dyDescent="0.25">
      <c r="B1204" s="110">
        <v>36200</v>
      </c>
      <c r="C1204" s="42">
        <v>1361</v>
      </c>
    </row>
    <row r="1205" spans="2:3" ht="15" x14ac:dyDescent="0.25">
      <c r="B1205" s="110">
        <v>36201</v>
      </c>
      <c r="C1205" s="42">
        <v>1345</v>
      </c>
    </row>
    <row r="1206" spans="2:3" ht="15" x14ac:dyDescent="0.25">
      <c r="B1206" s="110">
        <v>36202</v>
      </c>
      <c r="C1206" s="42">
        <v>1305</v>
      </c>
    </row>
    <row r="1207" spans="2:3" ht="15" x14ac:dyDescent="0.25">
      <c r="B1207" s="110">
        <v>36203</v>
      </c>
      <c r="C1207" s="42">
        <v>1289</v>
      </c>
    </row>
    <row r="1208" spans="2:3" ht="15" x14ac:dyDescent="0.25">
      <c r="B1208" s="110">
        <v>36207</v>
      </c>
      <c r="C1208" s="42">
        <v>1242</v>
      </c>
    </row>
    <row r="1209" spans="2:3" ht="15" x14ac:dyDescent="0.25">
      <c r="B1209" s="110">
        <v>36208</v>
      </c>
      <c r="C1209" s="42">
        <v>1254</v>
      </c>
    </row>
    <row r="1210" spans="2:3" ht="15" x14ac:dyDescent="0.25">
      <c r="B1210" s="110">
        <v>36209</v>
      </c>
      <c r="C1210" s="42">
        <v>1254</v>
      </c>
    </row>
    <row r="1211" spans="2:3" ht="15" x14ac:dyDescent="0.25">
      <c r="B1211" s="110">
        <v>36210</v>
      </c>
      <c r="C1211" s="42">
        <v>1260</v>
      </c>
    </row>
    <row r="1212" spans="2:3" ht="15" x14ac:dyDescent="0.25">
      <c r="B1212" s="110">
        <v>36213</v>
      </c>
      <c r="C1212" s="42">
        <v>1271</v>
      </c>
    </row>
    <row r="1213" spans="2:3" ht="15" x14ac:dyDescent="0.25">
      <c r="B1213" s="110">
        <v>36214</v>
      </c>
      <c r="C1213" s="42">
        <v>1307</v>
      </c>
    </row>
    <row r="1214" spans="2:3" ht="15" x14ac:dyDescent="0.25">
      <c r="B1214" s="110">
        <v>36215</v>
      </c>
      <c r="C1214" s="42">
        <v>1291</v>
      </c>
    </row>
    <row r="1215" spans="2:3" ht="15" x14ac:dyDescent="0.25">
      <c r="B1215" s="110">
        <v>36216</v>
      </c>
      <c r="C1215" s="42">
        <v>1339</v>
      </c>
    </row>
    <row r="1216" spans="2:3" ht="15" x14ac:dyDescent="0.25">
      <c r="B1216" s="110">
        <v>36217</v>
      </c>
      <c r="C1216" s="42">
        <v>1376</v>
      </c>
    </row>
    <row r="1217" spans="2:3" ht="15" x14ac:dyDescent="0.25">
      <c r="B1217" s="110">
        <v>36220</v>
      </c>
      <c r="C1217" s="42">
        <v>1345</v>
      </c>
    </row>
    <row r="1218" spans="2:3" ht="15" x14ac:dyDescent="0.25">
      <c r="B1218" s="110">
        <v>36221</v>
      </c>
      <c r="C1218" s="42">
        <v>1452</v>
      </c>
    </row>
    <row r="1219" spans="2:3" ht="15" x14ac:dyDescent="0.25">
      <c r="B1219" s="110">
        <v>36222</v>
      </c>
      <c r="C1219" s="42">
        <v>1484</v>
      </c>
    </row>
    <row r="1220" spans="2:3" ht="15" x14ac:dyDescent="0.25">
      <c r="B1220" s="110">
        <v>36223</v>
      </c>
      <c r="C1220" s="42">
        <v>1397</v>
      </c>
    </row>
    <row r="1221" spans="2:3" ht="15" x14ac:dyDescent="0.25">
      <c r="B1221" s="110">
        <v>36224</v>
      </c>
      <c r="C1221" s="42">
        <v>1331</v>
      </c>
    </row>
    <row r="1222" spans="2:3" ht="15" x14ac:dyDescent="0.25">
      <c r="B1222" s="110">
        <v>36227</v>
      </c>
      <c r="C1222" s="42">
        <v>1308</v>
      </c>
    </row>
    <row r="1223" spans="2:3" ht="15" x14ac:dyDescent="0.25">
      <c r="B1223" s="110">
        <v>36228</v>
      </c>
      <c r="C1223" s="42">
        <v>1285</v>
      </c>
    </row>
    <row r="1224" spans="2:3" ht="15" x14ac:dyDescent="0.25">
      <c r="B1224" s="110">
        <v>36229</v>
      </c>
      <c r="C1224" s="42">
        <v>1234</v>
      </c>
    </row>
    <row r="1225" spans="2:3" ht="15" x14ac:dyDescent="0.25">
      <c r="B1225" s="110">
        <v>36230</v>
      </c>
      <c r="C1225" s="42">
        <v>1231</v>
      </c>
    </row>
    <row r="1226" spans="2:3" ht="15" x14ac:dyDescent="0.25">
      <c r="B1226" s="110">
        <v>36231</v>
      </c>
      <c r="C1226" s="42">
        <v>1251</v>
      </c>
    </row>
    <row r="1227" spans="2:3" ht="15" x14ac:dyDescent="0.25">
      <c r="B1227" s="110">
        <v>36234</v>
      </c>
      <c r="C1227" s="42">
        <v>1183</v>
      </c>
    </row>
    <row r="1228" spans="2:3" ht="15" x14ac:dyDescent="0.25">
      <c r="B1228" s="110">
        <v>36235</v>
      </c>
      <c r="C1228" s="42">
        <v>1204</v>
      </c>
    </row>
    <row r="1229" spans="2:3" ht="15" x14ac:dyDescent="0.25">
      <c r="B1229" s="110">
        <v>36236</v>
      </c>
      <c r="C1229" s="42">
        <v>1209</v>
      </c>
    </row>
    <row r="1230" spans="2:3" ht="15" x14ac:dyDescent="0.25">
      <c r="B1230" s="110">
        <v>36237</v>
      </c>
      <c r="C1230" s="42">
        <v>1174</v>
      </c>
    </row>
    <row r="1231" spans="2:3" ht="15" x14ac:dyDescent="0.25">
      <c r="B1231" s="110">
        <v>36238</v>
      </c>
      <c r="C1231" s="42">
        <v>1147</v>
      </c>
    </row>
    <row r="1232" spans="2:3" ht="15" x14ac:dyDescent="0.25">
      <c r="B1232" s="110">
        <v>36241</v>
      </c>
      <c r="C1232" s="42">
        <v>1149</v>
      </c>
    </row>
    <row r="1233" spans="2:3" ht="15" x14ac:dyDescent="0.25">
      <c r="B1233" s="110">
        <v>36242</v>
      </c>
      <c r="C1233" s="42">
        <v>1179</v>
      </c>
    </row>
    <row r="1234" spans="2:3" ht="15" x14ac:dyDescent="0.25">
      <c r="B1234" s="110">
        <v>36243</v>
      </c>
      <c r="C1234" s="42">
        <v>1195</v>
      </c>
    </row>
    <row r="1235" spans="2:3" ht="15" x14ac:dyDescent="0.25">
      <c r="B1235" s="110">
        <v>36244</v>
      </c>
      <c r="C1235" s="42">
        <v>1146</v>
      </c>
    </row>
    <row r="1236" spans="2:3" ht="15" x14ac:dyDescent="0.25">
      <c r="B1236" s="110">
        <v>36245</v>
      </c>
      <c r="C1236" s="42">
        <v>1118</v>
      </c>
    </row>
    <row r="1237" spans="2:3" ht="15" x14ac:dyDescent="0.25">
      <c r="B1237" s="110">
        <v>36248</v>
      </c>
      <c r="C1237" s="42">
        <v>1063</v>
      </c>
    </row>
    <row r="1238" spans="2:3" ht="15" x14ac:dyDescent="0.25">
      <c r="B1238" s="110">
        <v>36249</v>
      </c>
      <c r="C1238" s="42">
        <v>1045</v>
      </c>
    </row>
    <row r="1239" spans="2:3" ht="15" x14ac:dyDescent="0.25">
      <c r="B1239" s="110">
        <v>36250</v>
      </c>
      <c r="C1239" s="42">
        <v>1041</v>
      </c>
    </row>
    <row r="1240" spans="2:3" ht="15" x14ac:dyDescent="0.25">
      <c r="B1240" s="110">
        <v>36251</v>
      </c>
      <c r="C1240" s="42">
        <v>1015</v>
      </c>
    </row>
    <row r="1241" spans="2:3" ht="15" x14ac:dyDescent="0.25">
      <c r="B1241" s="110">
        <v>36255</v>
      </c>
      <c r="C1241" s="42">
        <v>990</v>
      </c>
    </row>
    <row r="1242" spans="2:3" ht="15" x14ac:dyDescent="0.25">
      <c r="B1242" s="110">
        <v>36256</v>
      </c>
      <c r="C1242" s="42">
        <v>990</v>
      </c>
    </row>
    <row r="1243" spans="2:3" ht="15" x14ac:dyDescent="0.25">
      <c r="B1243" s="110">
        <v>36257</v>
      </c>
      <c r="C1243" s="42">
        <v>971</v>
      </c>
    </row>
    <row r="1244" spans="2:3" ht="15" x14ac:dyDescent="0.25">
      <c r="B1244" s="110">
        <v>36258</v>
      </c>
      <c r="C1244" s="42">
        <v>941</v>
      </c>
    </row>
    <row r="1245" spans="2:3" ht="15" x14ac:dyDescent="0.25">
      <c r="B1245" s="110">
        <v>36259</v>
      </c>
      <c r="C1245" s="42">
        <v>975</v>
      </c>
    </row>
    <row r="1246" spans="2:3" ht="15" x14ac:dyDescent="0.25">
      <c r="B1246" s="110">
        <v>36262</v>
      </c>
      <c r="C1246" s="42">
        <v>957</v>
      </c>
    </row>
    <row r="1247" spans="2:3" ht="15" x14ac:dyDescent="0.25">
      <c r="B1247" s="110">
        <v>36263</v>
      </c>
      <c r="C1247" s="42">
        <v>892</v>
      </c>
    </row>
    <row r="1248" spans="2:3" ht="15" x14ac:dyDescent="0.25">
      <c r="B1248" s="110">
        <v>36264</v>
      </c>
      <c r="C1248" s="42">
        <v>881</v>
      </c>
    </row>
    <row r="1249" spans="2:3" ht="15" x14ac:dyDescent="0.25">
      <c r="B1249" s="110">
        <v>36265</v>
      </c>
      <c r="C1249" s="42">
        <v>899</v>
      </c>
    </row>
    <row r="1250" spans="2:3" ht="15" x14ac:dyDescent="0.25">
      <c r="B1250" s="110">
        <v>36266</v>
      </c>
      <c r="C1250" s="42">
        <v>832</v>
      </c>
    </row>
    <row r="1251" spans="2:3" ht="15" x14ac:dyDescent="0.25">
      <c r="B1251" s="110">
        <v>36269</v>
      </c>
      <c r="C1251" s="42">
        <v>825</v>
      </c>
    </row>
    <row r="1252" spans="2:3" ht="15" x14ac:dyDescent="0.25">
      <c r="B1252" s="110">
        <v>36270</v>
      </c>
      <c r="C1252" s="42">
        <v>862</v>
      </c>
    </row>
    <row r="1253" spans="2:3" ht="15" x14ac:dyDescent="0.25">
      <c r="B1253" s="110">
        <v>36271</v>
      </c>
      <c r="C1253" s="42">
        <v>850</v>
      </c>
    </row>
    <row r="1254" spans="2:3" ht="15" x14ac:dyDescent="0.25">
      <c r="B1254" s="110">
        <v>36272</v>
      </c>
      <c r="C1254" s="42">
        <v>851</v>
      </c>
    </row>
    <row r="1255" spans="2:3" ht="15" x14ac:dyDescent="0.25">
      <c r="B1255" s="110">
        <v>36273</v>
      </c>
      <c r="C1255" s="42">
        <v>858</v>
      </c>
    </row>
    <row r="1256" spans="2:3" ht="15" x14ac:dyDescent="0.25">
      <c r="B1256" s="110">
        <v>36276</v>
      </c>
      <c r="C1256" s="42">
        <v>871</v>
      </c>
    </row>
    <row r="1257" spans="2:3" ht="15" x14ac:dyDescent="0.25">
      <c r="B1257" s="110">
        <v>36277</v>
      </c>
      <c r="C1257" s="42">
        <v>908</v>
      </c>
    </row>
    <row r="1258" spans="2:3" ht="15" x14ac:dyDescent="0.25">
      <c r="B1258" s="110">
        <v>36278</v>
      </c>
      <c r="C1258" s="42">
        <v>905</v>
      </c>
    </row>
    <row r="1259" spans="2:3" ht="15" x14ac:dyDescent="0.25">
      <c r="B1259" s="110">
        <v>36279</v>
      </c>
      <c r="C1259" s="42">
        <v>899</v>
      </c>
    </row>
    <row r="1260" spans="2:3" ht="15" x14ac:dyDescent="0.25">
      <c r="B1260" s="110">
        <v>36280</v>
      </c>
      <c r="C1260" s="42">
        <v>873</v>
      </c>
    </row>
    <row r="1261" spans="2:3" ht="15" x14ac:dyDescent="0.25">
      <c r="B1261" s="110">
        <v>36283</v>
      </c>
      <c r="C1261" s="42">
        <v>849</v>
      </c>
    </row>
    <row r="1262" spans="2:3" ht="15" x14ac:dyDescent="0.25">
      <c r="B1262" s="110">
        <v>36284</v>
      </c>
      <c r="C1262" s="42">
        <v>862</v>
      </c>
    </row>
    <row r="1263" spans="2:3" ht="15" x14ac:dyDescent="0.25">
      <c r="B1263" s="110">
        <v>36285</v>
      </c>
      <c r="C1263" s="42">
        <v>885</v>
      </c>
    </row>
    <row r="1264" spans="2:3" ht="15" x14ac:dyDescent="0.25">
      <c r="B1264" s="110">
        <v>36286</v>
      </c>
      <c r="C1264" s="42">
        <v>885</v>
      </c>
    </row>
    <row r="1265" spans="2:3" ht="15" x14ac:dyDescent="0.25">
      <c r="B1265" s="110">
        <v>36287</v>
      </c>
      <c r="C1265" s="42">
        <v>854</v>
      </c>
    </row>
    <row r="1266" spans="2:3" ht="15" x14ac:dyDescent="0.25">
      <c r="B1266" s="110">
        <v>36290</v>
      </c>
      <c r="C1266" s="42">
        <v>848</v>
      </c>
    </row>
    <row r="1267" spans="2:3" ht="15" x14ac:dyDescent="0.25">
      <c r="B1267" s="110">
        <v>36291</v>
      </c>
      <c r="C1267" s="42">
        <v>867</v>
      </c>
    </row>
    <row r="1268" spans="2:3" ht="15" x14ac:dyDescent="0.25">
      <c r="B1268" s="110">
        <v>36292</v>
      </c>
      <c r="C1268" s="42">
        <v>885</v>
      </c>
    </row>
    <row r="1269" spans="2:3" ht="15" x14ac:dyDescent="0.25">
      <c r="B1269" s="110">
        <v>36293</v>
      </c>
      <c r="C1269" s="42">
        <v>884</v>
      </c>
    </row>
    <row r="1270" spans="2:3" ht="15" x14ac:dyDescent="0.25">
      <c r="B1270" s="110">
        <v>36294</v>
      </c>
      <c r="C1270" s="42">
        <v>901</v>
      </c>
    </row>
    <row r="1271" spans="2:3" ht="15" x14ac:dyDescent="0.25">
      <c r="B1271" s="110">
        <v>36297</v>
      </c>
      <c r="C1271" s="42">
        <v>920</v>
      </c>
    </row>
    <row r="1272" spans="2:3" ht="15" x14ac:dyDescent="0.25">
      <c r="B1272" s="110">
        <v>36298</v>
      </c>
      <c r="C1272" s="42">
        <v>948</v>
      </c>
    </row>
    <row r="1273" spans="2:3" ht="15" x14ac:dyDescent="0.25">
      <c r="B1273" s="110">
        <v>36299</v>
      </c>
      <c r="C1273" s="42">
        <v>994</v>
      </c>
    </row>
    <row r="1274" spans="2:3" ht="15" x14ac:dyDescent="0.25">
      <c r="B1274" s="110">
        <v>36300</v>
      </c>
      <c r="C1274" s="42">
        <v>1004</v>
      </c>
    </row>
    <row r="1275" spans="2:3" ht="15" x14ac:dyDescent="0.25">
      <c r="B1275" s="110">
        <v>36301</v>
      </c>
      <c r="C1275" s="42">
        <v>1075</v>
      </c>
    </row>
    <row r="1276" spans="2:3" ht="15" x14ac:dyDescent="0.25">
      <c r="B1276" s="110">
        <v>36304</v>
      </c>
      <c r="C1276" s="42">
        <v>1112</v>
      </c>
    </row>
    <row r="1277" spans="2:3" ht="15" x14ac:dyDescent="0.25">
      <c r="B1277" s="110">
        <v>36305</v>
      </c>
      <c r="C1277" s="42">
        <v>1070</v>
      </c>
    </row>
    <row r="1278" spans="2:3" ht="15" x14ac:dyDescent="0.25">
      <c r="B1278" s="110">
        <v>36306</v>
      </c>
      <c r="C1278" s="42">
        <v>1029</v>
      </c>
    </row>
    <row r="1279" spans="2:3" ht="15" x14ac:dyDescent="0.25">
      <c r="B1279" s="110">
        <v>36307</v>
      </c>
      <c r="C1279" s="42">
        <v>1066</v>
      </c>
    </row>
    <row r="1280" spans="2:3" ht="15" x14ac:dyDescent="0.25">
      <c r="B1280" s="110">
        <v>36308</v>
      </c>
      <c r="C1280" s="42">
        <v>1066</v>
      </c>
    </row>
    <row r="1281" spans="2:3" ht="15" x14ac:dyDescent="0.25">
      <c r="B1281" s="110">
        <v>36312</v>
      </c>
      <c r="C1281" s="42">
        <v>1068</v>
      </c>
    </row>
    <row r="1282" spans="2:3" ht="15" x14ac:dyDescent="0.25">
      <c r="B1282" s="110">
        <v>36313</v>
      </c>
      <c r="C1282" s="42">
        <v>1066</v>
      </c>
    </row>
    <row r="1283" spans="2:3" ht="15" x14ac:dyDescent="0.25">
      <c r="B1283" s="110">
        <v>36314</v>
      </c>
      <c r="C1283" s="42">
        <v>1052</v>
      </c>
    </row>
    <row r="1284" spans="2:3" ht="15" x14ac:dyDescent="0.25">
      <c r="B1284" s="110">
        <v>36315</v>
      </c>
      <c r="C1284" s="42">
        <v>1035</v>
      </c>
    </row>
    <row r="1285" spans="2:3" ht="15" x14ac:dyDescent="0.25">
      <c r="B1285" s="110">
        <v>36318</v>
      </c>
      <c r="C1285" s="42">
        <v>1016</v>
      </c>
    </row>
    <row r="1286" spans="2:3" ht="15" x14ac:dyDescent="0.25">
      <c r="B1286" s="110">
        <v>36319</v>
      </c>
      <c r="C1286" s="42">
        <v>1015</v>
      </c>
    </row>
    <row r="1287" spans="2:3" ht="15" x14ac:dyDescent="0.25">
      <c r="B1287" s="110">
        <v>36320</v>
      </c>
      <c r="C1287" s="42">
        <v>1032</v>
      </c>
    </row>
    <row r="1288" spans="2:3" ht="15" x14ac:dyDescent="0.25">
      <c r="B1288" s="110">
        <v>36321</v>
      </c>
      <c r="C1288" s="42">
        <v>1041</v>
      </c>
    </row>
    <row r="1289" spans="2:3" ht="15" x14ac:dyDescent="0.25">
      <c r="B1289" s="110">
        <v>36322</v>
      </c>
      <c r="C1289" s="42">
        <v>1047</v>
      </c>
    </row>
    <row r="1290" spans="2:3" ht="15" x14ac:dyDescent="0.25">
      <c r="B1290" s="110">
        <v>36325</v>
      </c>
      <c r="C1290" s="42">
        <v>1042</v>
      </c>
    </row>
    <row r="1291" spans="2:3" ht="15" x14ac:dyDescent="0.25">
      <c r="B1291" s="110">
        <v>36326</v>
      </c>
      <c r="C1291" s="42">
        <v>1004</v>
      </c>
    </row>
    <row r="1292" spans="2:3" ht="15" x14ac:dyDescent="0.25">
      <c r="B1292" s="110">
        <v>36327</v>
      </c>
      <c r="C1292" s="42">
        <v>971</v>
      </c>
    </row>
    <row r="1293" spans="2:3" ht="15" x14ac:dyDescent="0.25">
      <c r="B1293" s="110">
        <v>36328</v>
      </c>
      <c r="C1293" s="42">
        <v>942</v>
      </c>
    </row>
    <row r="1294" spans="2:3" ht="15" x14ac:dyDescent="0.25">
      <c r="B1294" s="110">
        <v>36329</v>
      </c>
      <c r="C1294" s="42">
        <v>949</v>
      </c>
    </row>
    <row r="1295" spans="2:3" ht="15" x14ac:dyDescent="0.25">
      <c r="B1295" s="110">
        <v>36332</v>
      </c>
      <c r="C1295" s="42">
        <v>938</v>
      </c>
    </row>
    <row r="1296" spans="2:3" ht="15" x14ac:dyDescent="0.25">
      <c r="B1296" s="110">
        <v>36333</v>
      </c>
      <c r="C1296" s="42">
        <v>944</v>
      </c>
    </row>
    <row r="1297" spans="2:3" ht="15" x14ac:dyDescent="0.25">
      <c r="B1297" s="110">
        <v>36334</v>
      </c>
      <c r="C1297" s="42">
        <v>969</v>
      </c>
    </row>
    <row r="1298" spans="2:3" ht="15" x14ac:dyDescent="0.25">
      <c r="B1298" s="110">
        <v>36335</v>
      </c>
      <c r="C1298" s="42">
        <v>987</v>
      </c>
    </row>
    <row r="1299" spans="2:3" ht="15" x14ac:dyDescent="0.25">
      <c r="B1299" s="110">
        <v>36336</v>
      </c>
      <c r="C1299" s="42">
        <v>1026</v>
      </c>
    </row>
    <row r="1300" spans="2:3" ht="15" x14ac:dyDescent="0.25">
      <c r="B1300" s="110">
        <v>36339</v>
      </c>
      <c r="C1300" s="42">
        <v>1027</v>
      </c>
    </row>
    <row r="1301" spans="2:3" ht="15" x14ac:dyDescent="0.25">
      <c r="B1301" s="110">
        <v>36340</v>
      </c>
      <c r="C1301" s="42">
        <v>1003</v>
      </c>
    </row>
    <row r="1302" spans="2:3" ht="15" x14ac:dyDescent="0.25">
      <c r="B1302" s="110">
        <v>36341</v>
      </c>
      <c r="C1302" s="42">
        <v>957</v>
      </c>
    </row>
    <row r="1303" spans="2:3" ht="15" x14ac:dyDescent="0.25">
      <c r="B1303" s="110">
        <v>36342</v>
      </c>
      <c r="C1303" s="42">
        <v>974</v>
      </c>
    </row>
    <row r="1304" spans="2:3" ht="15" x14ac:dyDescent="0.25">
      <c r="B1304" s="110">
        <v>36343</v>
      </c>
      <c r="C1304" s="42">
        <v>976</v>
      </c>
    </row>
    <row r="1305" spans="2:3" ht="15" x14ac:dyDescent="0.25">
      <c r="B1305" s="110">
        <v>36347</v>
      </c>
      <c r="C1305" s="42">
        <v>962</v>
      </c>
    </row>
    <row r="1306" spans="2:3" ht="15" x14ac:dyDescent="0.25">
      <c r="B1306" s="110">
        <v>36348</v>
      </c>
      <c r="C1306" s="42">
        <v>981</v>
      </c>
    </row>
    <row r="1307" spans="2:3" ht="15" x14ac:dyDescent="0.25">
      <c r="B1307" s="110">
        <v>36349</v>
      </c>
      <c r="C1307" s="42">
        <v>1010</v>
      </c>
    </row>
    <row r="1308" spans="2:3" ht="15" x14ac:dyDescent="0.25">
      <c r="B1308" s="110">
        <v>36350</v>
      </c>
      <c r="C1308" s="42">
        <v>1044</v>
      </c>
    </row>
    <row r="1309" spans="2:3" ht="15" x14ac:dyDescent="0.25">
      <c r="B1309" s="110">
        <v>36353</v>
      </c>
      <c r="C1309" s="42">
        <v>1114</v>
      </c>
    </row>
    <row r="1310" spans="2:3" ht="15" x14ac:dyDescent="0.25">
      <c r="B1310" s="110">
        <v>36354</v>
      </c>
      <c r="C1310" s="42">
        <v>1113</v>
      </c>
    </row>
    <row r="1311" spans="2:3" ht="15" x14ac:dyDescent="0.25">
      <c r="B1311" s="110">
        <v>36355</v>
      </c>
      <c r="C1311" s="42">
        <v>1082</v>
      </c>
    </row>
    <row r="1312" spans="2:3" ht="15" x14ac:dyDescent="0.25">
      <c r="B1312" s="110">
        <v>36356</v>
      </c>
      <c r="C1312" s="42">
        <v>1070</v>
      </c>
    </row>
    <row r="1313" spans="2:3" ht="15" x14ac:dyDescent="0.25">
      <c r="B1313" s="110">
        <v>36357</v>
      </c>
      <c r="C1313" s="42">
        <v>1084</v>
      </c>
    </row>
    <row r="1314" spans="2:3" ht="15" x14ac:dyDescent="0.25">
      <c r="B1314" s="110">
        <v>36360</v>
      </c>
      <c r="C1314" s="42">
        <v>1071</v>
      </c>
    </row>
    <row r="1315" spans="2:3" ht="15" x14ac:dyDescent="0.25">
      <c r="B1315" s="110">
        <v>36361</v>
      </c>
      <c r="C1315" s="42">
        <v>1093</v>
      </c>
    </row>
    <row r="1316" spans="2:3" ht="15" x14ac:dyDescent="0.25">
      <c r="B1316" s="110">
        <v>36362</v>
      </c>
      <c r="C1316" s="42">
        <v>1094</v>
      </c>
    </row>
    <row r="1317" spans="2:3" ht="15" x14ac:dyDescent="0.25">
      <c r="B1317" s="110">
        <v>36363</v>
      </c>
      <c r="C1317" s="42">
        <v>1099</v>
      </c>
    </row>
    <row r="1318" spans="2:3" ht="15" x14ac:dyDescent="0.25">
      <c r="B1318" s="110">
        <v>36364</v>
      </c>
      <c r="C1318" s="42">
        <v>1110</v>
      </c>
    </row>
    <row r="1319" spans="2:3" ht="15" x14ac:dyDescent="0.25">
      <c r="B1319" s="110">
        <v>36367</v>
      </c>
      <c r="C1319" s="42">
        <v>1114</v>
      </c>
    </row>
    <row r="1320" spans="2:3" ht="15" x14ac:dyDescent="0.25">
      <c r="B1320" s="110">
        <v>36368</v>
      </c>
      <c r="C1320" s="42">
        <v>1087</v>
      </c>
    </row>
    <row r="1321" spans="2:3" ht="15" x14ac:dyDescent="0.25">
      <c r="B1321" s="110">
        <v>36369</v>
      </c>
      <c r="C1321" s="42">
        <v>1079</v>
      </c>
    </row>
    <row r="1322" spans="2:3" ht="15" x14ac:dyDescent="0.25">
      <c r="B1322" s="110">
        <v>36370</v>
      </c>
      <c r="C1322" s="42">
        <v>1076</v>
      </c>
    </row>
    <row r="1323" spans="2:3" ht="15" x14ac:dyDescent="0.25">
      <c r="B1323" s="110">
        <v>36371</v>
      </c>
      <c r="C1323" s="42">
        <v>1053</v>
      </c>
    </row>
    <row r="1324" spans="2:3" ht="15" x14ac:dyDescent="0.25">
      <c r="B1324" s="110">
        <v>36374</v>
      </c>
      <c r="C1324" s="42">
        <v>1084</v>
      </c>
    </row>
    <row r="1325" spans="2:3" ht="15" x14ac:dyDescent="0.25">
      <c r="B1325" s="110">
        <v>36375</v>
      </c>
      <c r="C1325" s="42">
        <v>1096</v>
      </c>
    </row>
    <row r="1326" spans="2:3" ht="15" x14ac:dyDescent="0.25">
      <c r="B1326" s="110">
        <v>36376</v>
      </c>
      <c r="C1326" s="42">
        <v>1109</v>
      </c>
    </row>
    <row r="1327" spans="2:3" ht="15" x14ac:dyDescent="0.25">
      <c r="B1327" s="110">
        <v>36377</v>
      </c>
      <c r="C1327" s="42">
        <v>1145</v>
      </c>
    </row>
    <row r="1328" spans="2:3" ht="15" x14ac:dyDescent="0.25">
      <c r="B1328" s="110">
        <v>36378</v>
      </c>
      <c r="C1328" s="42">
        <v>1116</v>
      </c>
    </row>
    <row r="1329" spans="2:3" ht="15" x14ac:dyDescent="0.25">
      <c r="B1329" s="110">
        <v>36381</v>
      </c>
      <c r="C1329" s="42">
        <v>1122</v>
      </c>
    </row>
    <row r="1330" spans="2:3" ht="15" x14ac:dyDescent="0.25">
      <c r="B1330" s="110">
        <v>36382</v>
      </c>
      <c r="C1330" s="42">
        <v>1142</v>
      </c>
    </row>
    <row r="1331" spans="2:3" ht="15" x14ac:dyDescent="0.25">
      <c r="B1331" s="110">
        <v>36383</v>
      </c>
      <c r="C1331" s="42">
        <v>1110</v>
      </c>
    </row>
    <row r="1332" spans="2:3" ht="15" x14ac:dyDescent="0.25">
      <c r="B1332" s="110">
        <v>36384</v>
      </c>
      <c r="C1332" s="42">
        <v>1098</v>
      </c>
    </row>
    <row r="1333" spans="2:3" ht="15" x14ac:dyDescent="0.25">
      <c r="B1333" s="110">
        <v>36385</v>
      </c>
      <c r="C1333" s="42">
        <v>1093</v>
      </c>
    </row>
    <row r="1334" spans="2:3" ht="15" x14ac:dyDescent="0.25">
      <c r="B1334" s="110">
        <v>36388</v>
      </c>
      <c r="C1334" s="42">
        <v>1086</v>
      </c>
    </row>
    <row r="1335" spans="2:3" ht="15" x14ac:dyDescent="0.25">
      <c r="B1335" s="110">
        <v>36389</v>
      </c>
      <c r="C1335" s="42">
        <v>1080</v>
      </c>
    </row>
    <row r="1336" spans="2:3" ht="15" x14ac:dyDescent="0.25">
      <c r="B1336" s="110">
        <v>36390</v>
      </c>
      <c r="C1336" s="42">
        <v>1124</v>
      </c>
    </row>
    <row r="1337" spans="2:3" ht="15" x14ac:dyDescent="0.25">
      <c r="B1337" s="110">
        <v>36391</v>
      </c>
      <c r="C1337" s="42">
        <v>1126</v>
      </c>
    </row>
    <row r="1338" spans="2:3" ht="15" x14ac:dyDescent="0.25">
      <c r="B1338" s="110">
        <v>36392</v>
      </c>
      <c r="C1338" s="42">
        <v>1152</v>
      </c>
    </row>
    <row r="1339" spans="2:3" ht="15" x14ac:dyDescent="0.25">
      <c r="B1339" s="110">
        <v>36395</v>
      </c>
      <c r="C1339" s="42">
        <v>1146</v>
      </c>
    </row>
    <row r="1340" spans="2:3" ht="15" x14ac:dyDescent="0.25">
      <c r="B1340" s="110">
        <v>36396</v>
      </c>
      <c r="C1340" s="42">
        <v>1141</v>
      </c>
    </row>
    <row r="1341" spans="2:3" ht="15" x14ac:dyDescent="0.25">
      <c r="B1341" s="110">
        <v>36397</v>
      </c>
      <c r="C1341" s="42">
        <v>1128</v>
      </c>
    </row>
    <row r="1342" spans="2:3" ht="15" x14ac:dyDescent="0.25">
      <c r="B1342" s="110">
        <v>36398</v>
      </c>
      <c r="C1342" s="42">
        <v>1130</v>
      </c>
    </row>
    <row r="1343" spans="2:3" ht="15" x14ac:dyDescent="0.25">
      <c r="B1343" s="110">
        <v>36399</v>
      </c>
      <c r="C1343" s="42">
        <v>1126</v>
      </c>
    </row>
    <row r="1344" spans="2:3" ht="15" x14ac:dyDescent="0.25">
      <c r="B1344" s="110">
        <v>36402</v>
      </c>
      <c r="C1344" s="42">
        <v>1131</v>
      </c>
    </row>
    <row r="1345" spans="2:3" ht="15" x14ac:dyDescent="0.25">
      <c r="B1345" s="110">
        <v>36403</v>
      </c>
      <c r="C1345" s="42">
        <v>1124</v>
      </c>
    </row>
    <row r="1346" spans="2:3" ht="15" x14ac:dyDescent="0.25">
      <c r="B1346" s="110">
        <v>36404</v>
      </c>
      <c r="C1346" s="42">
        <v>1099</v>
      </c>
    </row>
    <row r="1347" spans="2:3" ht="15" x14ac:dyDescent="0.25">
      <c r="B1347" s="110">
        <v>36405</v>
      </c>
      <c r="C1347" s="42">
        <v>1095</v>
      </c>
    </row>
    <row r="1348" spans="2:3" ht="15" x14ac:dyDescent="0.25">
      <c r="B1348" s="110">
        <v>36406</v>
      </c>
      <c r="C1348" s="42">
        <v>1088</v>
      </c>
    </row>
    <row r="1349" spans="2:3" ht="15" x14ac:dyDescent="0.25">
      <c r="B1349" s="110">
        <v>36410</v>
      </c>
      <c r="C1349" s="42">
        <v>1060</v>
      </c>
    </row>
    <row r="1350" spans="2:3" ht="15" x14ac:dyDescent="0.25">
      <c r="B1350" s="110">
        <v>36411</v>
      </c>
      <c r="C1350" s="42">
        <v>1052</v>
      </c>
    </row>
    <row r="1351" spans="2:3" ht="15" x14ac:dyDescent="0.25">
      <c r="B1351" s="110">
        <v>36412</v>
      </c>
      <c r="C1351" s="42">
        <v>1023</v>
      </c>
    </row>
    <row r="1352" spans="2:3" ht="15" x14ac:dyDescent="0.25">
      <c r="B1352" s="110">
        <v>36413</v>
      </c>
      <c r="C1352" s="42">
        <v>990</v>
      </c>
    </row>
    <row r="1353" spans="2:3" ht="15" x14ac:dyDescent="0.25">
      <c r="B1353" s="110">
        <v>36416</v>
      </c>
      <c r="C1353" s="42">
        <v>995</v>
      </c>
    </row>
    <row r="1354" spans="2:3" ht="15" x14ac:dyDescent="0.25">
      <c r="B1354" s="110">
        <v>36417</v>
      </c>
      <c r="C1354" s="42">
        <v>991</v>
      </c>
    </row>
    <row r="1355" spans="2:3" ht="15" x14ac:dyDescent="0.25">
      <c r="B1355" s="110">
        <v>36418</v>
      </c>
      <c r="C1355" s="42">
        <v>996</v>
      </c>
    </row>
    <row r="1356" spans="2:3" ht="15" x14ac:dyDescent="0.25">
      <c r="B1356" s="110">
        <v>36419</v>
      </c>
      <c r="C1356" s="42">
        <v>1013</v>
      </c>
    </row>
    <row r="1357" spans="2:3" ht="15" x14ac:dyDescent="0.25">
      <c r="B1357" s="110">
        <v>36420</v>
      </c>
      <c r="C1357" s="42">
        <v>990</v>
      </c>
    </row>
    <row r="1358" spans="2:3" ht="15" x14ac:dyDescent="0.25">
      <c r="B1358" s="110">
        <v>36423</v>
      </c>
      <c r="C1358" s="42">
        <v>984</v>
      </c>
    </row>
    <row r="1359" spans="2:3" ht="15" x14ac:dyDescent="0.25">
      <c r="B1359" s="110">
        <v>36424</v>
      </c>
      <c r="C1359" s="42">
        <v>992</v>
      </c>
    </row>
    <row r="1360" spans="2:3" ht="15" x14ac:dyDescent="0.25">
      <c r="B1360" s="110">
        <v>36425</v>
      </c>
      <c r="C1360" s="42">
        <v>996</v>
      </c>
    </row>
    <row r="1361" spans="2:3" ht="15" x14ac:dyDescent="0.25">
      <c r="B1361" s="110">
        <v>36426</v>
      </c>
      <c r="C1361" s="42">
        <v>986</v>
      </c>
    </row>
    <row r="1362" spans="2:3" ht="15" x14ac:dyDescent="0.25">
      <c r="B1362" s="110">
        <v>36427</v>
      </c>
      <c r="C1362" s="42">
        <v>1027</v>
      </c>
    </row>
    <row r="1363" spans="2:3" ht="15" x14ac:dyDescent="0.25">
      <c r="B1363" s="110">
        <v>36430</v>
      </c>
      <c r="C1363" s="42">
        <v>995</v>
      </c>
    </row>
    <row r="1364" spans="2:3" ht="15" x14ac:dyDescent="0.25">
      <c r="B1364" s="110">
        <v>36431</v>
      </c>
      <c r="C1364" s="42">
        <v>1002</v>
      </c>
    </row>
    <row r="1365" spans="2:3" ht="15" x14ac:dyDescent="0.25">
      <c r="B1365" s="110">
        <v>36432</v>
      </c>
      <c r="C1365" s="42">
        <v>983</v>
      </c>
    </row>
    <row r="1366" spans="2:3" ht="15" x14ac:dyDescent="0.25">
      <c r="B1366" s="110">
        <v>36433</v>
      </c>
      <c r="C1366" s="42">
        <v>984</v>
      </c>
    </row>
    <row r="1367" spans="2:3" ht="15" x14ac:dyDescent="0.25">
      <c r="B1367" s="110">
        <v>36434</v>
      </c>
      <c r="C1367" s="42">
        <v>1017</v>
      </c>
    </row>
    <row r="1368" spans="2:3" ht="15" x14ac:dyDescent="0.25">
      <c r="B1368" s="110">
        <v>36437</v>
      </c>
      <c r="C1368" s="42">
        <v>992</v>
      </c>
    </row>
    <row r="1369" spans="2:3" ht="15" x14ac:dyDescent="0.25">
      <c r="B1369" s="110">
        <v>36438</v>
      </c>
      <c r="C1369" s="42">
        <v>1003</v>
      </c>
    </row>
    <row r="1370" spans="2:3" ht="15" x14ac:dyDescent="0.25">
      <c r="B1370" s="110">
        <v>36439</v>
      </c>
      <c r="C1370" s="42">
        <v>970</v>
      </c>
    </row>
    <row r="1371" spans="2:3" ht="15" x14ac:dyDescent="0.25">
      <c r="B1371" s="110">
        <v>36440</v>
      </c>
      <c r="C1371" s="42">
        <v>948</v>
      </c>
    </row>
    <row r="1372" spans="2:3" ht="15" x14ac:dyDescent="0.25">
      <c r="B1372" s="110">
        <v>36441</v>
      </c>
      <c r="C1372" s="42">
        <v>940</v>
      </c>
    </row>
    <row r="1373" spans="2:3" ht="15" x14ac:dyDescent="0.25">
      <c r="B1373" s="110">
        <v>36445</v>
      </c>
      <c r="C1373" s="42">
        <v>957</v>
      </c>
    </row>
    <row r="1374" spans="2:3" ht="15" x14ac:dyDescent="0.25">
      <c r="B1374" s="110">
        <v>36446</v>
      </c>
      <c r="C1374" s="42">
        <v>962</v>
      </c>
    </row>
    <row r="1375" spans="2:3" ht="15" x14ac:dyDescent="0.25">
      <c r="B1375" s="110">
        <v>36447</v>
      </c>
      <c r="C1375" s="42">
        <v>951</v>
      </c>
    </row>
    <row r="1376" spans="2:3" ht="15" x14ac:dyDescent="0.25">
      <c r="B1376" s="110">
        <v>36448</v>
      </c>
      <c r="C1376" s="42">
        <v>990</v>
      </c>
    </row>
    <row r="1377" spans="2:3" ht="15" x14ac:dyDescent="0.25">
      <c r="B1377" s="110">
        <v>36451</v>
      </c>
      <c r="C1377" s="42">
        <v>981</v>
      </c>
    </row>
    <row r="1378" spans="2:3" ht="15" x14ac:dyDescent="0.25">
      <c r="B1378" s="110">
        <v>36452</v>
      </c>
      <c r="C1378" s="42">
        <v>949</v>
      </c>
    </row>
    <row r="1379" spans="2:3" ht="15" x14ac:dyDescent="0.25">
      <c r="B1379" s="110">
        <v>36453</v>
      </c>
      <c r="C1379" s="42">
        <v>925</v>
      </c>
    </row>
    <row r="1380" spans="2:3" ht="15" x14ac:dyDescent="0.25">
      <c r="B1380" s="110">
        <v>36454</v>
      </c>
      <c r="C1380" s="42">
        <v>911</v>
      </c>
    </row>
    <row r="1381" spans="2:3" ht="15" x14ac:dyDescent="0.25">
      <c r="B1381" s="110">
        <v>36455</v>
      </c>
      <c r="C1381" s="42">
        <v>877</v>
      </c>
    </row>
    <row r="1382" spans="2:3" ht="15" x14ac:dyDescent="0.25">
      <c r="B1382" s="110">
        <v>36458</v>
      </c>
      <c r="C1382" s="42">
        <v>891</v>
      </c>
    </row>
    <row r="1383" spans="2:3" ht="15" x14ac:dyDescent="0.25">
      <c r="B1383" s="110">
        <v>36459</v>
      </c>
      <c r="C1383" s="42">
        <v>872</v>
      </c>
    </row>
    <row r="1384" spans="2:3" ht="15" x14ac:dyDescent="0.25">
      <c r="B1384" s="110">
        <v>36460</v>
      </c>
      <c r="C1384" s="42">
        <v>885</v>
      </c>
    </row>
    <row r="1385" spans="2:3" ht="15" x14ac:dyDescent="0.25">
      <c r="B1385" s="110">
        <v>36461</v>
      </c>
      <c r="C1385" s="42">
        <v>867</v>
      </c>
    </row>
    <row r="1386" spans="2:3" ht="15" x14ac:dyDescent="0.25">
      <c r="B1386" s="110">
        <v>36462</v>
      </c>
      <c r="C1386" s="42">
        <v>851</v>
      </c>
    </row>
    <row r="1387" spans="2:3" ht="15" x14ac:dyDescent="0.25">
      <c r="B1387" s="110">
        <v>36465</v>
      </c>
      <c r="C1387" s="42">
        <v>845</v>
      </c>
    </row>
    <row r="1388" spans="2:3" ht="15" x14ac:dyDescent="0.25">
      <c r="B1388" s="110">
        <v>36466</v>
      </c>
      <c r="C1388" s="42">
        <v>821</v>
      </c>
    </row>
    <row r="1389" spans="2:3" ht="15" x14ac:dyDescent="0.25">
      <c r="B1389" s="110">
        <v>36467</v>
      </c>
      <c r="C1389" s="42">
        <v>816</v>
      </c>
    </row>
    <row r="1390" spans="2:3" ht="15" x14ac:dyDescent="0.25">
      <c r="B1390" s="110">
        <v>36468</v>
      </c>
      <c r="C1390" s="42">
        <v>811</v>
      </c>
    </row>
    <row r="1391" spans="2:3" ht="15" x14ac:dyDescent="0.25">
      <c r="B1391" s="110">
        <v>36469</v>
      </c>
      <c r="C1391" s="42">
        <v>812</v>
      </c>
    </row>
    <row r="1392" spans="2:3" ht="15" x14ac:dyDescent="0.25">
      <c r="B1392" s="110">
        <v>36472</v>
      </c>
      <c r="C1392" s="42">
        <v>788</v>
      </c>
    </row>
    <row r="1393" spans="2:3" ht="15" x14ac:dyDescent="0.25">
      <c r="B1393" s="110">
        <v>36473</v>
      </c>
      <c r="C1393" s="42">
        <v>778</v>
      </c>
    </row>
    <row r="1394" spans="2:3" ht="15" x14ac:dyDescent="0.25">
      <c r="B1394" s="110">
        <v>36474</v>
      </c>
      <c r="C1394" s="42">
        <v>781</v>
      </c>
    </row>
    <row r="1395" spans="2:3" ht="15" x14ac:dyDescent="0.25">
      <c r="B1395" s="110">
        <v>36476</v>
      </c>
      <c r="C1395" s="42">
        <v>772</v>
      </c>
    </row>
    <row r="1396" spans="2:3" ht="15" x14ac:dyDescent="0.25">
      <c r="B1396" s="110">
        <v>36479</v>
      </c>
      <c r="C1396" s="42">
        <v>774</v>
      </c>
    </row>
    <row r="1397" spans="2:3" ht="15" x14ac:dyDescent="0.25">
      <c r="B1397" s="110">
        <v>36480</v>
      </c>
      <c r="C1397" s="42">
        <v>769</v>
      </c>
    </row>
    <row r="1398" spans="2:3" ht="15" x14ac:dyDescent="0.25">
      <c r="B1398" s="110">
        <v>36481</v>
      </c>
      <c r="C1398" s="42">
        <v>798</v>
      </c>
    </row>
    <row r="1399" spans="2:3" ht="15" x14ac:dyDescent="0.25">
      <c r="B1399" s="110">
        <v>36482</v>
      </c>
      <c r="C1399" s="42">
        <v>790</v>
      </c>
    </row>
    <row r="1400" spans="2:3" ht="15" x14ac:dyDescent="0.25">
      <c r="B1400" s="110">
        <v>36483</v>
      </c>
      <c r="C1400" s="42">
        <v>803</v>
      </c>
    </row>
    <row r="1401" spans="2:3" ht="15" x14ac:dyDescent="0.25">
      <c r="B1401" s="110">
        <v>36486</v>
      </c>
      <c r="C1401" s="42">
        <v>800</v>
      </c>
    </row>
    <row r="1402" spans="2:3" ht="15" x14ac:dyDescent="0.25">
      <c r="B1402" s="110">
        <v>36487</v>
      </c>
      <c r="C1402" s="42">
        <v>793</v>
      </c>
    </row>
    <row r="1403" spans="2:3" ht="15" x14ac:dyDescent="0.25">
      <c r="B1403" s="110">
        <v>36488</v>
      </c>
      <c r="C1403" s="42">
        <v>788</v>
      </c>
    </row>
    <row r="1404" spans="2:3" ht="15" x14ac:dyDescent="0.25">
      <c r="B1404" s="110">
        <v>36490</v>
      </c>
      <c r="C1404" s="42">
        <v>782</v>
      </c>
    </row>
    <row r="1405" spans="2:3" ht="15" x14ac:dyDescent="0.25">
      <c r="B1405" s="110">
        <v>36493</v>
      </c>
      <c r="C1405" s="42">
        <v>783</v>
      </c>
    </row>
    <row r="1406" spans="2:3" ht="15" x14ac:dyDescent="0.25">
      <c r="B1406" s="110">
        <v>36494</v>
      </c>
      <c r="C1406" s="42">
        <v>806</v>
      </c>
    </row>
    <row r="1407" spans="2:3" ht="15" x14ac:dyDescent="0.25">
      <c r="B1407" s="110">
        <v>36495</v>
      </c>
      <c r="C1407" s="42">
        <v>811</v>
      </c>
    </row>
    <row r="1408" spans="2:3" ht="15" x14ac:dyDescent="0.25">
      <c r="B1408" s="110">
        <v>36496</v>
      </c>
      <c r="C1408" s="42">
        <v>797</v>
      </c>
    </row>
    <row r="1409" spans="2:3" ht="15" x14ac:dyDescent="0.25">
      <c r="B1409" s="110">
        <v>36497</v>
      </c>
      <c r="C1409" s="42">
        <v>768</v>
      </c>
    </row>
    <row r="1410" spans="2:3" ht="15" x14ac:dyDescent="0.25">
      <c r="B1410" s="110">
        <v>36500</v>
      </c>
      <c r="C1410" s="42">
        <v>762</v>
      </c>
    </row>
    <row r="1411" spans="2:3" ht="15" x14ac:dyDescent="0.25">
      <c r="B1411" s="110">
        <v>36501</v>
      </c>
      <c r="C1411" s="42">
        <v>761</v>
      </c>
    </row>
    <row r="1412" spans="2:3" ht="15" x14ac:dyDescent="0.25">
      <c r="B1412" s="110">
        <v>36502</v>
      </c>
      <c r="C1412" s="42">
        <v>765</v>
      </c>
    </row>
    <row r="1413" spans="2:3" ht="15" x14ac:dyDescent="0.25">
      <c r="B1413" s="110">
        <v>36503</v>
      </c>
      <c r="C1413" s="42">
        <v>758</v>
      </c>
    </row>
    <row r="1414" spans="2:3" ht="15" x14ac:dyDescent="0.25">
      <c r="B1414" s="110">
        <v>36504</v>
      </c>
      <c r="C1414" s="42">
        <v>733</v>
      </c>
    </row>
    <row r="1415" spans="2:3" ht="15" x14ac:dyDescent="0.25">
      <c r="B1415" s="110">
        <v>36507</v>
      </c>
      <c r="C1415" s="42">
        <v>690</v>
      </c>
    </row>
    <row r="1416" spans="2:3" ht="15" x14ac:dyDescent="0.25">
      <c r="B1416" s="110">
        <v>36508</v>
      </c>
      <c r="C1416" s="42">
        <v>692</v>
      </c>
    </row>
    <row r="1417" spans="2:3" ht="15" x14ac:dyDescent="0.25">
      <c r="B1417" s="110">
        <v>36509</v>
      </c>
      <c r="C1417" s="42">
        <v>674</v>
      </c>
    </row>
    <row r="1418" spans="2:3" ht="15" x14ac:dyDescent="0.25">
      <c r="B1418" s="110">
        <v>36510</v>
      </c>
      <c r="C1418" s="42">
        <v>677</v>
      </c>
    </row>
    <row r="1419" spans="2:3" ht="15" x14ac:dyDescent="0.25">
      <c r="B1419" s="110">
        <v>36511</v>
      </c>
      <c r="C1419" s="42">
        <v>657</v>
      </c>
    </row>
    <row r="1420" spans="2:3" ht="15" x14ac:dyDescent="0.25">
      <c r="B1420" s="110">
        <v>36514</v>
      </c>
      <c r="C1420" s="42">
        <v>648</v>
      </c>
    </row>
    <row r="1421" spans="2:3" ht="15" x14ac:dyDescent="0.25">
      <c r="B1421" s="110">
        <v>36515</v>
      </c>
      <c r="C1421" s="42">
        <v>643</v>
      </c>
    </row>
    <row r="1422" spans="2:3" ht="15" x14ac:dyDescent="0.25">
      <c r="B1422" s="110">
        <v>36516</v>
      </c>
      <c r="C1422" s="42">
        <v>644</v>
      </c>
    </row>
    <row r="1423" spans="2:3" ht="15" x14ac:dyDescent="0.25">
      <c r="B1423" s="110">
        <v>36517</v>
      </c>
      <c r="C1423" s="42">
        <v>643</v>
      </c>
    </row>
    <row r="1424" spans="2:3" ht="15" x14ac:dyDescent="0.25">
      <c r="B1424" s="110">
        <v>36521</v>
      </c>
      <c r="C1424" s="42">
        <v>642</v>
      </c>
    </row>
    <row r="1425" spans="2:3" ht="15" x14ac:dyDescent="0.25">
      <c r="B1425" s="110">
        <v>36522</v>
      </c>
      <c r="C1425" s="42">
        <v>644</v>
      </c>
    </row>
    <row r="1426" spans="2:3" ht="15" x14ac:dyDescent="0.25">
      <c r="B1426" s="110">
        <v>36523</v>
      </c>
      <c r="C1426" s="42">
        <v>646</v>
      </c>
    </row>
    <row r="1427" spans="2:3" ht="15" x14ac:dyDescent="0.25">
      <c r="B1427" s="110">
        <v>36524</v>
      </c>
      <c r="C1427" s="42">
        <v>644</v>
      </c>
    </row>
    <row r="1428" spans="2:3" ht="15" x14ac:dyDescent="0.25">
      <c r="B1428" s="110">
        <v>36525</v>
      </c>
      <c r="C1428" s="42">
        <v>636</v>
      </c>
    </row>
    <row r="1429" spans="2:3" ht="15" x14ac:dyDescent="0.25">
      <c r="B1429" s="110">
        <v>36528</v>
      </c>
      <c r="C1429" s="42">
        <v>626</v>
      </c>
    </row>
    <row r="1430" spans="2:3" ht="15" x14ac:dyDescent="0.25">
      <c r="B1430" s="110">
        <v>36529</v>
      </c>
      <c r="C1430" s="42">
        <v>675</v>
      </c>
    </row>
    <row r="1431" spans="2:3" ht="15" x14ac:dyDescent="0.25">
      <c r="B1431" s="110">
        <v>36530</v>
      </c>
      <c r="C1431" s="42">
        <v>677</v>
      </c>
    </row>
    <row r="1432" spans="2:3" ht="15" x14ac:dyDescent="0.25">
      <c r="B1432" s="110">
        <v>36531</v>
      </c>
      <c r="C1432" s="42">
        <v>688</v>
      </c>
    </row>
    <row r="1433" spans="2:3" ht="15" x14ac:dyDescent="0.25">
      <c r="B1433" s="110">
        <v>36532</v>
      </c>
      <c r="C1433" s="42">
        <v>677</v>
      </c>
    </row>
    <row r="1434" spans="2:3" ht="15" x14ac:dyDescent="0.25">
      <c r="B1434" s="110">
        <v>36535</v>
      </c>
      <c r="C1434" s="42">
        <v>668</v>
      </c>
    </row>
    <row r="1435" spans="2:3" ht="15" x14ac:dyDescent="0.25">
      <c r="B1435" s="110">
        <v>36536</v>
      </c>
      <c r="C1435" s="42">
        <v>698</v>
      </c>
    </row>
    <row r="1436" spans="2:3" ht="15" x14ac:dyDescent="0.25">
      <c r="B1436" s="110">
        <v>36537</v>
      </c>
      <c r="C1436" s="42">
        <v>708</v>
      </c>
    </row>
    <row r="1437" spans="2:3" ht="15" x14ac:dyDescent="0.25">
      <c r="B1437" s="110">
        <v>36538</v>
      </c>
      <c r="C1437" s="42">
        <v>702</v>
      </c>
    </row>
    <row r="1438" spans="2:3" ht="15" x14ac:dyDescent="0.25">
      <c r="B1438" s="110">
        <v>36539</v>
      </c>
      <c r="C1438" s="42">
        <v>693</v>
      </c>
    </row>
    <row r="1439" spans="2:3" ht="15" x14ac:dyDescent="0.25">
      <c r="B1439" s="110">
        <v>36543</v>
      </c>
      <c r="C1439" s="42">
        <v>687</v>
      </c>
    </row>
    <row r="1440" spans="2:3" ht="15" x14ac:dyDescent="0.25">
      <c r="B1440" s="110">
        <v>36544</v>
      </c>
      <c r="C1440" s="42">
        <v>683</v>
      </c>
    </row>
    <row r="1441" spans="2:3" ht="15" x14ac:dyDescent="0.25">
      <c r="B1441" s="110">
        <v>36545</v>
      </c>
      <c r="C1441" s="42">
        <v>687</v>
      </c>
    </row>
    <row r="1442" spans="2:3" ht="15" x14ac:dyDescent="0.25">
      <c r="B1442" s="110">
        <v>36546</v>
      </c>
      <c r="C1442" s="42">
        <v>685</v>
      </c>
    </row>
    <row r="1443" spans="2:3" ht="15" x14ac:dyDescent="0.25">
      <c r="B1443" s="110">
        <v>36549</v>
      </c>
      <c r="C1443" s="42">
        <v>688</v>
      </c>
    </row>
    <row r="1444" spans="2:3" ht="15" x14ac:dyDescent="0.25">
      <c r="B1444" s="110">
        <v>36550</v>
      </c>
      <c r="C1444" s="42">
        <v>706</v>
      </c>
    </row>
    <row r="1445" spans="2:3" ht="15" x14ac:dyDescent="0.25">
      <c r="B1445" s="110">
        <v>36551</v>
      </c>
      <c r="C1445" s="42">
        <v>703</v>
      </c>
    </row>
    <row r="1446" spans="2:3" ht="15" x14ac:dyDescent="0.25">
      <c r="B1446" s="110">
        <v>36552</v>
      </c>
      <c r="C1446" s="42">
        <v>706</v>
      </c>
    </row>
    <row r="1447" spans="2:3" ht="15" x14ac:dyDescent="0.25">
      <c r="B1447" s="110">
        <v>36553</v>
      </c>
      <c r="C1447" s="42">
        <v>750</v>
      </c>
    </row>
    <row r="1448" spans="2:3" ht="15" x14ac:dyDescent="0.25">
      <c r="B1448" s="110">
        <v>36556</v>
      </c>
      <c r="C1448" s="42">
        <v>758</v>
      </c>
    </row>
    <row r="1449" spans="2:3" ht="15" x14ac:dyDescent="0.25">
      <c r="B1449" s="110">
        <v>36557</v>
      </c>
      <c r="C1449" s="42">
        <v>756</v>
      </c>
    </row>
    <row r="1450" spans="2:3" ht="15" x14ac:dyDescent="0.25">
      <c r="B1450" s="110">
        <v>36558</v>
      </c>
      <c r="C1450" s="42">
        <v>763</v>
      </c>
    </row>
    <row r="1451" spans="2:3" ht="15" x14ac:dyDescent="0.25">
      <c r="B1451" s="110">
        <v>36559</v>
      </c>
      <c r="C1451" s="42">
        <v>772</v>
      </c>
    </row>
    <row r="1452" spans="2:3" ht="15" x14ac:dyDescent="0.25">
      <c r="B1452" s="110">
        <v>36560</v>
      </c>
      <c r="C1452" s="42">
        <v>719</v>
      </c>
    </row>
    <row r="1453" spans="2:3" ht="15" x14ac:dyDescent="0.25">
      <c r="B1453" s="110">
        <v>36563</v>
      </c>
      <c r="C1453" s="42">
        <v>691</v>
      </c>
    </row>
    <row r="1454" spans="2:3" ht="15" x14ac:dyDescent="0.25">
      <c r="B1454" s="110">
        <v>36564</v>
      </c>
      <c r="C1454" s="42">
        <v>677</v>
      </c>
    </row>
    <row r="1455" spans="2:3" ht="15" x14ac:dyDescent="0.25">
      <c r="B1455" s="110">
        <v>36565</v>
      </c>
      <c r="C1455" s="42">
        <v>683</v>
      </c>
    </row>
    <row r="1456" spans="2:3" ht="15" x14ac:dyDescent="0.25">
      <c r="B1456" s="110">
        <v>36566</v>
      </c>
      <c r="C1456" s="42">
        <v>668</v>
      </c>
    </row>
    <row r="1457" spans="2:4" ht="15" x14ac:dyDescent="0.25">
      <c r="B1457" s="110">
        <v>36567</v>
      </c>
      <c r="C1457" s="42">
        <v>673</v>
      </c>
      <c r="D1457" s="17"/>
    </row>
    <row r="1458" spans="2:4" ht="15" x14ac:dyDescent="0.25">
      <c r="B1458" s="110">
        <v>36570</v>
      </c>
      <c r="C1458" s="42">
        <v>686</v>
      </c>
      <c r="D1458" s="17"/>
    </row>
    <row r="1459" spans="2:4" ht="15" x14ac:dyDescent="0.25">
      <c r="B1459" s="110">
        <v>36571</v>
      </c>
      <c r="C1459" s="42">
        <v>680</v>
      </c>
      <c r="D1459" s="17"/>
    </row>
    <row r="1460" spans="2:4" ht="15" x14ac:dyDescent="0.25">
      <c r="B1460" s="110">
        <v>36572</v>
      </c>
      <c r="C1460" s="42">
        <v>691</v>
      </c>
      <c r="D1460" s="17"/>
    </row>
    <row r="1461" spans="2:4" ht="15" x14ac:dyDescent="0.25">
      <c r="B1461" s="110">
        <v>36573</v>
      </c>
      <c r="C1461" s="42">
        <v>689</v>
      </c>
      <c r="D1461" s="17"/>
    </row>
    <row r="1462" spans="2:4" ht="15" x14ac:dyDescent="0.25">
      <c r="B1462" s="110">
        <v>36574</v>
      </c>
      <c r="C1462" s="42">
        <v>707</v>
      </c>
      <c r="D1462" s="17"/>
    </row>
    <row r="1463" spans="2:4" ht="15" x14ac:dyDescent="0.25">
      <c r="B1463" s="110">
        <v>36578</v>
      </c>
      <c r="C1463" s="42">
        <v>727</v>
      </c>
      <c r="D1463" s="17"/>
    </row>
    <row r="1464" spans="2:4" ht="15" x14ac:dyDescent="0.25">
      <c r="B1464" s="110">
        <v>36579</v>
      </c>
      <c r="C1464" s="42">
        <v>699</v>
      </c>
      <c r="D1464" s="17"/>
    </row>
    <row r="1465" spans="2:4" ht="15" x14ac:dyDescent="0.25">
      <c r="B1465" s="110">
        <v>36580</v>
      </c>
      <c r="C1465" s="42">
        <v>716</v>
      </c>
      <c r="D1465" s="17"/>
    </row>
    <row r="1466" spans="2:4" ht="15" x14ac:dyDescent="0.25">
      <c r="B1466" s="110">
        <v>36581</v>
      </c>
      <c r="C1466" s="42">
        <v>702</v>
      </c>
      <c r="D1466" s="17"/>
    </row>
    <row r="1467" spans="2:4" ht="15" x14ac:dyDescent="0.25">
      <c r="B1467" s="110">
        <v>36584</v>
      </c>
      <c r="C1467" s="42">
        <v>694</v>
      </c>
      <c r="D1467" s="17"/>
    </row>
    <row r="1468" spans="2:4" ht="15" x14ac:dyDescent="0.25">
      <c r="B1468" s="110">
        <v>36585</v>
      </c>
      <c r="C1468" s="42">
        <v>688</v>
      </c>
      <c r="D1468" s="17"/>
    </row>
    <row r="1469" spans="2:4" ht="15" x14ac:dyDescent="0.25">
      <c r="B1469" s="110">
        <v>36586</v>
      </c>
      <c r="C1469" s="42">
        <v>685</v>
      </c>
      <c r="D1469" s="17"/>
    </row>
    <row r="1470" spans="2:4" ht="15" x14ac:dyDescent="0.25">
      <c r="B1470" s="110">
        <v>36587</v>
      </c>
      <c r="C1470" s="42">
        <v>665</v>
      </c>
      <c r="D1470" s="17"/>
    </row>
    <row r="1471" spans="2:4" ht="15" x14ac:dyDescent="0.25">
      <c r="B1471" s="110">
        <v>36588</v>
      </c>
      <c r="C1471" s="42">
        <v>647</v>
      </c>
      <c r="D1471" s="17"/>
    </row>
    <row r="1472" spans="2:4" ht="15" x14ac:dyDescent="0.25">
      <c r="B1472" s="110">
        <v>36591</v>
      </c>
      <c r="C1472" s="42">
        <v>646</v>
      </c>
      <c r="D1472" s="17"/>
    </row>
    <row r="1473" spans="2:4" ht="15" x14ac:dyDescent="0.25">
      <c r="B1473" s="110">
        <v>36592</v>
      </c>
      <c r="C1473" s="42">
        <v>638</v>
      </c>
      <c r="D1473" s="17"/>
    </row>
    <row r="1474" spans="2:4" ht="15" x14ac:dyDescent="0.25">
      <c r="B1474" s="110">
        <v>36593</v>
      </c>
      <c r="C1474" s="42">
        <v>638</v>
      </c>
      <c r="D1474" s="17"/>
    </row>
    <row r="1475" spans="2:4" ht="15" x14ac:dyDescent="0.25">
      <c r="B1475" s="110">
        <v>36594</v>
      </c>
      <c r="C1475" s="42">
        <v>638</v>
      </c>
      <c r="D1475" s="17"/>
    </row>
    <row r="1476" spans="2:4" ht="15" x14ac:dyDescent="0.25">
      <c r="B1476" s="110">
        <v>36595</v>
      </c>
      <c r="C1476" s="42">
        <v>643</v>
      </c>
      <c r="D1476" s="17"/>
    </row>
    <row r="1477" spans="2:4" ht="15" x14ac:dyDescent="0.25">
      <c r="B1477" s="110">
        <v>36598</v>
      </c>
      <c r="C1477" s="42">
        <v>663</v>
      </c>
      <c r="D1477" s="17"/>
    </row>
    <row r="1478" spans="2:4" ht="15" x14ac:dyDescent="0.25">
      <c r="B1478" s="110">
        <v>36599</v>
      </c>
      <c r="C1478" s="42">
        <v>663</v>
      </c>
      <c r="D1478" s="17"/>
    </row>
    <row r="1479" spans="2:4" ht="15" x14ac:dyDescent="0.25">
      <c r="B1479" s="110">
        <v>36600</v>
      </c>
      <c r="C1479" s="42">
        <v>680</v>
      </c>
      <c r="D1479" s="17"/>
    </row>
    <row r="1480" spans="2:4" ht="15" x14ac:dyDescent="0.25">
      <c r="B1480" s="110">
        <v>36601</v>
      </c>
      <c r="C1480" s="42">
        <v>665</v>
      </c>
      <c r="D1480" s="17"/>
    </row>
    <row r="1481" spans="2:4" ht="15" x14ac:dyDescent="0.25">
      <c r="B1481" s="110">
        <v>36602</v>
      </c>
      <c r="C1481" s="42">
        <v>657</v>
      </c>
      <c r="D1481" s="17"/>
    </row>
    <row r="1482" spans="2:4" ht="15" x14ac:dyDescent="0.25">
      <c r="B1482" s="110">
        <v>36605</v>
      </c>
      <c r="C1482" s="42">
        <v>658</v>
      </c>
      <c r="D1482" s="17"/>
    </row>
    <row r="1483" spans="2:4" ht="15" x14ac:dyDescent="0.25">
      <c r="B1483" s="110">
        <v>36606</v>
      </c>
      <c r="C1483" s="42">
        <v>651</v>
      </c>
      <c r="D1483" s="17"/>
    </row>
    <row r="1484" spans="2:4" ht="15" x14ac:dyDescent="0.25">
      <c r="B1484" s="110">
        <v>36607</v>
      </c>
      <c r="C1484" s="42">
        <v>633</v>
      </c>
      <c r="D1484" s="17"/>
    </row>
    <row r="1485" spans="2:4" ht="15" x14ac:dyDescent="0.25">
      <c r="B1485" s="110">
        <v>36608</v>
      </c>
      <c r="C1485" s="42">
        <v>650</v>
      </c>
      <c r="D1485" s="17"/>
    </row>
    <row r="1486" spans="2:4" ht="15" x14ac:dyDescent="0.25">
      <c r="B1486" s="110">
        <v>36609</v>
      </c>
      <c r="C1486" s="42">
        <v>633</v>
      </c>
      <c r="D1486" s="17"/>
    </row>
    <row r="1487" spans="2:4" ht="15" x14ac:dyDescent="0.25">
      <c r="B1487" s="110">
        <v>36612</v>
      </c>
      <c r="C1487" s="42">
        <v>630</v>
      </c>
      <c r="D1487" s="17"/>
    </row>
    <row r="1488" spans="2:4" ht="15" x14ac:dyDescent="0.25">
      <c r="B1488" s="110">
        <v>36613</v>
      </c>
      <c r="C1488" s="42">
        <v>632</v>
      </c>
      <c r="D1488" s="17"/>
    </row>
    <row r="1489" spans="2:4" ht="15" x14ac:dyDescent="0.25">
      <c r="B1489" s="110">
        <v>36614</v>
      </c>
      <c r="C1489" s="42">
        <v>643</v>
      </c>
      <c r="D1489" s="17"/>
    </row>
    <row r="1490" spans="2:4" ht="15" x14ac:dyDescent="0.25">
      <c r="B1490" s="110">
        <v>36615</v>
      </c>
      <c r="C1490" s="42">
        <v>679</v>
      </c>
      <c r="D1490" s="17"/>
    </row>
    <row r="1491" spans="2:4" ht="15" x14ac:dyDescent="0.25">
      <c r="B1491" s="110">
        <v>36616</v>
      </c>
      <c r="C1491" s="42">
        <v>679</v>
      </c>
      <c r="D1491" s="17"/>
    </row>
    <row r="1492" spans="2:4" ht="15" x14ac:dyDescent="0.25">
      <c r="B1492" s="110">
        <v>36619</v>
      </c>
      <c r="C1492" s="42">
        <v>695</v>
      </c>
      <c r="D1492" s="17"/>
    </row>
    <row r="1493" spans="2:4" ht="15" x14ac:dyDescent="0.25">
      <c r="B1493" s="110">
        <v>36620</v>
      </c>
      <c r="C1493" s="42">
        <v>722</v>
      </c>
      <c r="D1493" s="17"/>
    </row>
    <row r="1494" spans="2:4" ht="15" x14ac:dyDescent="0.25">
      <c r="B1494" s="110">
        <v>36621</v>
      </c>
      <c r="C1494" s="42">
        <v>736</v>
      </c>
      <c r="D1494" s="17"/>
    </row>
    <row r="1495" spans="2:4" ht="15" x14ac:dyDescent="0.25">
      <c r="B1495" s="110">
        <v>36622</v>
      </c>
      <c r="C1495" s="42">
        <v>726</v>
      </c>
      <c r="D1495" s="17"/>
    </row>
    <row r="1496" spans="2:4" ht="15" x14ac:dyDescent="0.25">
      <c r="B1496" s="110">
        <v>36623</v>
      </c>
      <c r="C1496" s="42">
        <v>730</v>
      </c>
      <c r="D1496" s="17"/>
    </row>
    <row r="1497" spans="2:4" ht="15" x14ac:dyDescent="0.25">
      <c r="B1497" s="110">
        <v>36626</v>
      </c>
      <c r="C1497" s="42">
        <v>735</v>
      </c>
      <c r="D1497" s="17"/>
    </row>
    <row r="1498" spans="2:4" ht="15" x14ac:dyDescent="0.25">
      <c r="B1498" s="110">
        <v>36627</v>
      </c>
      <c r="C1498" s="42">
        <v>739</v>
      </c>
      <c r="D1498" s="17"/>
    </row>
    <row r="1499" spans="2:4" ht="15" x14ac:dyDescent="0.25">
      <c r="B1499" s="110">
        <v>36628</v>
      </c>
      <c r="C1499" s="42">
        <v>739</v>
      </c>
      <c r="D1499" s="17"/>
    </row>
    <row r="1500" spans="2:4" ht="15" x14ac:dyDescent="0.25">
      <c r="B1500" s="110">
        <v>36629</v>
      </c>
      <c r="C1500" s="42">
        <v>754</v>
      </c>
      <c r="D1500" s="17"/>
    </row>
    <row r="1501" spans="2:4" ht="15" x14ac:dyDescent="0.25">
      <c r="B1501" s="110">
        <v>36630</v>
      </c>
      <c r="C1501" s="42">
        <v>780</v>
      </c>
      <c r="D1501" s="17"/>
    </row>
    <row r="1502" spans="2:4" ht="15" x14ac:dyDescent="0.25">
      <c r="B1502" s="110">
        <v>36633</v>
      </c>
      <c r="C1502" s="42">
        <v>801</v>
      </c>
      <c r="D1502" s="17"/>
    </row>
    <row r="1503" spans="2:4" ht="15" x14ac:dyDescent="0.25">
      <c r="B1503" s="110">
        <v>36634</v>
      </c>
      <c r="C1503" s="42">
        <v>772</v>
      </c>
      <c r="D1503" s="17"/>
    </row>
    <row r="1504" spans="2:4" ht="15" x14ac:dyDescent="0.25">
      <c r="B1504" s="110">
        <v>36635</v>
      </c>
      <c r="C1504" s="42">
        <v>766</v>
      </c>
      <c r="D1504" s="17"/>
    </row>
    <row r="1505" spans="2:4" ht="15" x14ac:dyDescent="0.25">
      <c r="B1505" s="110">
        <v>36636</v>
      </c>
      <c r="C1505" s="42">
        <v>764</v>
      </c>
      <c r="D1505" s="17"/>
    </row>
    <row r="1506" spans="2:4" ht="15" x14ac:dyDescent="0.25">
      <c r="B1506" s="110">
        <v>36640</v>
      </c>
      <c r="C1506" s="42">
        <v>784</v>
      </c>
      <c r="D1506" s="17"/>
    </row>
    <row r="1507" spans="2:4" ht="15" x14ac:dyDescent="0.25">
      <c r="B1507" s="110">
        <v>36641</v>
      </c>
      <c r="C1507" s="42">
        <v>741</v>
      </c>
      <c r="D1507" s="17"/>
    </row>
    <row r="1508" spans="2:4" ht="15" x14ac:dyDescent="0.25">
      <c r="B1508" s="110">
        <v>36642</v>
      </c>
      <c r="C1508" s="42">
        <v>751</v>
      </c>
      <c r="D1508" s="17"/>
    </row>
    <row r="1509" spans="2:4" ht="15" x14ac:dyDescent="0.25">
      <c r="B1509" s="110">
        <v>36643</v>
      </c>
      <c r="C1509" s="42">
        <v>753</v>
      </c>
      <c r="D1509" s="17"/>
    </row>
    <row r="1510" spans="2:4" ht="15" x14ac:dyDescent="0.25">
      <c r="B1510" s="110">
        <v>36644</v>
      </c>
      <c r="C1510" s="42">
        <v>742</v>
      </c>
      <c r="D1510" s="17"/>
    </row>
    <row r="1511" spans="2:4" ht="15" x14ac:dyDescent="0.25">
      <c r="B1511" s="110">
        <v>36647</v>
      </c>
      <c r="C1511" s="42">
        <v>729</v>
      </c>
      <c r="D1511" s="17"/>
    </row>
    <row r="1512" spans="2:4" ht="15" x14ac:dyDescent="0.25">
      <c r="B1512" s="110">
        <v>36648</v>
      </c>
      <c r="C1512" s="42">
        <v>736</v>
      </c>
      <c r="D1512" s="17"/>
    </row>
    <row r="1513" spans="2:4" ht="15" x14ac:dyDescent="0.25">
      <c r="B1513" s="110">
        <v>36649</v>
      </c>
      <c r="C1513" s="42">
        <v>770</v>
      </c>
      <c r="D1513" s="17"/>
    </row>
    <row r="1514" spans="2:4" ht="15" x14ac:dyDescent="0.25">
      <c r="B1514" s="110">
        <v>36650</v>
      </c>
      <c r="C1514" s="42">
        <v>782</v>
      </c>
      <c r="D1514" s="17"/>
    </row>
    <row r="1515" spans="2:4" ht="15" x14ac:dyDescent="0.25">
      <c r="B1515" s="110">
        <v>36651</v>
      </c>
      <c r="C1515" s="42">
        <v>795</v>
      </c>
      <c r="D1515" s="17"/>
    </row>
    <row r="1516" spans="2:4" ht="15" x14ac:dyDescent="0.25">
      <c r="B1516" s="110">
        <v>36654</v>
      </c>
      <c r="C1516" s="42">
        <v>810</v>
      </c>
      <c r="D1516" s="17"/>
    </row>
    <row r="1517" spans="2:4" ht="15" x14ac:dyDescent="0.25">
      <c r="B1517" s="110">
        <v>36655</v>
      </c>
      <c r="C1517" s="42">
        <v>809</v>
      </c>
      <c r="D1517" s="17"/>
    </row>
    <row r="1518" spans="2:4" ht="15" x14ac:dyDescent="0.25">
      <c r="B1518" s="110">
        <v>36656</v>
      </c>
      <c r="C1518" s="42">
        <v>835</v>
      </c>
      <c r="D1518" s="17"/>
    </row>
    <row r="1519" spans="2:4" ht="15" x14ac:dyDescent="0.25">
      <c r="B1519" s="110">
        <v>36657</v>
      </c>
      <c r="C1519" s="42">
        <v>823</v>
      </c>
      <c r="D1519" s="17"/>
    </row>
    <row r="1520" spans="2:4" ht="15" x14ac:dyDescent="0.25">
      <c r="B1520" s="110">
        <v>36658</v>
      </c>
      <c r="C1520" s="42">
        <v>838</v>
      </c>
      <c r="D1520" s="17"/>
    </row>
    <row r="1521" spans="2:4" ht="15" x14ac:dyDescent="0.25">
      <c r="B1521" s="110">
        <v>36661</v>
      </c>
      <c r="C1521" s="42">
        <v>823</v>
      </c>
      <c r="D1521" s="17"/>
    </row>
    <row r="1522" spans="2:4" ht="15" x14ac:dyDescent="0.25">
      <c r="B1522" s="110">
        <v>36662</v>
      </c>
      <c r="C1522" s="42">
        <v>826</v>
      </c>
      <c r="D1522" s="17"/>
    </row>
    <row r="1523" spans="2:4" ht="15" x14ac:dyDescent="0.25">
      <c r="B1523" s="110">
        <v>36663</v>
      </c>
      <c r="C1523" s="42">
        <v>815</v>
      </c>
      <c r="D1523" s="17"/>
    </row>
    <row r="1524" spans="2:4" ht="15" x14ac:dyDescent="0.25">
      <c r="B1524" s="110">
        <v>36664</v>
      </c>
      <c r="C1524" s="42">
        <v>809</v>
      </c>
      <c r="D1524" s="17"/>
    </row>
    <row r="1525" spans="2:4" ht="15" x14ac:dyDescent="0.25">
      <c r="B1525" s="110">
        <v>36665</v>
      </c>
      <c r="C1525" s="42">
        <v>833</v>
      </c>
      <c r="D1525" s="17"/>
    </row>
    <row r="1526" spans="2:4" ht="15" x14ac:dyDescent="0.25">
      <c r="B1526" s="110">
        <v>36668</v>
      </c>
      <c r="C1526" s="42">
        <v>854</v>
      </c>
      <c r="D1526" s="17"/>
    </row>
    <row r="1527" spans="2:4" ht="15" x14ac:dyDescent="0.25">
      <c r="B1527" s="110">
        <v>36669</v>
      </c>
      <c r="C1527" s="42">
        <v>839</v>
      </c>
      <c r="D1527" s="17"/>
    </row>
    <row r="1528" spans="2:4" ht="15" x14ac:dyDescent="0.25">
      <c r="B1528" s="110">
        <v>36670</v>
      </c>
      <c r="C1528" s="42">
        <v>831</v>
      </c>
      <c r="D1528" s="17"/>
    </row>
    <row r="1529" spans="2:4" ht="15" x14ac:dyDescent="0.25">
      <c r="B1529" s="110">
        <v>36671</v>
      </c>
      <c r="C1529" s="42">
        <v>821</v>
      </c>
      <c r="D1529" s="17"/>
    </row>
    <row r="1530" spans="2:4" ht="15" x14ac:dyDescent="0.25">
      <c r="B1530" s="110">
        <v>36672</v>
      </c>
      <c r="C1530" s="42">
        <v>823</v>
      </c>
      <c r="D1530" s="17"/>
    </row>
    <row r="1531" spans="2:4" ht="15" x14ac:dyDescent="0.25">
      <c r="B1531" s="110">
        <v>36676</v>
      </c>
      <c r="C1531" s="42">
        <v>797</v>
      </c>
      <c r="D1531" s="17"/>
    </row>
    <row r="1532" spans="2:4" ht="15" x14ac:dyDescent="0.25">
      <c r="B1532" s="110">
        <v>36677</v>
      </c>
      <c r="C1532" s="42">
        <v>792</v>
      </c>
      <c r="D1532" s="17"/>
    </row>
    <row r="1533" spans="2:4" ht="15" x14ac:dyDescent="0.25">
      <c r="B1533" s="110">
        <v>36678</v>
      </c>
      <c r="C1533" s="42">
        <v>770</v>
      </c>
      <c r="D1533" s="17"/>
    </row>
    <row r="1534" spans="2:4" ht="15" x14ac:dyDescent="0.25">
      <c r="B1534" s="110">
        <v>36679</v>
      </c>
      <c r="C1534" s="42">
        <v>731</v>
      </c>
      <c r="D1534" s="17"/>
    </row>
    <row r="1535" spans="2:4" ht="15" x14ac:dyDescent="0.25">
      <c r="B1535" s="110">
        <v>36682</v>
      </c>
      <c r="C1535" s="42">
        <v>743</v>
      </c>
      <c r="D1535" s="17"/>
    </row>
    <row r="1536" spans="2:4" ht="15" x14ac:dyDescent="0.25">
      <c r="B1536" s="110">
        <v>36683</v>
      </c>
      <c r="C1536" s="42">
        <v>741</v>
      </c>
      <c r="D1536" s="17"/>
    </row>
    <row r="1537" spans="2:4" ht="15" x14ac:dyDescent="0.25">
      <c r="B1537" s="110">
        <v>36684</v>
      </c>
      <c r="C1537" s="42">
        <v>730</v>
      </c>
      <c r="D1537" s="17"/>
    </row>
    <row r="1538" spans="2:4" ht="15" x14ac:dyDescent="0.25">
      <c r="B1538" s="110">
        <v>36685</v>
      </c>
      <c r="C1538" s="42">
        <v>725</v>
      </c>
      <c r="D1538" s="17"/>
    </row>
    <row r="1539" spans="2:4" ht="15" x14ac:dyDescent="0.25">
      <c r="B1539" s="110">
        <v>36686</v>
      </c>
      <c r="C1539" s="42">
        <v>711</v>
      </c>
      <c r="D1539" s="17"/>
    </row>
    <row r="1540" spans="2:4" ht="15" x14ac:dyDescent="0.25">
      <c r="B1540" s="110">
        <v>36689</v>
      </c>
      <c r="C1540" s="42">
        <v>718</v>
      </c>
      <c r="D1540" s="17"/>
    </row>
    <row r="1541" spans="2:4" ht="15" x14ac:dyDescent="0.25">
      <c r="B1541" s="110">
        <v>36690</v>
      </c>
      <c r="C1541" s="42">
        <v>706</v>
      </c>
      <c r="D1541" s="17"/>
    </row>
    <row r="1542" spans="2:4" ht="15" x14ac:dyDescent="0.25">
      <c r="B1542" s="110">
        <v>36691</v>
      </c>
      <c r="C1542" s="42">
        <v>708</v>
      </c>
      <c r="D1542" s="17"/>
    </row>
    <row r="1543" spans="2:4" ht="15" x14ac:dyDescent="0.25">
      <c r="B1543" s="110">
        <v>36692</v>
      </c>
      <c r="C1543" s="42">
        <v>719</v>
      </c>
      <c r="D1543" s="17"/>
    </row>
    <row r="1544" spans="2:4" ht="15" x14ac:dyDescent="0.25">
      <c r="B1544" s="110">
        <v>36693</v>
      </c>
      <c r="C1544" s="42">
        <v>723</v>
      </c>
      <c r="D1544" s="17"/>
    </row>
    <row r="1545" spans="2:4" ht="15" x14ac:dyDescent="0.25">
      <c r="B1545" s="110">
        <v>36696</v>
      </c>
      <c r="C1545" s="42">
        <v>719</v>
      </c>
      <c r="D1545" s="17"/>
    </row>
    <row r="1546" spans="2:4" ht="15" x14ac:dyDescent="0.25">
      <c r="B1546" s="110">
        <v>36697</v>
      </c>
      <c r="C1546" s="42">
        <v>715</v>
      </c>
      <c r="D1546" s="17"/>
    </row>
    <row r="1547" spans="2:4" ht="15" x14ac:dyDescent="0.25">
      <c r="B1547" s="110">
        <v>36698</v>
      </c>
      <c r="C1547" s="42">
        <v>706</v>
      </c>
      <c r="D1547" s="17"/>
    </row>
    <row r="1548" spans="2:4" ht="15" x14ac:dyDescent="0.25">
      <c r="B1548" s="110">
        <v>36699</v>
      </c>
      <c r="C1548" s="42">
        <v>709</v>
      </c>
      <c r="D1548" s="17"/>
    </row>
    <row r="1549" spans="2:4" ht="15" x14ac:dyDescent="0.25">
      <c r="B1549" s="110">
        <v>36700</v>
      </c>
      <c r="C1549" s="42">
        <v>725</v>
      </c>
      <c r="D1549" s="17"/>
    </row>
    <row r="1550" spans="2:4" ht="15" x14ac:dyDescent="0.25">
      <c r="B1550" s="110">
        <v>36703</v>
      </c>
      <c r="C1550" s="42">
        <v>722</v>
      </c>
      <c r="D1550" s="17"/>
    </row>
    <row r="1551" spans="2:4" ht="15" x14ac:dyDescent="0.25">
      <c r="B1551" s="110">
        <v>36704</v>
      </c>
      <c r="C1551" s="42">
        <v>716</v>
      </c>
      <c r="D1551" s="17"/>
    </row>
    <row r="1552" spans="2:4" ht="15" x14ac:dyDescent="0.25">
      <c r="B1552" s="110">
        <v>36705</v>
      </c>
      <c r="C1552" s="42">
        <v>709</v>
      </c>
      <c r="D1552" s="17"/>
    </row>
    <row r="1553" spans="2:4" ht="15" x14ac:dyDescent="0.25">
      <c r="B1553" s="110">
        <v>36706</v>
      </c>
      <c r="C1553" s="42">
        <v>719</v>
      </c>
      <c r="D1553" s="17"/>
    </row>
    <row r="1554" spans="2:4" ht="15" x14ac:dyDescent="0.25">
      <c r="B1554" s="110">
        <v>36707</v>
      </c>
      <c r="C1554" s="42">
        <v>722</v>
      </c>
      <c r="D1554" s="17"/>
    </row>
    <row r="1555" spans="2:4" ht="15" x14ac:dyDescent="0.25">
      <c r="B1555" s="110">
        <v>36710</v>
      </c>
      <c r="C1555" s="42">
        <v>705</v>
      </c>
      <c r="D1555" s="17"/>
    </row>
    <row r="1556" spans="2:4" ht="15" x14ac:dyDescent="0.25">
      <c r="B1556" s="110">
        <v>36712</v>
      </c>
      <c r="C1556" s="42">
        <v>694</v>
      </c>
      <c r="D1556" s="17"/>
    </row>
    <row r="1557" spans="2:4" ht="15" x14ac:dyDescent="0.25">
      <c r="B1557" s="110">
        <v>36713</v>
      </c>
      <c r="C1557" s="42">
        <v>694</v>
      </c>
      <c r="D1557" s="17"/>
    </row>
    <row r="1558" spans="2:4" ht="15" x14ac:dyDescent="0.25">
      <c r="B1558" s="110">
        <v>36714</v>
      </c>
      <c r="C1558" s="42">
        <v>697</v>
      </c>
      <c r="D1558" s="17"/>
    </row>
    <row r="1559" spans="2:4" ht="15" x14ac:dyDescent="0.25">
      <c r="B1559" s="110">
        <v>36717</v>
      </c>
      <c r="C1559" s="42">
        <v>698</v>
      </c>
      <c r="D1559" s="17"/>
    </row>
    <row r="1560" spans="2:4" ht="15" x14ac:dyDescent="0.25">
      <c r="B1560" s="110">
        <v>36718</v>
      </c>
      <c r="C1560" s="42">
        <v>710</v>
      </c>
      <c r="D1560" s="17"/>
    </row>
    <row r="1561" spans="2:4" ht="15" x14ac:dyDescent="0.25">
      <c r="B1561" s="110">
        <v>36719</v>
      </c>
      <c r="C1561" s="42">
        <v>705</v>
      </c>
      <c r="D1561" s="17"/>
    </row>
    <row r="1562" spans="2:4" ht="15" x14ac:dyDescent="0.25">
      <c r="B1562" s="110">
        <v>36720</v>
      </c>
      <c r="C1562" s="42">
        <v>709</v>
      </c>
      <c r="D1562" s="17"/>
    </row>
    <row r="1563" spans="2:4" ht="15" x14ac:dyDescent="0.25">
      <c r="B1563" s="110">
        <v>36721</v>
      </c>
      <c r="C1563" s="42">
        <v>705</v>
      </c>
      <c r="D1563" s="17"/>
    </row>
    <row r="1564" spans="2:4" ht="15" x14ac:dyDescent="0.25">
      <c r="B1564" s="110">
        <v>36724</v>
      </c>
      <c r="C1564" s="42">
        <v>700</v>
      </c>
      <c r="D1564" s="17"/>
    </row>
    <row r="1565" spans="2:4" ht="15" x14ac:dyDescent="0.25">
      <c r="B1565" s="110">
        <v>36725</v>
      </c>
      <c r="C1565" s="42">
        <v>699</v>
      </c>
      <c r="D1565" s="17"/>
    </row>
    <row r="1566" spans="2:4" ht="15" x14ac:dyDescent="0.25">
      <c r="B1566" s="110">
        <v>36726</v>
      </c>
      <c r="C1566" s="42">
        <v>710</v>
      </c>
      <c r="D1566" s="17"/>
    </row>
    <row r="1567" spans="2:4" ht="15" x14ac:dyDescent="0.25">
      <c r="B1567" s="110">
        <v>36727</v>
      </c>
      <c r="C1567" s="42">
        <v>704</v>
      </c>
      <c r="D1567" s="17"/>
    </row>
    <row r="1568" spans="2:4" ht="15" x14ac:dyDescent="0.25">
      <c r="B1568" s="110">
        <v>36728</v>
      </c>
      <c r="C1568" s="42">
        <v>702</v>
      </c>
      <c r="D1568" s="17"/>
    </row>
    <row r="1569" spans="2:4" ht="15" x14ac:dyDescent="0.25">
      <c r="B1569" s="110">
        <v>36731</v>
      </c>
      <c r="C1569" s="42">
        <v>695</v>
      </c>
      <c r="D1569" s="17"/>
    </row>
    <row r="1570" spans="2:4" ht="15" x14ac:dyDescent="0.25">
      <c r="B1570" s="110">
        <v>36732</v>
      </c>
      <c r="C1570" s="42">
        <v>699</v>
      </c>
      <c r="D1570" s="17"/>
    </row>
    <row r="1571" spans="2:4" ht="15" x14ac:dyDescent="0.25">
      <c r="B1571" s="110">
        <v>36733</v>
      </c>
      <c r="C1571" s="42">
        <v>705</v>
      </c>
      <c r="D1571" s="17"/>
    </row>
    <row r="1572" spans="2:4" ht="15" x14ac:dyDescent="0.25">
      <c r="B1572" s="110">
        <v>36734</v>
      </c>
      <c r="C1572" s="42">
        <v>716</v>
      </c>
      <c r="D1572" s="17"/>
    </row>
    <row r="1573" spans="2:4" ht="15" x14ac:dyDescent="0.25">
      <c r="B1573" s="110">
        <v>36735</v>
      </c>
      <c r="C1573" s="42">
        <v>716</v>
      </c>
      <c r="D1573" s="17"/>
    </row>
    <row r="1574" spans="2:4" ht="15" x14ac:dyDescent="0.25">
      <c r="B1574" s="110">
        <v>36738</v>
      </c>
      <c r="C1574" s="42">
        <v>712</v>
      </c>
      <c r="D1574" s="17"/>
    </row>
    <row r="1575" spans="2:4" ht="15" x14ac:dyDescent="0.25">
      <c r="B1575" s="110">
        <v>36739</v>
      </c>
      <c r="C1575" s="42">
        <v>719</v>
      </c>
      <c r="D1575" s="17"/>
    </row>
    <row r="1576" spans="2:4" ht="15" x14ac:dyDescent="0.25">
      <c r="B1576" s="110">
        <v>36740</v>
      </c>
      <c r="C1576" s="42">
        <v>708</v>
      </c>
      <c r="D1576" s="17"/>
    </row>
    <row r="1577" spans="2:4" ht="15" x14ac:dyDescent="0.25">
      <c r="B1577" s="110">
        <v>36741</v>
      </c>
      <c r="C1577" s="42">
        <v>701</v>
      </c>
      <c r="D1577" s="17"/>
    </row>
    <row r="1578" spans="2:4" ht="15" x14ac:dyDescent="0.25">
      <c r="B1578" s="110">
        <v>36742</v>
      </c>
      <c r="C1578" s="42">
        <v>700</v>
      </c>
      <c r="D1578" s="17"/>
    </row>
    <row r="1579" spans="2:4" ht="15" x14ac:dyDescent="0.25">
      <c r="B1579" s="110">
        <v>36745</v>
      </c>
      <c r="C1579" s="42">
        <v>694</v>
      </c>
      <c r="D1579" s="17"/>
    </row>
    <row r="1580" spans="2:4" ht="15" x14ac:dyDescent="0.25">
      <c r="B1580" s="110">
        <v>36746</v>
      </c>
      <c r="C1580" s="42">
        <v>697</v>
      </c>
      <c r="D1580" s="17"/>
    </row>
    <row r="1581" spans="2:4" ht="15" x14ac:dyDescent="0.25">
      <c r="B1581" s="110">
        <v>36747</v>
      </c>
      <c r="C1581" s="42">
        <v>692</v>
      </c>
      <c r="D1581" s="17"/>
    </row>
    <row r="1582" spans="2:4" ht="15" x14ac:dyDescent="0.25">
      <c r="B1582" s="110">
        <v>36748</v>
      </c>
      <c r="C1582" s="42">
        <v>698</v>
      </c>
      <c r="D1582" s="17"/>
    </row>
    <row r="1583" spans="2:4" ht="15" x14ac:dyDescent="0.25">
      <c r="B1583" s="110">
        <v>36749</v>
      </c>
      <c r="C1583" s="42">
        <v>678</v>
      </c>
      <c r="D1583" s="17"/>
    </row>
    <row r="1584" spans="2:4" ht="15" x14ac:dyDescent="0.25">
      <c r="B1584" s="110">
        <v>36752</v>
      </c>
      <c r="C1584" s="42">
        <v>672</v>
      </c>
      <c r="D1584" s="17"/>
    </row>
    <row r="1585" spans="2:4" ht="15" x14ac:dyDescent="0.25">
      <c r="B1585" s="110">
        <v>36753</v>
      </c>
      <c r="C1585" s="42">
        <v>675</v>
      </c>
      <c r="D1585" s="17"/>
    </row>
    <row r="1586" spans="2:4" ht="15" x14ac:dyDescent="0.25">
      <c r="B1586" s="110">
        <v>36754</v>
      </c>
      <c r="C1586" s="42">
        <v>689</v>
      </c>
      <c r="D1586" s="17"/>
    </row>
    <row r="1587" spans="2:4" ht="15" x14ac:dyDescent="0.25">
      <c r="B1587" s="110">
        <v>36755</v>
      </c>
      <c r="C1587" s="42">
        <v>672</v>
      </c>
      <c r="D1587" s="17"/>
    </row>
    <row r="1588" spans="2:4" ht="15" x14ac:dyDescent="0.25">
      <c r="B1588" s="110">
        <v>36756</v>
      </c>
      <c r="C1588" s="42">
        <v>685</v>
      </c>
      <c r="D1588" s="17"/>
    </row>
    <row r="1589" spans="2:4" ht="15" x14ac:dyDescent="0.25">
      <c r="B1589" s="110">
        <v>36759</v>
      </c>
      <c r="C1589" s="42">
        <v>694</v>
      </c>
      <c r="D1589" s="17"/>
    </row>
    <row r="1590" spans="2:4" ht="15" x14ac:dyDescent="0.25">
      <c r="B1590" s="110">
        <v>36760</v>
      </c>
      <c r="C1590" s="42">
        <v>679</v>
      </c>
      <c r="D1590" s="17"/>
    </row>
    <row r="1591" spans="2:4" ht="15" x14ac:dyDescent="0.25">
      <c r="B1591" s="110">
        <v>36761</v>
      </c>
      <c r="C1591" s="42">
        <v>680</v>
      </c>
      <c r="D1591" s="17"/>
    </row>
    <row r="1592" spans="2:4" ht="15" x14ac:dyDescent="0.25">
      <c r="B1592" s="110">
        <v>36762</v>
      </c>
      <c r="C1592" s="42">
        <v>674</v>
      </c>
      <c r="D1592" s="17"/>
    </row>
    <row r="1593" spans="2:4" ht="15" x14ac:dyDescent="0.25">
      <c r="B1593" s="110">
        <v>36763</v>
      </c>
      <c r="C1593" s="42">
        <v>664</v>
      </c>
      <c r="D1593" s="17"/>
    </row>
    <row r="1594" spans="2:4" ht="15" x14ac:dyDescent="0.25">
      <c r="B1594" s="110">
        <v>36766</v>
      </c>
      <c r="C1594" s="42">
        <v>663</v>
      </c>
      <c r="D1594" s="17"/>
    </row>
    <row r="1595" spans="2:4" ht="15" x14ac:dyDescent="0.25">
      <c r="B1595" s="110">
        <v>36767</v>
      </c>
      <c r="C1595" s="42">
        <v>661</v>
      </c>
      <c r="D1595" s="17"/>
    </row>
    <row r="1596" spans="2:4" ht="15" x14ac:dyDescent="0.25">
      <c r="B1596" s="110">
        <v>36768</v>
      </c>
      <c r="C1596" s="42">
        <v>660</v>
      </c>
      <c r="D1596" s="17"/>
    </row>
    <row r="1597" spans="2:4" ht="15" x14ac:dyDescent="0.25">
      <c r="B1597" s="110">
        <v>36769</v>
      </c>
      <c r="C1597" s="42">
        <v>672</v>
      </c>
      <c r="D1597" s="17"/>
    </row>
    <row r="1598" spans="2:4" ht="15" x14ac:dyDescent="0.25">
      <c r="B1598" s="110">
        <v>36770</v>
      </c>
      <c r="C1598" s="42">
        <v>663</v>
      </c>
      <c r="D1598" s="17"/>
    </row>
    <row r="1599" spans="2:4" ht="15" x14ac:dyDescent="0.25">
      <c r="B1599" s="110">
        <v>36774</v>
      </c>
      <c r="C1599" s="42">
        <v>669</v>
      </c>
      <c r="D1599" s="17"/>
    </row>
    <row r="1600" spans="2:4" ht="15" x14ac:dyDescent="0.25">
      <c r="B1600" s="110">
        <v>36775</v>
      </c>
      <c r="C1600" s="42">
        <v>662</v>
      </c>
      <c r="D1600" s="17"/>
    </row>
    <row r="1601" spans="2:4" ht="15" x14ac:dyDescent="0.25">
      <c r="B1601" s="110">
        <v>36776</v>
      </c>
      <c r="C1601" s="42">
        <v>670</v>
      </c>
      <c r="D1601" s="17"/>
    </row>
    <row r="1602" spans="2:4" ht="15" x14ac:dyDescent="0.25">
      <c r="B1602" s="110">
        <v>36777</v>
      </c>
      <c r="C1602" s="42">
        <v>675</v>
      </c>
      <c r="D1602" s="17"/>
    </row>
    <row r="1603" spans="2:4" ht="15" x14ac:dyDescent="0.25">
      <c r="B1603" s="110">
        <v>36780</v>
      </c>
      <c r="C1603" s="42">
        <v>679</v>
      </c>
      <c r="D1603" s="17"/>
    </row>
    <row r="1604" spans="2:4" ht="15" x14ac:dyDescent="0.25">
      <c r="B1604" s="110">
        <v>36781</v>
      </c>
      <c r="C1604" s="42">
        <v>689</v>
      </c>
      <c r="D1604" s="17"/>
    </row>
    <row r="1605" spans="2:4" ht="15" x14ac:dyDescent="0.25">
      <c r="B1605" s="110">
        <v>36782</v>
      </c>
      <c r="C1605" s="42">
        <v>696</v>
      </c>
      <c r="D1605" s="17"/>
    </row>
    <row r="1606" spans="2:4" ht="15" x14ac:dyDescent="0.25">
      <c r="B1606" s="110">
        <v>36783</v>
      </c>
      <c r="C1606" s="42">
        <v>693</v>
      </c>
      <c r="D1606" s="17"/>
    </row>
    <row r="1607" spans="2:4" ht="15" x14ac:dyDescent="0.25">
      <c r="B1607" s="110">
        <v>36784</v>
      </c>
      <c r="C1607" s="42">
        <v>702</v>
      </c>
      <c r="D1607" s="17"/>
    </row>
    <row r="1608" spans="2:4" ht="15" x14ac:dyDescent="0.25">
      <c r="B1608" s="110">
        <v>36787</v>
      </c>
      <c r="C1608" s="42">
        <v>727</v>
      </c>
      <c r="D1608" s="17"/>
    </row>
    <row r="1609" spans="2:4" ht="15" x14ac:dyDescent="0.25">
      <c r="B1609" s="110">
        <v>36788</v>
      </c>
      <c r="C1609" s="42">
        <v>717</v>
      </c>
      <c r="D1609" s="17"/>
    </row>
    <row r="1610" spans="2:4" ht="15" x14ac:dyDescent="0.25">
      <c r="B1610" s="110">
        <v>36789</v>
      </c>
      <c r="C1610" s="42">
        <v>730</v>
      </c>
      <c r="D1610" s="17"/>
    </row>
    <row r="1611" spans="2:4" ht="15" x14ac:dyDescent="0.25">
      <c r="B1611" s="110">
        <v>36790</v>
      </c>
      <c r="C1611" s="42">
        <v>726</v>
      </c>
      <c r="D1611" s="17"/>
    </row>
    <row r="1612" spans="2:4" ht="15" x14ac:dyDescent="0.25">
      <c r="B1612" s="110">
        <v>36791</v>
      </c>
      <c r="C1612" s="42">
        <v>723</v>
      </c>
      <c r="D1612" s="17"/>
    </row>
    <row r="1613" spans="2:4" ht="15" x14ac:dyDescent="0.25">
      <c r="B1613" s="110">
        <v>36794</v>
      </c>
      <c r="C1613" s="42">
        <v>716</v>
      </c>
      <c r="D1613" s="17"/>
    </row>
    <row r="1614" spans="2:4" ht="15" x14ac:dyDescent="0.25">
      <c r="B1614" s="110">
        <v>36795</v>
      </c>
      <c r="C1614" s="42">
        <v>721</v>
      </c>
      <c r="D1614" s="17"/>
    </row>
    <row r="1615" spans="2:4" ht="15" x14ac:dyDescent="0.25">
      <c r="B1615" s="110">
        <v>36796</v>
      </c>
      <c r="C1615" s="42">
        <v>711</v>
      </c>
      <c r="D1615" s="17"/>
    </row>
    <row r="1616" spans="2:4" ht="15" x14ac:dyDescent="0.25">
      <c r="B1616" s="110">
        <v>36797</v>
      </c>
      <c r="C1616" s="42">
        <v>705</v>
      </c>
      <c r="D1616" s="17"/>
    </row>
    <row r="1617" spans="2:4" ht="15" x14ac:dyDescent="0.25">
      <c r="B1617" s="110">
        <v>36798</v>
      </c>
      <c r="C1617" s="42">
        <v>705</v>
      </c>
      <c r="D1617" s="17"/>
    </row>
    <row r="1618" spans="2:4" ht="15" x14ac:dyDescent="0.25">
      <c r="B1618" s="110">
        <v>36801</v>
      </c>
      <c r="C1618" s="42">
        <v>714</v>
      </c>
      <c r="D1618" s="17"/>
    </row>
    <row r="1619" spans="2:4" ht="15" x14ac:dyDescent="0.25">
      <c r="B1619" s="110">
        <v>36802</v>
      </c>
      <c r="C1619" s="42">
        <v>694</v>
      </c>
      <c r="D1619" s="17"/>
    </row>
    <row r="1620" spans="2:4" ht="15" x14ac:dyDescent="0.25">
      <c r="B1620" s="110">
        <v>36803</v>
      </c>
      <c r="C1620" s="42">
        <v>687</v>
      </c>
      <c r="D1620" s="17"/>
    </row>
    <row r="1621" spans="2:4" ht="15" x14ac:dyDescent="0.25">
      <c r="B1621" s="110">
        <v>36804</v>
      </c>
      <c r="C1621" s="42">
        <v>687</v>
      </c>
      <c r="D1621" s="17"/>
    </row>
    <row r="1622" spans="2:4" ht="15" x14ac:dyDescent="0.25">
      <c r="B1622" s="110">
        <v>36805</v>
      </c>
      <c r="C1622" s="42">
        <v>701</v>
      </c>
      <c r="D1622" s="17"/>
    </row>
    <row r="1623" spans="2:4" ht="15" x14ac:dyDescent="0.25">
      <c r="B1623" s="110">
        <v>36809</v>
      </c>
      <c r="C1623" s="42">
        <v>701</v>
      </c>
      <c r="D1623" s="17"/>
    </row>
    <row r="1624" spans="2:4" ht="15" x14ac:dyDescent="0.25">
      <c r="B1624" s="110">
        <v>36810</v>
      </c>
      <c r="C1624" s="42">
        <v>712</v>
      </c>
      <c r="D1624" s="17"/>
    </row>
    <row r="1625" spans="2:4" ht="15" x14ac:dyDescent="0.25">
      <c r="B1625" s="110">
        <v>36811</v>
      </c>
      <c r="C1625" s="42">
        <v>741</v>
      </c>
      <c r="D1625" s="17"/>
    </row>
    <row r="1626" spans="2:4" ht="15" x14ac:dyDescent="0.25">
      <c r="B1626" s="110">
        <v>36812</v>
      </c>
      <c r="C1626" s="42">
        <v>744</v>
      </c>
      <c r="D1626" s="17"/>
    </row>
    <row r="1627" spans="2:4" ht="15" x14ac:dyDescent="0.25">
      <c r="B1627" s="110">
        <v>36815</v>
      </c>
      <c r="C1627" s="42">
        <v>742</v>
      </c>
      <c r="D1627" s="17"/>
    </row>
    <row r="1628" spans="2:4" ht="15" x14ac:dyDescent="0.25">
      <c r="B1628" s="110">
        <v>36816</v>
      </c>
      <c r="C1628" s="42">
        <v>776</v>
      </c>
      <c r="D1628" s="17"/>
    </row>
    <row r="1629" spans="2:4" ht="15" x14ac:dyDescent="0.25">
      <c r="B1629" s="110">
        <v>36817</v>
      </c>
      <c r="C1629" s="42">
        <v>779</v>
      </c>
      <c r="D1629" s="17"/>
    </row>
    <row r="1630" spans="2:4" ht="15" x14ac:dyDescent="0.25">
      <c r="B1630" s="110">
        <v>36818</v>
      </c>
      <c r="C1630" s="42">
        <v>772</v>
      </c>
      <c r="D1630" s="17"/>
    </row>
    <row r="1631" spans="2:4" ht="15" x14ac:dyDescent="0.25">
      <c r="B1631" s="110">
        <v>36819</v>
      </c>
      <c r="C1631" s="42">
        <v>771</v>
      </c>
      <c r="D1631" s="17"/>
    </row>
    <row r="1632" spans="2:4" ht="15" x14ac:dyDescent="0.25">
      <c r="B1632" s="110">
        <v>36822</v>
      </c>
      <c r="C1632" s="42">
        <v>791</v>
      </c>
      <c r="D1632" s="17"/>
    </row>
    <row r="1633" spans="2:4" ht="15" x14ac:dyDescent="0.25">
      <c r="B1633" s="110">
        <v>36823</v>
      </c>
      <c r="C1633" s="42">
        <v>792</v>
      </c>
      <c r="D1633" s="17"/>
    </row>
    <row r="1634" spans="2:4" ht="15" x14ac:dyDescent="0.25">
      <c r="B1634" s="110">
        <v>36824</v>
      </c>
      <c r="C1634" s="42">
        <v>807</v>
      </c>
      <c r="D1634" s="17"/>
    </row>
    <row r="1635" spans="2:4" ht="15" x14ac:dyDescent="0.25">
      <c r="B1635" s="110">
        <v>36825</v>
      </c>
      <c r="C1635" s="42">
        <v>811</v>
      </c>
      <c r="D1635" s="17"/>
    </row>
    <row r="1636" spans="2:4" ht="15" x14ac:dyDescent="0.25">
      <c r="B1636" s="110">
        <v>36826</v>
      </c>
      <c r="C1636" s="42">
        <v>792</v>
      </c>
      <c r="D1636" s="17"/>
    </row>
    <row r="1637" spans="2:4" ht="15" x14ac:dyDescent="0.25">
      <c r="B1637" s="110">
        <v>36829</v>
      </c>
      <c r="C1637" s="42">
        <v>776</v>
      </c>
      <c r="D1637" s="17"/>
    </row>
    <row r="1638" spans="2:4" ht="15" x14ac:dyDescent="0.25">
      <c r="B1638" s="110">
        <v>36830</v>
      </c>
      <c r="C1638" s="42">
        <v>758</v>
      </c>
      <c r="D1638" s="17"/>
    </row>
    <row r="1639" spans="2:4" ht="15" x14ac:dyDescent="0.25">
      <c r="B1639" s="110">
        <v>36831</v>
      </c>
      <c r="C1639" s="42">
        <v>772</v>
      </c>
      <c r="D1639" s="17"/>
    </row>
    <row r="1640" spans="2:4" ht="15" x14ac:dyDescent="0.25">
      <c r="B1640" s="110">
        <v>36832</v>
      </c>
      <c r="C1640" s="42">
        <v>753</v>
      </c>
      <c r="D1640" s="17"/>
    </row>
    <row r="1641" spans="2:4" ht="15" x14ac:dyDescent="0.25">
      <c r="B1641" s="110">
        <v>36833</v>
      </c>
      <c r="C1641" s="42">
        <v>775</v>
      </c>
      <c r="D1641" s="17"/>
    </row>
    <row r="1642" spans="2:4" ht="15" x14ac:dyDescent="0.25">
      <c r="B1642" s="110">
        <v>36836</v>
      </c>
      <c r="C1642" s="42">
        <v>776</v>
      </c>
      <c r="D1642" s="17"/>
    </row>
    <row r="1643" spans="2:4" ht="15" x14ac:dyDescent="0.25">
      <c r="B1643" s="110">
        <v>36837</v>
      </c>
      <c r="C1643" s="42">
        <v>799</v>
      </c>
      <c r="D1643" s="17"/>
    </row>
    <row r="1644" spans="2:4" ht="15" x14ac:dyDescent="0.25">
      <c r="B1644" s="110">
        <v>36838</v>
      </c>
      <c r="C1644" s="42">
        <v>818</v>
      </c>
      <c r="D1644" s="17"/>
    </row>
    <row r="1645" spans="2:4" ht="15" x14ac:dyDescent="0.25">
      <c r="B1645" s="110">
        <v>36839</v>
      </c>
      <c r="C1645" s="42">
        <v>833</v>
      </c>
      <c r="D1645" s="17"/>
    </row>
    <row r="1646" spans="2:4" ht="15" x14ac:dyDescent="0.25">
      <c r="B1646" s="110">
        <v>36840</v>
      </c>
      <c r="C1646" s="42">
        <v>812</v>
      </c>
      <c r="D1646" s="17"/>
    </row>
    <row r="1647" spans="2:4" ht="15" x14ac:dyDescent="0.25">
      <c r="B1647" s="110">
        <v>36843</v>
      </c>
      <c r="C1647" s="42">
        <v>810</v>
      </c>
      <c r="D1647" s="17"/>
    </row>
    <row r="1648" spans="2:4" ht="15" x14ac:dyDescent="0.25">
      <c r="B1648" s="110">
        <v>36844</v>
      </c>
      <c r="C1648" s="42">
        <v>800</v>
      </c>
      <c r="D1648" s="17"/>
    </row>
    <row r="1649" spans="2:4" ht="15" x14ac:dyDescent="0.25">
      <c r="B1649" s="110">
        <v>36845</v>
      </c>
      <c r="C1649" s="42">
        <v>794</v>
      </c>
      <c r="D1649" s="17"/>
    </row>
    <row r="1650" spans="2:4" ht="15" x14ac:dyDescent="0.25">
      <c r="B1650" s="110">
        <v>36846</v>
      </c>
      <c r="C1650" s="42">
        <v>792</v>
      </c>
      <c r="D1650" s="17"/>
    </row>
    <row r="1651" spans="2:4" ht="15" x14ac:dyDescent="0.25">
      <c r="B1651" s="110">
        <v>36847</v>
      </c>
      <c r="C1651" s="42">
        <v>794</v>
      </c>
      <c r="D1651" s="17"/>
    </row>
    <row r="1652" spans="2:4" ht="15" x14ac:dyDescent="0.25">
      <c r="B1652" s="110">
        <v>36850</v>
      </c>
      <c r="C1652" s="42">
        <v>776</v>
      </c>
      <c r="D1652" s="17"/>
    </row>
    <row r="1653" spans="2:4" ht="15" x14ac:dyDescent="0.25">
      <c r="B1653" s="110">
        <v>36851</v>
      </c>
      <c r="C1653" s="42">
        <v>775</v>
      </c>
      <c r="D1653" s="17"/>
    </row>
    <row r="1654" spans="2:4" ht="15" x14ac:dyDescent="0.25">
      <c r="B1654" s="110">
        <v>36852</v>
      </c>
      <c r="C1654" s="42">
        <v>798</v>
      </c>
      <c r="D1654" s="17"/>
    </row>
    <row r="1655" spans="2:4" ht="15" x14ac:dyDescent="0.25">
      <c r="B1655" s="110">
        <v>36854</v>
      </c>
      <c r="C1655" s="42">
        <v>796</v>
      </c>
      <c r="D1655" s="17"/>
    </row>
    <row r="1656" spans="2:4" ht="15" x14ac:dyDescent="0.25">
      <c r="B1656" s="110">
        <v>36857</v>
      </c>
      <c r="C1656" s="42">
        <v>794</v>
      </c>
      <c r="D1656" s="17"/>
    </row>
    <row r="1657" spans="2:4" ht="15" x14ac:dyDescent="0.25">
      <c r="B1657" s="110">
        <v>36858</v>
      </c>
      <c r="C1657" s="42">
        <v>808</v>
      </c>
      <c r="D1657" s="17"/>
    </row>
    <row r="1658" spans="2:4" ht="15" x14ac:dyDescent="0.25">
      <c r="B1658" s="110">
        <v>36859</v>
      </c>
      <c r="C1658" s="42">
        <v>800</v>
      </c>
      <c r="D1658" s="17"/>
    </row>
    <row r="1659" spans="2:4" ht="15" x14ac:dyDescent="0.25">
      <c r="B1659" s="110">
        <v>36860</v>
      </c>
      <c r="C1659" s="42">
        <v>829</v>
      </c>
      <c r="D1659" s="17"/>
    </row>
    <row r="1660" spans="2:4" ht="15" x14ac:dyDescent="0.25">
      <c r="B1660" s="110">
        <v>36861</v>
      </c>
      <c r="C1660" s="42">
        <v>810</v>
      </c>
      <c r="D1660" s="17"/>
    </row>
    <row r="1661" spans="2:4" ht="15" x14ac:dyDescent="0.25">
      <c r="B1661" s="110">
        <v>36864</v>
      </c>
      <c r="C1661" s="42">
        <v>810</v>
      </c>
      <c r="D1661" s="17"/>
    </row>
    <row r="1662" spans="2:4" ht="15" x14ac:dyDescent="0.25">
      <c r="B1662" s="110">
        <v>36865</v>
      </c>
      <c r="C1662" s="42">
        <v>794</v>
      </c>
      <c r="D1662" s="17"/>
    </row>
    <row r="1663" spans="2:4" ht="15" x14ac:dyDescent="0.25">
      <c r="B1663" s="110">
        <v>36866</v>
      </c>
      <c r="C1663" s="42">
        <v>789</v>
      </c>
      <c r="D1663" s="17"/>
    </row>
    <row r="1664" spans="2:4" ht="15" x14ac:dyDescent="0.25">
      <c r="B1664" s="110">
        <v>36867</v>
      </c>
      <c r="C1664" s="42">
        <v>782</v>
      </c>
      <c r="D1664" s="17"/>
    </row>
    <row r="1665" spans="2:4" ht="15" x14ac:dyDescent="0.25">
      <c r="B1665" s="110">
        <v>36868</v>
      </c>
      <c r="C1665" s="42">
        <v>763</v>
      </c>
      <c r="D1665" s="17"/>
    </row>
    <row r="1666" spans="2:4" ht="15" x14ac:dyDescent="0.25">
      <c r="B1666" s="110">
        <v>36871</v>
      </c>
      <c r="C1666" s="42">
        <v>759</v>
      </c>
      <c r="D1666" s="17"/>
    </row>
    <row r="1667" spans="2:4" ht="15" x14ac:dyDescent="0.25">
      <c r="B1667" s="110">
        <v>36872</v>
      </c>
      <c r="C1667" s="42">
        <v>768</v>
      </c>
      <c r="D1667" s="17"/>
    </row>
    <row r="1668" spans="2:4" ht="15" x14ac:dyDescent="0.25">
      <c r="B1668" s="110">
        <v>36873</v>
      </c>
      <c r="C1668" s="42">
        <v>771</v>
      </c>
      <c r="D1668" s="17"/>
    </row>
    <row r="1669" spans="2:4" ht="15" x14ac:dyDescent="0.25">
      <c r="B1669" s="110">
        <v>36874</v>
      </c>
      <c r="C1669" s="42">
        <v>778</v>
      </c>
      <c r="D1669" s="17"/>
    </row>
    <row r="1670" spans="2:4" ht="15" x14ac:dyDescent="0.25">
      <c r="B1670" s="110">
        <v>36875</v>
      </c>
      <c r="C1670" s="42">
        <v>781</v>
      </c>
      <c r="D1670" s="17"/>
    </row>
    <row r="1671" spans="2:4" ht="15" x14ac:dyDescent="0.25">
      <c r="B1671" s="110">
        <v>36878</v>
      </c>
      <c r="C1671" s="42">
        <v>779</v>
      </c>
      <c r="D1671" s="17"/>
    </row>
    <row r="1672" spans="2:4" ht="15" x14ac:dyDescent="0.25">
      <c r="B1672" s="110">
        <v>36879</v>
      </c>
      <c r="C1672" s="42">
        <v>761</v>
      </c>
      <c r="D1672" s="17"/>
    </row>
    <row r="1673" spans="2:4" ht="15" x14ac:dyDescent="0.25">
      <c r="B1673" s="110">
        <v>36880</v>
      </c>
      <c r="C1673" s="42">
        <v>778</v>
      </c>
      <c r="D1673" s="17"/>
    </row>
    <row r="1674" spans="2:4" ht="15" x14ac:dyDescent="0.25">
      <c r="B1674" s="110">
        <v>36881</v>
      </c>
      <c r="C1674" s="42">
        <v>773</v>
      </c>
      <c r="D1674" s="17"/>
    </row>
    <row r="1675" spans="2:4" ht="15" x14ac:dyDescent="0.25">
      <c r="B1675" s="110">
        <v>36882</v>
      </c>
      <c r="C1675" s="42">
        <v>765</v>
      </c>
      <c r="D1675" s="17"/>
    </row>
    <row r="1676" spans="2:4" ht="15" x14ac:dyDescent="0.25">
      <c r="B1676" s="110">
        <v>36886</v>
      </c>
      <c r="C1676" s="42">
        <v>760</v>
      </c>
      <c r="D1676" s="17"/>
    </row>
    <row r="1677" spans="2:4" ht="15" x14ac:dyDescent="0.25">
      <c r="B1677" s="110">
        <v>36887</v>
      </c>
      <c r="C1677" s="42">
        <v>754</v>
      </c>
      <c r="D1677" s="17"/>
    </row>
    <row r="1678" spans="2:4" ht="15" x14ac:dyDescent="0.25">
      <c r="B1678" s="110">
        <v>36888</v>
      </c>
      <c r="C1678" s="42">
        <v>744</v>
      </c>
      <c r="D1678" s="17"/>
    </row>
    <row r="1679" spans="2:4" ht="15" x14ac:dyDescent="0.25">
      <c r="B1679" s="110">
        <v>36889</v>
      </c>
      <c r="C1679" s="42">
        <v>749</v>
      </c>
      <c r="D1679" s="17"/>
    </row>
    <row r="1680" spans="2:4" ht="15" x14ac:dyDescent="0.25">
      <c r="B1680" s="110">
        <v>36893</v>
      </c>
      <c r="C1680" s="42">
        <v>762</v>
      </c>
      <c r="D1680" s="17"/>
    </row>
    <row r="1681" spans="2:4" ht="15" x14ac:dyDescent="0.25">
      <c r="B1681" s="110">
        <v>36894</v>
      </c>
      <c r="C1681" s="42">
        <v>738</v>
      </c>
      <c r="D1681" s="17"/>
    </row>
    <row r="1682" spans="2:4" ht="15" x14ac:dyDescent="0.25">
      <c r="B1682" s="110">
        <v>36895</v>
      </c>
      <c r="C1682" s="42">
        <v>737</v>
      </c>
      <c r="D1682" s="17"/>
    </row>
    <row r="1683" spans="2:4" ht="15" x14ac:dyDescent="0.25">
      <c r="B1683" s="110">
        <v>36896</v>
      </c>
      <c r="C1683" s="42">
        <v>740</v>
      </c>
      <c r="D1683" s="17"/>
    </row>
    <row r="1684" spans="2:4" ht="15" x14ac:dyDescent="0.25">
      <c r="B1684" s="110">
        <v>36899</v>
      </c>
      <c r="C1684" s="42">
        <v>751</v>
      </c>
      <c r="D1684" s="17"/>
    </row>
    <row r="1685" spans="2:4" ht="15" x14ac:dyDescent="0.25">
      <c r="B1685" s="110">
        <v>36900</v>
      </c>
      <c r="C1685" s="42">
        <v>750</v>
      </c>
      <c r="D1685" s="17"/>
    </row>
    <row r="1686" spans="2:4" ht="15" x14ac:dyDescent="0.25">
      <c r="B1686" s="110">
        <v>36901</v>
      </c>
      <c r="C1686" s="42">
        <v>748</v>
      </c>
      <c r="D1686" s="17"/>
    </row>
    <row r="1687" spans="2:4" ht="15" x14ac:dyDescent="0.25">
      <c r="B1687" s="110">
        <v>36902</v>
      </c>
      <c r="C1687" s="42">
        <v>739</v>
      </c>
      <c r="D1687" s="17"/>
    </row>
    <row r="1688" spans="2:4" ht="15" x14ac:dyDescent="0.25">
      <c r="B1688" s="110">
        <v>36903</v>
      </c>
      <c r="C1688" s="42">
        <v>728</v>
      </c>
      <c r="D1688" s="17"/>
    </row>
    <row r="1689" spans="2:4" ht="15" x14ac:dyDescent="0.25">
      <c r="B1689" s="110">
        <v>36907</v>
      </c>
      <c r="C1689" s="42">
        <v>732</v>
      </c>
      <c r="D1689" s="17"/>
    </row>
    <row r="1690" spans="2:4" ht="15" x14ac:dyDescent="0.25">
      <c r="B1690" s="110">
        <v>36908</v>
      </c>
      <c r="C1690" s="42">
        <v>729</v>
      </c>
      <c r="D1690" s="17"/>
    </row>
    <row r="1691" spans="2:4" ht="15" x14ac:dyDescent="0.25">
      <c r="B1691" s="110">
        <v>36909</v>
      </c>
      <c r="C1691" s="42">
        <v>726</v>
      </c>
      <c r="D1691" s="17"/>
    </row>
    <row r="1692" spans="2:4" ht="15" x14ac:dyDescent="0.25">
      <c r="B1692" s="110">
        <v>36910</v>
      </c>
      <c r="C1692" s="42">
        <v>717</v>
      </c>
      <c r="D1692" s="17"/>
    </row>
    <row r="1693" spans="2:4" ht="15" x14ac:dyDescent="0.25">
      <c r="B1693" s="110">
        <v>36913</v>
      </c>
      <c r="C1693" s="42">
        <v>708</v>
      </c>
      <c r="D1693" s="17"/>
    </row>
    <row r="1694" spans="2:4" ht="15" x14ac:dyDescent="0.25">
      <c r="B1694" s="110">
        <v>36914</v>
      </c>
      <c r="C1694" s="42">
        <v>697</v>
      </c>
      <c r="D1694" s="17"/>
    </row>
    <row r="1695" spans="2:4" ht="15" x14ac:dyDescent="0.25">
      <c r="B1695" s="110">
        <v>36915</v>
      </c>
      <c r="C1695" s="42">
        <v>694</v>
      </c>
      <c r="D1695" s="17"/>
    </row>
    <row r="1696" spans="2:4" ht="15" x14ac:dyDescent="0.25">
      <c r="B1696" s="110">
        <v>36916</v>
      </c>
      <c r="C1696" s="42">
        <v>699</v>
      </c>
      <c r="D1696" s="17"/>
    </row>
    <row r="1697" spans="2:4" ht="15" x14ac:dyDescent="0.25">
      <c r="B1697" s="110">
        <v>36917</v>
      </c>
      <c r="C1697" s="42">
        <v>683</v>
      </c>
      <c r="D1697" s="17"/>
    </row>
    <row r="1698" spans="2:4" ht="15" x14ac:dyDescent="0.25">
      <c r="B1698" s="110">
        <v>36920</v>
      </c>
      <c r="C1698" s="42">
        <v>668</v>
      </c>
      <c r="D1698" s="17"/>
    </row>
    <row r="1699" spans="2:4" ht="15" x14ac:dyDescent="0.25">
      <c r="B1699" s="110">
        <v>36921</v>
      </c>
      <c r="C1699" s="42">
        <v>680</v>
      </c>
      <c r="D1699" s="17"/>
    </row>
    <row r="1700" spans="2:4" ht="15" x14ac:dyDescent="0.25">
      <c r="B1700" s="110">
        <v>36922</v>
      </c>
      <c r="C1700" s="42">
        <v>677</v>
      </c>
      <c r="D1700" s="17"/>
    </row>
    <row r="1701" spans="2:4" ht="15" x14ac:dyDescent="0.25">
      <c r="B1701" s="110">
        <v>36923</v>
      </c>
      <c r="C1701" s="42">
        <v>687</v>
      </c>
      <c r="D1701" s="17"/>
    </row>
    <row r="1702" spans="2:4" ht="15" x14ac:dyDescent="0.25">
      <c r="B1702" s="110">
        <v>36924</v>
      </c>
      <c r="C1702" s="42">
        <v>687</v>
      </c>
      <c r="D1702" s="17"/>
    </row>
    <row r="1703" spans="2:4" ht="15" x14ac:dyDescent="0.25">
      <c r="B1703" s="110">
        <v>36927</v>
      </c>
      <c r="C1703" s="42">
        <v>702</v>
      </c>
      <c r="D1703" s="17"/>
    </row>
    <row r="1704" spans="2:4" ht="15" x14ac:dyDescent="0.25">
      <c r="B1704" s="110">
        <v>36928</v>
      </c>
      <c r="C1704" s="42">
        <v>693</v>
      </c>
      <c r="D1704" s="17"/>
    </row>
    <row r="1705" spans="2:4" ht="15" x14ac:dyDescent="0.25">
      <c r="B1705" s="110">
        <v>36929</v>
      </c>
      <c r="C1705" s="42">
        <v>703</v>
      </c>
      <c r="D1705" s="17"/>
    </row>
    <row r="1706" spans="2:4" ht="15" x14ac:dyDescent="0.25">
      <c r="B1706" s="110">
        <v>36930</v>
      </c>
      <c r="C1706" s="42">
        <v>692</v>
      </c>
      <c r="D1706" s="17"/>
    </row>
    <row r="1707" spans="2:4" ht="15" x14ac:dyDescent="0.25">
      <c r="B1707" s="110">
        <v>36931</v>
      </c>
      <c r="C1707" s="42">
        <v>696</v>
      </c>
      <c r="D1707" s="17"/>
    </row>
    <row r="1708" spans="2:4" ht="15" x14ac:dyDescent="0.25">
      <c r="B1708" s="110">
        <v>36934</v>
      </c>
      <c r="C1708" s="42">
        <v>694</v>
      </c>
      <c r="D1708" s="17"/>
    </row>
    <row r="1709" spans="2:4" ht="15" x14ac:dyDescent="0.25">
      <c r="B1709" s="110">
        <v>36935</v>
      </c>
      <c r="C1709" s="42">
        <v>693</v>
      </c>
      <c r="D1709" s="17"/>
    </row>
    <row r="1710" spans="2:4" ht="15" x14ac:dyDescent="0.25">
      <c r="B1710" s="110">
        <v>36936</v>
      </c>
      <c r="C1710" s="42">
        <v>689</v>
      </c>
      <c r="D1710" s="17"/>
    </row>
    <row r="1711" spans="2:4" ht="15" x14ac:dyDescent="0.25">
      <c r="B1711" s="110">
        <v>36937</v>
      </c>
      <c r="C1711" s="42">
        <v>680</v>
      </c>
      <c r="D1711" s="17"/>
    </row>
    <row r="1712" spans="2:4" ht="15" x14ac:dyDescent="0.25">
      <c r="B1712" s="110">
        <v>36938</v>
      </c>
      <c r="C1712" s="42">
        <v>692</v>
      </c>
      <c r="D1712" s="17"/>
    </row>
    <row r="1713" spans="2:4" ht="15" x14ac:dyDescent="0.25">
      <c r="B1713" s="110">
        <v>36942</v>
      </c>
      <c r="C1713" s="42">
        <v>715</v>
      </c>
      <c r="D1713" s="17"/>
    </row>
    <row r="1714" spans="2:4" ht="15" x14ac:dyDescent="0.25">
      <c r="B1714" s="110">
        <v>36943</v>
      </c>
      <c r="C1714" s="42">
        <v>735</v>
      </c>
      <c r="D1714" s="17"/>
    </row>
    <row r="1715" spans="2:4" ht="15" x14ac:dyDescent="0.25">
      <c r="B1715" s="110">
        <v>36944</v>
      </c>
      <c r="C1715" s="42">
        <v>728</v>
      </c>
      <c r="D1715" s="17"/>
    </row>
    <row r="1716" spans="2:4" ht="15" x14ac:dyDescent="0.25">
      <c r="B1716" s="110">
        <v>36945</v>
      </c>
      <c r="C1716" s="42">
        <v>731</v>
      </c>
      <c r="D1716" s="17"/>
    </row>
    <row r="1717" spans="2:4" ht="15" x14ac:dyDescent="0.25">
      <c r="B1717" s="110">
        <v>36948</v>
      </c>
      <c r="C1717" s="42">
        <v>728</v>
      </c>
      <c r="D1717" s="17"/>
    </row>
    <row r="1718" spans="2:4" ht="15" x14ac:dyDescent="0.25">
      <c r="B1718" s="110">
        <v>36949</v>
      </c>
      <c r="C1718" s="42">
        <v>745</v>
      </c>
      <c r="D1718" s="17"/>
    </row>
    <row r="1719" spans="2:4" ht="15" x14ac:dyDescent="0.25">
      <c r="B1719" s="110">
        <v>36950</v>
      </c>
      <c r="C1719" s="42">
        <v>753</v>
      </c>
      <c r="D1719" s="17"/>
    </row>
    <row r="1720" spans="2:4" ht="15" x14ac:dyDescent="0.25">
      <c r="B1720" s="110">
        <v>36951</v>
      </c>
      <c r="C1720" s="42">
        <v>742</v>
      </c>
      <c r="D1720" s="17"/>
    </row>
    <row r="1721" spans="2:4" ht="15" x14ac:dyDescent="0.25">
      <c r="B1721" s="110">
        <v>36952</v>
      </c>
      <c r="C1721" s="42">
        <v>729</v>
      </c>
      <c r="D1721" s="17"/>
    </row>
    <row r="1722" spans="2:4" ht="15" x14ac:dyDescent="0.25">
      <c r="B1722" s="110">
        <v>36955</v>
      </c>
      <c r="C1722" s="42">
        <v>718</v>
      </c>
      <c r="D1722" s="17"/>
    </row>
    <row r="1723" spans="2:4" ht="15" x14ac:dyDescent="0.25">
      <c r="B1723" s="110">
        <v>36956</v>
      </c>
      <c r="C1723" s="42">
        <v>714</v>
      </c>
      <c r="D1723" s="17"/>
    </row>
    <row r="1724" spans="2:4" ht="15" x14ac:dyDescent="0.25">
      <c r="B1724" s="110">
        <v>36957</v>
      </c>
      <c r="C1724" s="42">
        <v>713</v>
      </c>
      <c r="D1724" s="17"/>
    </row>
    <row r="1725" spans="2:4" ht="15" x14ac:dyDescent="0.25">
      <c r="B1725" s="110">
        <v>36958</v>
      </c>
      <c r="C1725" s="42">
        <v>721</v>
      </c>
      <c r="D1725" s="17"/>
    </row>
    <row r="1726" spans="2:4" ht="15" x14ac:dyDescent="0.25">
      <c r="B1726" s="110">
        <v>36959</v>
      </c>
      <c r="C1726" s="42">
        <v>714</v>
      </c>
      <c r="D1726" s="17"/>
    </row>
    <row r="1727" spans="2:4" ht="15" x14ac:dyDescent="0.25">
      <c r="B1727" s="110">
        <v>36962</v>
      </c>
      <c r="C1727" s="42">
        <v>728</v>
      </c>
      <c r="D1727" s="17"/>
    </row>
    <row r="1728" spans="2:4" ht="15" x14ac:dyDescent="0.25">
      <c r="B1728" s="110">
        <v>36963</v>
      </c>
      <c r="C1728" s="42">
        <v>734</v>
      </c>
      <c r="D1728" s="17"/>
    </row>
    <row r="1729" spans="2:4" ht="15" x14ac:dyDescent="0.25">
      <c r="B1729" s="110">
        <v>36964</v>
      </c>
      <c r="C1729" s="42">
        <v>744</v>
      </c>
      <c r="D1729" s="17"/>
    </row>
    <row r="1730" spans="2:4" ht="15" x14ac:dyDescent="0.25">
      <c r="B1730" s="110">
        <v>36965</v>
      </c>
      <c r="C1730" s="42">
        <v>758</v>
      </c>
      <c r="D1730" s="17"/>
    </row>
    <row r="1731" spans="2:4" ht="15" x14ac:dyDescent="0.25">
      <c r="B1731" s="110">
        <v>36966</v>
      </c>
      <c r="C1731" s="42">
        <v>775</v>
      </c>
      <c r="D1731" s="17"/>
    </row>
    <row r="1732" spans="2:4" ht="15" x14ac:dyDescent="0.25">
      <c r="B1732" s="110">
        <v>36969</v>
      </c>
      <c r="C1732" s="42">
        <v>797</v>
      </c>
      <c r="D1732" s="17"/>
    </row>
    <row r="1733" spans="2:4" ht="15" x14ac:dyDescent="0.25">
      <c r="B1733" s="110">
        <v>36970</v>
      </c>
      <c r="C1733" s="42">
        <v>790</v>
      </c>
      <c r="D1733" s="17"/>
    </row>
    <row r="1734" spans="2:4" ht="15" x14ac:dyDescent="0.25">
      <c r="B1734" s="110">
        <v>36971</v>
      </c>
      <c r="C1734" s="42">
        <v>785</v>
      </c>
      <c r="D1734" s="17"/>
    </row>
    <row r="1735" spans="2:4" ht="15" x14ac:dyDescent="0.25">
      <c r="B1735" s="110">
        <v>36972</v>
      </c>
      <c r="C1735" s="42">
        <v>831</v>
      </c>
      <c r="D1735" s="17"/>
    </row>
    <row r="1736" spans="2:4" ht="15" x14ac:dyDescent="0.25">
      <c r="B1736" s="110">
        <v>36973</v>
      </c>
      <c r="C1736" s="42">
        <v>853</v>
      </c>
      <c r="D1736" s="17"/>
    </row>
    <row r="1737" spans="2:4" ht="15" x14ac:dyDescent="0.25">
      <c r="B1737" s="110">
        <v>36976</v>
      </c>
      <c r="C1737" s="42">
        <v>810</v>
      </c>
      <c r="D1737" s="17"/>
    </row>
    <row r="1738" spans="2:4" ht="15" x14ac:dyDescent="0.25">
      <c r="B1738" s="110">
        <v>36977</v>
      </c>
      <c r="C1738" s="42">
        <v>788</v>
      </c>
      <c r="D1738" s="17"/>
    </row>
    <row r="1739" spans="2:4" ht="15" x14ac:dyDescent="0.25">
      <c r="B1739" s="110">
        <v>36978</v>
      </c>
      <c r="C1739" s="42">
        <v>788</v>
      </c>
      <c r="D1739" s="17"/>
    </row>
    <row r="1740" spans="2:4" ht="15" x14ac:dyDescent="0.25">
      <c r="B1740" s="110">
        <v>36979</v>
      </c>
      <c r="C1740" s="42">
        <v>808</v>
      </c>
      <c r="D1740" s="17"/>
    </row>
    <row r="1741" spans="2:4" ht="15" x14ac:dyDescent="0.25">
      <c r="B1741" s="110">
        <v>36980</v>
      </c>
      <c r="C1741" s="42">
        <v>811</v>
      </c>
      <c r="D1741" s="17"/>
    </row>
    <row r="1742" spans="2:4" ht="15" x14ac:dyDescent="0.25">
      <c r="B1742" s="110">
        <v>36983</v>
      </c>
      <c r="C1742" s="42">
        <v>811</v>
      </c>
      <c r="D1742" s="17"/>
    </row>
    <row r="1743" spans="2:4" ht="15" x14ac:dyDescent="0.25">
      <c r="B1743" s="110">
        <v>36984</v>
      </c>
      <c r="C1743" s="42">
        <v>812</v>
      </c>
      <c r="D1743" s="17"/>
    </row>
    <row r="1744" spans="2:4" ht="15" x14ac:dyDescent="0.25">
      <c r="B1744" s="110">
        <v>36985</v>
      </c>
      <c r="C1744" s="42">
        <v>806</v>
      </c>
      <c r="D1744" s="17"/>
    </row>
    <row r="1745" spans="2:4" ht="15" x14ac:dyDescent="0.25">
      <c r="B1745" s="110">
        <v>36986</v>
      </c>
      <c r="C1745" s="42">
        <v>796</v>
      </c>
      <c r="D1745" s="17"/>
    </row>
    <row r="1746" spans="2:4" ht="15" x14ac:dyDescent="0.25">
      <c r="B1746" s="110">
        <v>36987</v>
      </c>
      <c r="C1746" s="42">
        <v>794</v>
      </c>
      <c r="D1746" s="17"/>
    </row>
    <row r="1747" spans="2:4" ht="15" x14ac:dyDescent="0.25">
      <c r="B1747" s="110">
        <v>36990</v>
      </c>
      <c r="C1747" s="42">
        <v>782</v>
      </c>
      <c r="D1747" s="17"/>
    </row>
    <row r="1748" spans="2:4" ht="15" x14ac:dyDescent="0.25">
      <c r="B1748" s="110">
        <v>36991</v>
      </c>
      <c r="C1748" s="42">
        <v>757</v>
      </c>
      <c r="D1748" s="17"/>
    </row>
    <row r="1749" spans="2:4" ht="15" x14ac:dyDescent="0.25">
      <c r="B1749" s="110">
        <v>36992</v>
      </c>
      <c r="C1749" s="42">
        <v>763</v>
      </c>
      <c r="D1749" s="17"/>
    </row>
    <row r="1750" spans="2:4" ht="15" x14ac:dyDescent="0.25">
      <c r="B1750" s="110">
        <v>36993</v>
      </c>
      <c r="C1750" s="42">
        <v>766</v>
      </c>
      <c r="D1750" s="17"/>
    </row>
    <row r="1751" spans="2:4" ht="15" x14ac:dyDescent="0.25">
      <c r="B1751" s="110">
        <v>36997</v>
      </c>
      <c r="C1751" s="42">
        <v>776</v>
      </c>
      <c r="D1751" s="17"/>
    </row>
    <row r="1752" spans="2:4" ht="15" x14ac:dyDescent="0.25">
      <c r="B1752" s="110">
        <v>36998</v>
      </c>
      <c r="C1752" s="42">
        <v>792</v>
      </c>
      <c r="D1752" s="17"/>
    </row>
    <row r="1753" spans="2:4" ht="15" x14ac:dyDescent="0.25">
      <c r="B1753" s="110">
        <v>36999</v>
      </c>
      <c r="C1753" s="42">
        <v>783</v>
      </c>
      <c r="D1753" s="17"/>
    </row>
    <row r="1754" spans="2:4" ht="15" x14ac:dyDescent="0.25">
      <c r="B1754" s="110">
        <v>37000</v>
      </c>
      <c r="C1754" s="42">
        <v>801</v>
      </c>
      <c r="D1754" s="17"/>
    </row>
    <row r="1755" spans="2:4" ht="15" x14ac:dyDescent="0.25">
      <c r="B1755" s="110">
        <v>37001</v>
      </c>
      <c r="C1755" s="42">
        <v>842</v>
      </c>
      <c r="D1755" s="17"/>
    </row>
    <row r="1756" spans="2:4" ht="15" x14ac:dyDescent="0.25">
      <c r="B1756" s="110">
        <v>37004</v>
      </c>
      <c r="C1756" s="42">
        <v>901</v>
      </c>
      <c r="D1756" s="17"/>
    </row>
    <row r="1757" spans="2:4" ht="15" x14ac:dyDescent="0.25">
      <c r="B1757" s="110">
        <v>37005</v>
      </c>
      <c r="C1757" s="42">
        <v>880</v>
      </c>
      <c r="D1757" s="17"/>
    </row>
    <row r="1758" spans="2:4" ht="15" x14ac:dyDescent="0.25">
      <c r="B1758" s="110">
        <v>37006</v>
      </c>
      <c r="C1758" s="42">
        <v>892</v>
      </c>
      <c r="D1758" s="17"/>
    </row>
    <row r="1759" spans="2:4" ht="15" x14ac:dyDescent="0.25">
      <c r="B1759" s="110">
        <v>37007</v>
      </c>
      <c r="C1759" s="42">
        <v>850</v>
      </c>
      <c r="D1759" s="17"/>
    </row>
    <row r="1760" spans="2:4" ht="15" x14ac:dyDescent="0.25">
      <c r="B1760" s="110">
        <v>37008</v>
      </c>
      <c r="C1760" s="42">
        <v>817</v>
      </c>
      <c r="D1760" s="17"/>
    </row>
    <row r="1761" spans="2:4" ht="15" x14ac:dyDescent="0.25">
      <c r="B1761" s="110">
        <v>37011</v>
      </c>
      <c r="C1761" s="42">
        <v>812</v>
      </c>
      <c r="D1761" s="17"/>
    </row>
    <row r="1762" spans="2:4" ht="15" x14ac:dyDescent="0.25">
      <c r="B1762" s="110">
        <v>37012</v>
      </c>
      <c r="C1762" s="42">
        <v>824</v>
      </c>
      <c r="D1762" s="17"/>
    </row>
    <row r="1763" spans="2:4" ht="15" x14ac:dyDescent="0.25">
      <c r="B1763" s="110">
        <v>37013</v>
      </c>
      <c r="C1763" s="42">
        <v>840</v>
      </c>
      <c r="D1763" s="17"/>
    </row>
    <row r="1764" spans="2:4" ht="15" x14ac:dyDescent="0.25">
      <c r="B1764" s="110">
        <v>37014</v>
      </c>
      <c r="C1764" s="42">
        <v>835</v>
      </c>
      <c r="D1764" s="17"/>
    </row>
    <row r="1765" spans="2:4" ht="15" x14ac:dyDescent="0.25">
      <c r="B1765" s="110">
        <v>37015</v>
      </c>
      <c r="C1765" s="42">
        <v>818</v>
      </c>
      <c r="D1765" s="17"/>
    </row>
    <row r="1766" spans="2:4" ht="15" x14ac:dyDescent="0.25">
      <c r="B1766" s="110">
        <v>37018</v>
      </c>
      <c r="C1766" s="42">
        <v>815</v>
      </c>
      <c r="D1766" s="17"/>
    </row>
    <row r="1767" spans="2:4" ht="15" x14ac:dyDescent="0.25">
      <c r="B1767" s="110">
        <v>37019</v>
      </c>
      <c r="C1767" s="42">
        <v>821</v>
      </c>
      <c r="D1767" s="17"/>
    </row>
    <row r="1768" spans="2:4" ht="15" x14ac:dyDescent="0.25">
      <c r="B1768" s="110">
        <v>37020</v>
      </c>
      <c r="C1768" s="42">
        <v>835</v>
      </c>
      <c r="D1768" s="17"/>
    </row>
    <row r="1769" spans="2:4" ht="15" x14ac:dyDescent="0.25">
      <c r="B1769" s="110">
        <v>37021</v>
      </c>
      <c r="C1769" s="42">
        <v>830</v>
      </c>
      <c r="D1769" s="17"/>
    </row>
    <row r="1770" spans="2:4" ht="15" x14ac:dyDescent="0.25">
      <c r="B1770" s="110">
        <v>37022</v>
      </c>
      <c r="C1770" s="42">
        <v>838</v>
      </c>
      <c r="D1770" s="17"/>
    </row>
    <row r="1771" spans="2:4" ht="15" x14ac:dyDescent="0.25">
      <c r="B1771" s="110">
        <v>37025</v>
      </c>
      <c r="C1771" s="42">
        <v>857</v>
      </c>
      <c r="D1771" s="17"/>
    </row>
    <row r="1772" spans="2:4" ht="15" x14ac:dyDescent="0.25">
      <c r="B1772" s="110">
        <v>37026</v>
      </c>
      <c r="C1772" s="42">
        <v>855</v>
      </c>
      <c r="D1772" s="17"/>
    </row>
    <row r="1773" spans="2:4" ht="15" x14ac:dyDescent="0.25">
      <c r="B1773" s="110">
        <v>37027</v>
      </c>
      <c r="C1773" s="42">
        <v>837</v>
      </c>
      <c r="D1773" s="17"/>
    </row>
    <row r="1774" spans="2:4" ht="15" x14ac:dyDescent="0.25">
      <c r="B1774" s="110">
        <v>37028</v>
      </c>
      <c r="C1774" s="42">
        <v>824</v>
      </c>
      <c r="D1774" s="17"/>
    </row>
    <row r="1775" spans="2:4" ht="15" x14ac:dyDescent="0.25">
      <c r="B1775" s="110">
        <v>37029</v>
      </c>
      <c r="C1775" s="42">
        <v>812</v>
      </c>
      <c r="D1775" s="17"/>
    </row>
    <row r="1776" spans="2:4" ht="15" x14ac:dyDescent="0.25">
      <c r="B1776" s="110">
        <v>37032</v>
      </c>
      <c r="C1776" s="42">
        <v>821</v>
      </c>
      <c r="D1776" s="17"/>
    </row>
    <row r="1777" spans="2:4" ht="15" x14ac:dyDescent="0.25">
      <c r="B1777" s="110">
        <v>37033</v>
      </c>
      <c r="C1777" s="42">
        <v>820</v>
      </c>
      <c r="D1777" s="17"/>
    </row>
    <row r="1778" spans="2:4" ht="15" x14ac:dyDescent="0.25">
      <c r="B1778" s="110">
        <v>37034</v>
      </c>
      <c r="C1778" s="42">
        <v>830</v>
      </c>
      <c r="D1778" s="17"/>
    </row>
    <row r="1779" spans="2:4" ht="15" x14ac:dyDescent="0.25">
      <c r="B1779" s="110">
        <v>37035</v>
      </c>
      <c r="C1779" s="42">
        <v>840</v>
      </c>
      <c r="D1779" s="17"/>
    </row>
    <row r="1780" spans="2:4" ht="15" x14ac:dyDescent="0.25">
      <c r="B1780" s="110">
        <v>37036</v>
      </c>
      <c r="C1780" s="42">
        <v>854</v>
      </c>
      <c r="D1780" s="17"/>
    </row>
    <row r="1781" spans="2:4" ht="15" x14ac:dyDescent="0.25">
      <c r="B1781" s="110">
        <v>37040</v>
      </c>
      <c r="C1781" s="42">
        <v>858</v>
      </c>
      <c r="D1781" s="17"/>
    </row>
    <row r="1782" spans="2:4" ht="15" x14ac:dyDescent="0.25">
      <c r="B1782" s="110">
        <v>37041</v>
      </c>
      <c r="C1782" s="42">
        <v>867</v>
      </c>
      <c r="D1782" s="17"/>
    </row>
    <row r="1783" spans="2:4" ht="15" x14ac:dyDescent="0.25">
      <c r="B1783" s="110">
        <v>37042</v>
      </c>
      <c r="C1783" s="42">
        <v>858</v>
      </c>
      <c r="D1783" s="17"/>
    </row>
    <row r="1784" spans="2:4" ht="15" x14ac:dyDescent="0.25">
      <c r="B1784" s="110">
        <v>37043</v>
      </c>
      <c r="C1784" s="42">
        <v>864</v>
      </c>
      <c r="D1784" s="17"/>
    </row>
    <row r="1785" spans="2:4" ht="15" x14ac:dyDescent="0.25">
      <c r="B1785" s="110">
        <v>37046</v>
      </c>
      <c r="C1785" s="42">
        <v>830</v>
      </c>
      <c r="D1785" s="17"/>
    </row>
    <row r="1786" spans="2:4" ht="15" x14ac:dyDescent="0.25">
      <c r="B1786" s="110">
        <v>37047</v>
      </c>
      <c r="C1786" s="42">
        <v>820</v>
      </c>
      <c r="D1786" s="17"/>
    </row>
    <row r="1787" spans="2:4" ht="15" x14ac:dyDescent="0.25">
      <c r="B1787" s="110">
        <v>37048</v>
      </c>
      <c r="C1787" s="42">
        <v>820</v>
      </c>
      <c r="D1787" s="17"/>
    </row>
    <row r="1788" spans="2:4" ht="15" x14ac:dyDescent="0.25">
      <c r="B1788" s="110">
        <v>37049</v>
      </c>
      <c r="C1788" s="42">
        <v>816</v>
      </c>
      <c r="D1788" s="17"/>
    </row>
    <row r="1789" spans="2:4" ht="15" x14ac:dyDescent="0.25">
      <c r="B1789" s="110">
        <v>37050</v>
      </c>
      <c r="C1789" s="42">
        <v>797</v>
      </c>
      <c r="D1789" s="17"/>
    </row>
    <row r="1790" spans="2:4" ht="15" x14ac:dyDescent="0.25">
      <c r="B1790" s="110">
        <v>37053</v>
      </c>
      <c r="C1790" s="42">
        <v>793</v>
      </c>
      <c r="D1790" s="17"/>
    </row>
    <row r="1791" spans="2:4" ht="15" x14ac:dyDescent="0.25">
      <c r="B1791" s="110">
        <v>37054</v>
      </c>
      <c r="C1791" s="42">
        <v>802</v>
      </c>
      <c r="D1791" s="17"/>
    </row>
    <row r="1792" spans="2:4" ht="15" x14ac:dyDescent="0.25">
      <c r="B1792" s="110">
        <v>37055</v>
      </c>
      <c r="C1792" s="42">
        <v>821</v>
      </c>
      <c r="D1792" s="17"/>
    </row>
    <row r="1793" spans="2:4" ht="15" x14ac:dyDescent="0.25">
      <c r="B1793" s="110">
        <v>37056</v>
      </c>
      <c r="C1793" s="42">
        <v>850</v>
      </c>
      <c r="D1793" s="17"/>
    </row>
    <row r="1794" spans="2:4" ht="15" x14ac:dyDescent="0.25">
      <c r="B1794" s="110">
        <v>37057</v>
      </c>
      <c r="C1794" s="42">
        <v>846</v>
      </c>
      <c r="D1794" s="17"/>
    </row>
    <row r="1795" spans="2:4" ht="15" x14ac:dyDescent="0.25">
      <c r="B1795" s="110">
        <v>37060</v>
      </c>
      <c r="C1795" s="42">
        <v>886</v>
      </c>
      <c r="D1795" s="17"/>
    </row>
    <row r="1796" spans="2:4" ht="15" x14ac:dyDescent="0.25">
      <c r="B1796" s="110">
        <v>37061</v>
      </c>
      <c r="C1796" s="42">
        <v>878</v>
      </c>
      <c r="D1796" s="17"/>
    </row>
    <row r="1797" spans="2:4" ht="15" x14ac:dyDescent="0.25">
      <c r="B1797" s="110">
        <v>37062</v>
      </c>
      <c r="C1797" s="42">
        <v>871</v>
      </c>
      <c r="D1797" s="17"/>
    </row>
    <row r="1798" spans="2:4" ht="15" x14ac:dyDescent="0.25">
      <c r="B1798" s="110">
        <v>37063</v>
      </c>
      <c r="C1798" s="42">
        <v>845</v>
      </c>
      <c r="D1798" s="17"/>
    </row>
    <row r="1799" spans="2:4" ht="15" x14ac:dyDescent="0.25">
      <c r="B1799" s="110">
        <v>37064</v>
      </c>
      <c r="C1799" s="42">
        <v>839</v>
      </c>
      <c r="D1799" s="17"/>
    </row>
    <row r="1800" spans="2:4" ht="15" x14ac:dyDescent="0.25">
      <c r="B1800" s="110">
        <v>37067</v>
      </c>
      <c r="C1800" s="42">
        <v>827</v>
      </c>
      <c r="D1800" s="17"/>
    </row>
    <row r="1801" spans="2:4" ht="15" x14ac:dyDescent="0.25">
      <c r="B1801" s="110">
        <v>37068</v>
      </c>
      <c r="C1801" s="42">
        <v>835</v>
      </c>
      <c r="D1801" s="17"/>
    </row>
    <row r="1802" spans="2:4" ht="15" x14ac:dyDescent="0.25">
      <c r="B1802" s="110">
        <v>37069</v>
      </c>
      <c r="C1802" s="42">
        <v>846</v>
      </c>
      <c r="D1802" s="17"/>
    </row>
    <row r="1803" spans="2:4" ht="15" x14ac:dyDescent="0.25">
      <c r="B1803" s="110">
        <v>37070</v>
      </c>
      <c r="C1803" s="42">
        <v>843</v>
      </c>
      <c r="D1803" s="17"/>
    </row>
    <row r="1804" spans="2:4" ht="15" x14ac:dyDescent="0.25">
      <c r="B1804" s="110">
        <v>37071</v>
      </c>
      <c r="C1804" s="42">
        <v>847</v>
      </c>
      <c r="D1804" s="17"/>
    </row>
    <row r="1805" spans="2:4" ht="15" x14ac:dyDescent="0.25">
      <c r="B1805" s="110">
        <v>37074</v>
      </c>
      <c r="C1805" s="42">
        <v>850</v>
      </c>
      <c r="D1805" s="17"/>
    </row>
    <row r="1806" spans="2:4" ht="15" x14ac:dyDescent="0.25">
      <c r="B1806" s="110">
        <v>37075</v>
      </c>
      <c r="C1806" s="42">
        <v>852</v>
      </c>
      <c r="D1806" s="17"/>
    </row>
    <row r="1807" spans="2:4" ht="15" x14ac:dyDescent="0.25">
      <c r="B1807" s="110">
        <v>37077</v>
      </c>
      <c r="C1807" s="42">
        <v>882</v>
      </c>
      <c r="D1807" s="17"/>
    </row>
    <row r="1808" spans="2:4" ht="15" x14ac:dyDescent="0.25">
      <c r="B1808" s="110">
        <v>37078</v>
      </c>
      <c r="C1808" s="42">
        <v>890</v>
      </c>
      <c r="D1808" s="17"/>
    </row>
    <row r="1809" spans="2:4" ht="15" x14ac:dyDescent="0.25">
      <c r="B1809" s="110">
        <v>37081</v>
      </c>
      <c r="C1809" s="42">
        <v>884</v>
      </c>
      <c r="D1809" s="17"/>
    </row>
    <row r="1810" spans="2:4" ht="15" x14ac:dyDescent="0.25">
      <c r="B1810" s="110">
        <v>37082</v>
      </c>
      <c r="C1810" s="42">
        <v>907</v>
      </c>
      <c r="D1810" s="17"/>
    </row>
    <row r="1811" spans="2:4" ht="15" x14ac:dyDescent="0.25">
      <c r="B1811" s="110">
        <v>37083</v>
      </c>
      <c r="C1811" s="42">
        <v>954</v>
      </c>
      <c r="D1811" s="17"/>
    </row>
    <row r="1812" spans="2:4" ht="15" x14ac:dyDescent="0.25">
      <c r="B1812" s="110">
        <v>37084</v>
      </c>
      <c r="C1812" s="42">
        <v>1028</v>
      </c>
      <c r="D1812" s="17"/>
    </row>
    <row r="1813" spans="2:4" ht="15" x14ac:dyDescent="0.25">
      <c r="B1813" s="110">
        <v>37085</v>
      </c>
      <c r="C1813" s="42">
        <v>989</v>
      </c>
      <c r="D1813" s="17"/>
    </row>
    <row r="1814" spans="2:4" ht="15" x14ac:dyDescent="0.25">
      <c r="B1814" s="110">
        <v>37088</v>
      </c>
      <c r="C1814" s="42">
        <v>1003</v>
      </c>
      <c r="D1814" s="17"/>
    </row>
    <row r="1815" spans="2:4" ht="15" x14ac:dyDescent="0.25">
      <c r="B1815" s="110">
        <v>37089</v>
      </c>
      <c r="C1815" s="42">
        <v>961</v>
      </c>
      <c r="D1815" s="17"/>
    </row>
    <row r="1816" spans="2:4" ht="15" x14ac:dyDescent="0.25">
      <c r="B1816" s="110">
        <v>37090</v>
      </c>
      <c r="C1816" s="42">
        <v>979</v>
      </c>
      <c r="D1816" s="17"/>
    </row>
    <row r="1817" spans="2:4" ht="15" x14ac:dyDescent="0.25">
      <c r="B1817" s="110">
        <v>37091</v>
      </c>
      <c r="C1817" s="42">
        <v>980</v>
      </c>
      <c r="D1817" s="17"/>
    </row>
    <row r="1818" spans="2:4" ht="15" x14ac:dyDescent="0.25">
      <c r="B1818" s="110">
        <v>37092</v>
      </c>
      <c r="C1818" s="42">
        <v>949</v>
      </c>
      <c r="D1818" s="17"/>
    </row>
    <row r="1819" spans="2:4" ht="15" x14ac:dyDescent="0.25">
      <c r="B1819" s="110">
        <v>37095</v>
      </c>
      <c r="C1819" s="42">
        <v>924</v>
      </c>
      <c r="D1819" s="17"/>
    </row>
    <row r="1820" spans="2:4" ht="15" x14ac:dyDescent="0.25">
      <c r="B1820" s="110">
        <v>37096</v>
      </c>
      <c r="C1820" s="42">
        <v>932</v>
      </c>
      <c r="D1820" s="17"/>
    </row>
    <row r="1821" spans="2:4" ht="15" x14ac:dyDescent="0.25">
      <c r="B1821" s="110">
        <v>37097</v>
      </c>
      <c r="C1821" s="42">
        <v>928</v>
      </c>
      <c r="D1821" s="17"/>
    </row>
    <row r="1822" spans="2:4" ht="15" x14ac:dyDescent="0.25">
      <c r="B1822" s="110">
        <v>37098</v>
      </c>
      <c r="C1822" s="42">
        <v>933</v>
      </c>
      <c r="D1822" s="17"/>
    </row>
    <row r="1823" spans="2:4" ht="15" x14ac:dyDescent="0.25">
      <c r="B1823" s="110">
        <v>37099</v>
      </c>
      <c r="C1823" s="42">
        <v>965</v>
      </c>
      <c r="D1823" s="17"/>
    </row>
    <row r="1824" spans="2:4" ht="15" x14ac:dyDescent="0.25">
      <c r="B1824" s="110">
        <v>37102</v>
      </c>
      <c r="C1824" s="42">
        <v>971</v>
      </c>
      <c r="D1824" s="17"/>
    </row>
    <row r="1825" spans="2:4" ht="15" x14ac:dyDescent="0.25">
      <c r="B1825" s="110">
        <v>37103</v>
      </c>
      <c r="C1825" s="42">
        <v>972</v>
      </c>
      <c r="D1825" s="17"/>
    </row>
    <row r="1826" spans="2:4" ht="15" x14ac:dyDescent="0.25">
      <c r="B1826" s="110">
        <v>37104</v>
      </c>
      <c r="C1826" s="42">
        <v>985</v>
      </c>
      <c r="D1826" s="17"/>
    </row>
    <row r="1827" spans="2:4" ht="15" x14ac:dyDescent="0.25">
      <c r="B1827" s="110">
        <v>37105</v>
      </c>
      <c r="C1827" s="42">
        <v>955</v>
      </c>
      <c r="D1827" s="17"/>
    </row>
    <row r="1828" spans="2:4" ht="15" x14ac:dyDescent="0.25">
      <c r="B1828" s="110">
        <v>37106</v>
      </c>
      <c r="C1828" s="42">
        <v>958</v>
      </c>
      <c r="D1828" s="17"/>
    </row>
    <row r="1829" spans="2:4" ht="15" x14ac:dyDescent="0.25">
      <c r="B1829" s="110">
        <v>37109</v>
      </c>
      <c r="C1829" s="42">
        <v>927</v>
      </c>
      <c r="D1829" s="17"/>
    </row>
    <row r="1830" spans="2:4" ht="15" x14ac:dyDescent="0.25">
      <c r="B1830" s="110">
        <v>37110</v>
      </c>
      <c r="C1830" s="42">
        <v>924</v>
      </c>
      <c r="D1830" s="17"/>
    </row>
    <row r="1831" spans="2:4" ht="15" x14ac:dyDescent="0.25">
      <c r="B1831" s="110">
        <v>37111</v>
      </c>
      <c r="C1831" s="42">
        <v>911</v>
      </c>
      <c r="D1831" s="17"/>
    </row>
    <row r="1832" spans="2:4" ht="15" x14ac:dyDescent="0.25">
      <c r="B1832" s="110">
        <v>37112</v>
      </c>
      <c r="C1832" s="42">
        <v>918</v>
      </c>
      <c r="D1832" s="17"/>
    </row>
    <row r="1833" spans="2:4" ht="15" x14ac:dyDescent="0.25">
      <c r="B1833" s="110">
        <v>37113</v>
      </c>
      <c r="C1833" s="42">
        <v>919</v>
      </c>
      <c r="D1833" s="17"/>
    </row>
    <row r="1834" spans="2:4" ht="15" x14ac:dyDescent="0.25">
      <c r="B1834" s="110">
        <v>37116</v>
      </c>
      <c r="C1834" s="42">
        <v>933</v>
      </c>
      <c r="D1834" s="17"/>
    </row>
    <row r="1835" spans="2:4" ht="15" x14ac:dyDescent="0.25">
      <c r="B1835" s="110">
        <v>37117</v>
      </c>
      <c r="C1835" s="42">
        <v>947</v>
      </c>
      <c r="D1835" s="17"/>
    </row>
    <row r="1836" spans="2:4" ht="15" x14ac:dyDescent="0.25">
      <c r="B1836" s="110">
        <v>37118</v>
      </c>
      <c r="C1836" s="42">
        <v>938</v>
      </c>
      <c r="D1836" s="17"/>
    </row>
    <row r="1837" spans="2:4" ht="15" x14ac:dyDescent="0.25">
      <c r="B1837" s="110">
        <v>37119</v>
      </c>
      <c r="C1837" s="42">
        <v>929</v>
      </c>
      <c r="D1837" s="17"/>
    </row>
    <row r="1838" spans="2:4" ht="15" x14ac:dyDescent="0.25">
      <c r="B1838" s="110">
        <v>37120</v>
      </c>
      <c r="C1838" s="42">
        <v>966</v>
      </c>
      <c r="D1838" s="17"/>
    </row>
    <row r="1839" spans="2:4" ht="15" x14ac:dyDescent="0.25">
      <c r="B1839" s="110">
        <v>37123</v>
      </c>
      <c r="C1839" s="42">
        <v>985</v>
      </c>
      <c r="D1839" s="17"/>
    </row>
    <row r="1840" spans="2:4" ht="15" x14ac:dyDescent="0.25">
      <c r="B1840" s="110">
        <v>37124</v>
      </c>
      <c r="C1840" s="42">
        <v>1013</v>
      </c>
      <c r="D1840" s="17"/>
    </row>
    <row r="1841" spans="2:4" ht="15" x14ac:dyDescent="0.25">
      <c r="B1841" s="110">
        <v>37125</v>
      </c>
      <c r="C1841" s="42">
        <v>941</v>
      </c>
      <c r="D1841" s="17"/>
    </row>
    <row r="1842" spans="2:4" ht="15" x14ac:dyDescent="0.25">
      <c r="B1842" s="110">
        <v>37126</v>
      </c>
      <c r="C1842" s="42">
        <v>940</v>
      </c>
      <c r="D1842" s="17"/>
    </row>
    <row r="1843" spans="2:4" ht="15" x14ac:dyDescent="0.25">
      <c r="B1843" s="110">
        <v>37127</v>
      </c>
      <c r="C1843" s="42">
        <v>949</v>
      </c>
      <c r="D1843" s="17"/>
    </row>
    <row r="1844" spans="2:4" ht="15" x14ac:dyDescent="0.25">
      <c r="B1844" s="110">
        <v>37130</v>
      </c>
      <c r="C1844" s="42">
        <v>953</v>
      </c>
      <c r="D1844" s="17"/>
    </row>
    <row r="1845" spans="2:4" ht="15" x14ac:dyDescent="0.25">
      <c r="B1845" s="110">
        <v>37131</v>
      </c>
      <c r="C1845" s="42">
        <v>941</v>
      </c>
      <c r="D1845" s="17"/>
    </row>
    <row r="1846" spans="2:4" ht="15" x14ac:dyDescent="0.25">
      <c r="B1846" s="110">
        <v>37132</v>
      </c>
      <c r="C1846" s="42">
        <v>935</v>
      </c>
      <c r="D1846" s="17"/>
    </row>
    <row r="1847" spans="2:4" ht="15" x14ac:dyDescent="0.25">
      <c r="B1847" s="110">
        <v>37133</v>
      </c>
      <c r="C1847" s="42">
        <v>956</v>
      </c>
      <c r="D1847" s="17"/>
    </row>
    <row r="1848" spans="2:4" ht="15" x14ac:dyDescent="0.25">
      <c r="B1848" s="110">
        <v>37134</v>
      </c>
      <c r="C1848" s="42">
        <v>954</v>
      </c>
      <c r="D1848" s="17"/>
    </row>
    <row r="1849" spans="2:4" ht="15" x14ac:dyDescent="0.25">
      <c r="B1849" s="110">
        <v>37138</v>
      </c>
      <c r="C1849" s="42">
        <v>912</v>
      </c>
      <c r="D1849" s="17"/>
    </row>
    <row r="1850" spans="2:4" ht="15" x14ac:dyDescent="0.25">
      <c r="B1850" s="110">
        <v>37139</v>
      </c>
      <c r="C1850" s="42">
        <v>931</v>
      </c>
      <c r="D1850" s="17"/>
    </row>
    <row r="1851" spans="2:4" ht="15" x14ac:dyDescent="0.25">
      <c r="B1851" s="110">
        <v>37140</v>
      </c>
      <c r="C1851" s="42">
        <v>955</v>
      </c>
      <c r="D1851" s="17"/>
    </row>
    <row r="1852" spans="2:4" ht="15" x14ac:dyDescent="0.25">
      <c r="B1852" s="110">
        <v>37141</v>
      </c>
      <c r="C1852" s="42">
        <v>969</v>
      </c>
      <c r="D1852" s="17"/>
    </row>
    <row r="1853" spans="2:4" ht="15" x14ac:dyDescent="0.25">
      <c r="B1853" s="110">
        <v>37144</v>
      </c>
      <c r="C1853" s="42">
        <v>973</v>
      </c>
      <c r="D1853" s="17"/>
    </row>
    <row r="1854" spans="2:4" ht="15" x14ac:dyDescent="0.25">
      <c r="B1854" s="110">
        <v>37147</v>
      </c>
      <c r="C1854" s="42">
        <v>1025</v>
      </c>
      <c r="D1854" s="17"/>
    </row>
    <row r="1855" spans="2:4" ht="15" x14ac:dyDescent="0.25">
      <c r="B1855" s="110">
        <v>37148</v>
      </c>
      <c r="C1855" s="42">
        <v>1084</v>
      </c>
      <c r="D1855" s="17"/>
    </row>
    <row r="1856" spans="2:4" ht="15" x14ac:dyDescent="0.25">
      <c r="B1856" s="110">
        <v>37151</v>
      </c>
      <c r="C1856" s="42">
        <v>1092</v>
      </c>
      <c r="D1856" s="17"/>
    </row>
    <row r="1857" spans="2:4" ht="15" x14ac:dyDescent="0.25">
      <c r="B1857" s="110">
        <v>37152</v>
      </c>
      <c r="C1857" s="42">
        <v>1075</v>
      </c>
      <c r="D1857" s="17"/>
    </row>
    <row r="1858" spans="2:4" ht="15" x14ac:dyDescent="0.25">
      <c r="B1858" s="110">
        <v>37153</v>
      </c>
      <c r="C1858" s="42">
        <v>1072</v>
      </c>
      <c r="D1858" s="17"/>
    </row>
    <row r="1859" spans="2:4" ht="15" x14ac:dyDescent="0.25">
      <c r="B1859" s="110">
        <v>37154</v>
      </c>
      <c r="C1859" s="42">
        <v>1100</v>
      </c>
      <c r="D1859" s="17"/>
    </row>
    <row r="1860" spans="2:4" ht="15" x14ac:dyDescent="0.25">
      <c r="B1860" s="110">
        <v>37155</v>
      </c>
      <c r="C1860" s="42">
        <v>1139</v>
      </c>
      <c r="D1860" s="17"/>
    </row>
    <row r="1861" spans="2:4" ht="15" x14ac:dyDescent="0.25">
      <c r="B1861" s="110">
        <v>37158</v>
      </c>
      <c r="C1861" s="42">
        <v>1151</v>
      </c>
      <c r="D1861" s="17"/>
    </row>
    <row r="1862" spans="2:4" ht="15" x14ac:dyDescent="0.25">
      <c r="B1862" s="110">
        <v>37159</v>
      </c>
      <c r="C1862" s="42">
        <v>1156</v>
      </c>
      <c r="D1862" s="17"/>
    </row>
    <row r="1863" spans="2:4" ht="15" x14ac:dyDescent="0.25">
      <c r="B1863" s="110">
        <v>37160</v>
      </c>
      <c r="C1863" s="42">
        <v>1194</v>
      </c>
      <c r="D1863" s="17"/>
    </row>
    <row r="1864" spans="2:4" ht="15" x14ac:dyDescent="0.25">
      <c r="B1864" s="110">
        <v>37161</v>
      </c>
      <c r="C1864" s="42">
        <v>1192</v>
      </c>
      <c r="D1864" s="17"/>
    </row>
    <row r="1865" spans="2:4" ht="15" x14ac:dyDescent="0.25">
      <c r="B1865" s="110">
        <v>37162</v>
      </c>
      <c r="C1865" s="42">
        <v>1165</v>
      </c>
      <c r="D1865" s="17"/>
    </row>
    <row r="1866" spans="2:4" ht="15" x14ac:dyDescent="0.25">
      <c r="B1866" s="110">
        <v>37165</v>
      </c>
      <c r="C1866" s="42">
        <v>1183</v>
      </c>
      <c r="D1866" s="17"/>
    </row>
    <row r="1867" spans="2:4" ht="15" x14ac:dyDescent="0.25">
      <c r="B1867" s="110">
        <v>37166</v>
      </c>
      <c r="C1867" s="42">
        <v>1203</v>
      </c>
      <c r="D1867" s="17"/>
    </row>
    <row r="1868" spans="2:4" ht="15" x14ac:dyDescent="0.25">
      <c r="B1868" s="110">
        <v>37167</v>
      </c>
      <c r="C1868" s="42">
        <v>1212</v>
      </c>
      <c r="D1868" s="17"/>
    </row>
    <row r="1869" spans="2:4" ht="15" x14ac:dyDescent="0.25">
      <c r="B1869" s="110">
        <v>37168</v>
      </c>
      <c r="C1869" s="42">
        <v>1238</v>
      </c>
      <c r="D1869" s="17"/>
    </row>
    <row r="1870" spans="2:4" ht="15" x14ac:dyDescent="0.25">
      <c r="B1870" s="110">
        <v>37169</v>
      </c>
      <c r="C1870" s="42">
        <v>1251</v>
      </c>
      <c r="D1870" s="17"/>
    </row>
    <row r="1871" spans="2:4" ht="15" x14ac:dyDescent="0.25">
      <c r="B1871" s="110">
        <v>37173</v>
      </c>
      <c r="C1871" s="42">
        <v>1232</v>
      </c>
      <c r="D1871" s="17"/>
    </row>
    <row r="1872" spans="2:4" ht="15" x14ac:dyDescent="0.25">
      <c r="B1872" s="110">
        <v>37174</v>
      </c>
      <c r="C1872" s="42">
        <v>1205</v>
      </c>
      <c r="D1872" s="17"/>
    </row>
    <row r="1873" spans="2:4" ht="15" x14ac:dyDescent="0.25">
      <c r="B1873" s="110">
        <v>37175</v>
      </c>
      <c r="C1873" s="42">
        <v>1169</v>
      </c>
      <c r="D1873" s="17"/>
    </row>
    <row r="1874" spans="2:4" ht="15" x14ac:dyDescent="0.25">
      <c r="B1874" s="110">
        <v>37176</v>
      </c>
      <c r="C1874" s="42">
        <v>1193</v>
      </c>
      <c r="D1874" s="17"/>
    </row>
    <row r="1875" spans="2:4" ht="15" x14ac:dyDescent="0.25">
      <c r="B1875" s="110">
        <v>37179</v>
      </c>
      <c r="C1875" s="42">
        <v>1168</v>
      </c>
      <c r="D1875" s="17"/>
    </row>
    <row r="1876" spans="2:4" ht="15" x14ac:dyDescent="0.25">
      <c r="B1876" s="110">
        <v>37180</v>
      </c>
      <c r="C1876" s="42">
        <v>1134</v>
      </c>
      <c r="D1876" s="17"/>
    </row>
    <row r="1877" spans="2:4" ht="15" x14ac:dyDescent="0.25">
      <c r="B1877" s="110">
        <v>37181</v>
      </c>
      <c r="C1877" s="42">
        <v>1122</v>
      </c>
      <c r="D1877" s="17"/>
    </row>
    <row r="1878" spans="2:4" ht="15" x14ac:dyDescent="0.25">
      <c r="B1878" s="110">
        <v>37182</v>
      </c>
      <c r="C1878" s="42">
        <v>1131</v>
      </c>
      <c r="D1878" s="17"/>
    </row>
    <row r="1879" spans="2:4" ht="15" x14ac:dyDescent="0.25">
      <c r="B1879" s="110">
        <v>37183</v>
      </c>
      <c r="C1879" s="42">
        <v>1097</v>
      </c>
      <c r="D1879" s="17"/>
    </row>
    <row r="1880" spans="2:4" ht="15" x14ac:dyDescent="0.25">
      <c r="B1880" s="110">
        <v>37186</v>
      </c>
      <c r="C1880" s="42">
        <v>1090</v>
      </c>
      <c r="D1880" s="17"/>
    </row>
    <row r="1881" spans="2:4" ht="15" x14ac:dyDescent="0.25">
      <c r="B1881" s="110">
        <v>37187</v>
      </c>
      <c r="C1881" s="42">
        <v>1095</v>
      </c>
      <c r="D1881" s="17"/>
    </row>
    <row r="1882" spans="2:4" ht="15" x14ac:dyDescent="0.25">
      <c r="B1882" s="110">
        <v>37188</v>
      </c>
      <c r="C1882" s="42">
        <v>1112</v>
      </c>
      <c r="D1882" s="17"/>
    </row>
    <row r="1883" spans="2:4" ht="15" x14ac:dyDescent="0.25">
      <c r="B1883" s="110">
        <v>37189</v>
      </c>
      <c r="C1883" s="42">
        <v>1114</v>
      </c>
      <c r="D1883" s="17"/>
    </row>
    <row r="1884" spans="2:4" ht="15" x14ac:dyDescent="0.25">
      <c r="B1884" s="110">
        <v>37190</v>
      </c>
      <c r="C1884" s="42">
        <v>1127</v>
      </c>
      <c r="D1884" s="17"/>
    </row>
    <row r="1885" spans="2:4" ht="15" x14ac:dyDescent="0.25">
      <c r="B1885" s="110">
        <v>37193</v>
      </c>
      <c r="C1885" s="42">
        <v>1195</v>
      </c>
      <c r="D1885" s="17"/>
    </row>
    <row r="1886" spans="2:4" ht="15" x14ac:dyDescent="0.25">
      <c r="B1886" s="110">
        <v>37194</v>
      </c>
      <c r="C1886" s="42">
        <v>1189</v>
      </c>
      <c r="D1886" s="17"/>
    </row>
    <row r="1887" spans="2:4" ht="15" x14ac:dyDescent="0.25">
      <c r="B1887" s="110">
        <v>37195</v>
      </c>
      <c r="C1887" s="42">
        <v>1163</v>
      </c>
      <c r="D1887" s="17"/>
    </row>
    <row r="1888" spans="2:4" ht="15" x14ac:dyDescent="0.25">
      <c r="B1888" s="110">
        <v>37196</v>
      </c>
      <c r="C1888" s="42">
        <v>1191</v>
      </c>
      <c r="D1888" s="17"/>
    </row>
    <row r="1889" spans="2:4" ht="15" x14ac:dyDescent="0.25">
      <c r="B1889" s="110">
        <v>37197</v>
      </c>
      <c r="C1889" s="42">
        <v>1185</v>
      </c>
      <c r="D1889" s="17"/>
    </row>
    <row r="1890" spans="2:4" ht="15" x14ac:dyDescent="0.25">
      <c r="B1890" s="110">
        <v>37200</v>
      </c>
      <c r="C1890" s="42">
        <v>1134</v>
      </c>
      <c r="D1890" s="17"/>
    </row>
    <row r="1891" spans="2:4" ht="15" x14ac:dyDescent="0.25">
      <c r="B1891" s="110">
        <v>37201</v>
      </c>
      <c r="C1891" s="42">
        <v>1126</v>
      </c>
      <c r="D1891" s="17"/>
    </row>
    <row r="1892" spans="2:4" ht="15" x14ac:dyDescent="0.25">
      <c r="B1892" s="110">
        <v>37202</v>
      </c>
      <c r="C1892" s="42">
        <v>1072</v>
      </c>
      <c r="D1892" s="17"/>
    </row>
    <row r="1893" spans="2:4" ht="15" x14ac:dyDescent="0.25">
      <c r="B1893" s="110">
        <v>37203</v>
      </c>
      <c r="C1893" s="42">
        <v>1055</v>
      </c>
      <c r="D1893" s="17"/>
    </row>
    <row r="1894" spans="2:4" ht="15" x14ac:dyDescent="0.25">
      <c r="B1894" s="110">
        <v>37204</v>
      </c>
      <c r="C1894" s="42">
        <v>1058</v>
      </c>
      <c r="D1894" s="17"/>
    </row>
    <row r="1895" spans="2:4" ht="15" x14ac:dyDescent="0.25">
      <c r="B1895" s="110">
        <v>37208</v>
      </c>
      <c r="C1895" s="42">
        <v>999</v>
      </c>
      <c r="D1895" s="17"/>
    </row>
    <row r="1896" spans="2:4" ht="15" x14ac:dyDescent="0.25">
      <c r="B1896" s="110">
        <v>37209</v>
      </c>
      <c r="C1896" s="42">
        <v>995</v>
      </c>
      <c r="D1896" s="17"/>
    </row>
    <row r="1897" spans="2:4" ht="15" x14ac:dyDescent="0.25">
      <c r="B1897" s="110">
        <v>37210</v>
      </c>
      <c r="C1897" s="42">
        <v>964</v>
      </c>
      <c r="D1897" s="17"/>
    </row>
    <row r="1898" spans="2:4" ht="15" x14ac:dyDescent="0.25">
      <c r="B1898" s="110">
        <v>37211</v>
      </c>
      <c r="C1898" s="42">
        <v>956</v>
      </c>
      <c r="D1898" s="17"/>
    </row>
    <row r="1899" spans="2:4" ht="15" x14ac:dyDescent="0.25">
      <c r="B1899" s="110">
        <v>37214</v>
      </c>
      <c r="C1899" s="42">
        <v>928</v>
      </c>
      <c r="D1899" s="17"/>
    </row>
    <row r="1900" spans="2:4" ht="15" x14ac:dyDescent="0.25">
      <c r="B1900" s="110">
        <v>37215</v>
      </c>
      <c r="C1900" s="42">
        <v>929</v>
      </c>
      <c r="D1900" s="17"/>
    </row>
    <row r="1901" spans="2:4" ht="15" x14ac:dyDescent="0.25">
      <c r="B1901" s="110">
        <v>37216</v>
      </c>
      <c r="C1901" s="42">
        <v>919</v>
      </c>
      <c r="D1901" s="17"/>
    </row>
    <row r="1902" spans="2:4" ht="15" x14ac:dyDescent="0.25">
      <c r="B1902" s="110">
        <v>37218</v>
      </c>
      <c r="C1902" s="42">
        <v>911</v>
      </c>
      <c r="D1902" s="17"/>
    </row>
    <row r="1903" spans="2:4" ht="15" x14ac:dyDescent="0.25">
      <c r="B1903" s="110">
        <v>37221</v>
      </c>
      <c r="C1903" s="42">
        <v>873</v>
      </c>
      <c r="D1903" s="17"/>
    </row>
    <row r="1904" spans="2:4" ht="15" x14ac:dyDescent="0.25">
      <c r="B1904" s="110">
        <v>37222</v>
      </c>
      <c r="C1904" s="42">
        <v>886</v>
      </c>
      <c r="D1904" s="17"/>
    </row>
    <row r="1905" spans="2:4" ht="15" x14ac:dyDescent="0.25">
      <c r="B1905" s="110">
        <v>37223</v>
      </c>
      <c r="C1905" s="42">
        <v>925</v>
      </c>
      <c r="D1905" s="17"/>
    </row>
    <row r="1906" spans="2:4" ht="15" x14ac:dyDescent="0.25">
      <c r="B1906" s="110">
        <v>37224</v>
      </c>
      <c r="C1906" s="42">
        <v>979</v>
      </c>
      <c r="D1906" s="17"/>
    </row>
    <row r="1907" spans="2:4" ht="15" x14ac:dyDescent="0.25">
      <c r="B1907" s="110">
        <v>37225</v>
      </c>
      <c r="C1907" s="42">
        <v>976</v>
      </c>
      <c r="D1907" s="17"/>
    </row>
    <row r="1908" spans="2:4" ht="15" x14ac:dyDescent="0.25">
      <c r="B1908" s="110">
        <v>37228</v>
      </c>
      <c r="C1908" s="42">
        <v>926</v>
      </c>
      <c r="D1908" s="17"/>
    </row>
    <row r="1909" spans="2:4" ht="15" x14ac:dyDescent="0.25">
      <c r="B1909" s="110">
        <v>37229</v>
      </c>
      <c r="C1909" s="42">
        <v>919</v>
      </c>
      <c r="D1909" s="17"/>
    </row>
    <row r="1910" spans="2:4" ht="15" x14ac:dyDescent="0.25">
      <c r="B1910" s="110">
        <v>37230</v>
      </c>
      <c r="C1910" s="42">
        <v>889</v>
      </c>
      <c r="D1910" s="17"/>
    </row>
    <row r="1911" spans="2:4" ht="15" x14ac:dyDescent="0.25">
      <c r="B1911" s="110">
        <v>37231</v>
      </c>
      <c r="C1911" s="42">
        <v>895</v>
      </c>
      <c r="D1911" s="17"/>
    </row>
    <row r="1912" spans="2:4" ht="15" x14ac:dyDescent="0.25">
      <c r="B1912" s="110">
        <v>37232</v>
      </c>
      <c r="C1912" s="42">
        <v>878</v>
      </c>
      <c r="D1912" s="17"/>
    </row>
    <row r="1913" spans="2:4" ht="15" x14ac:dyDescent="0.25">
      <c r="B1913" s="110">
        <v>37235</v>
      </c>
      <c r="C1913" s="42">
        <v>879</v>
      </c>
      <c r="D1913" s="17"/>
    </row>
    <row r="1914" spans="2:4" ht="15" x14ac:dyDescent="0.25">
      <c r="B1914" s="110">
        <v>37236</v>
      </c>
      <c r="C1914" s="42">
        <v>866</v>
      </c>
      <c r="D1914" s="17"/>
    </row>
    <row r="1915" spans="2:4" ht="15" x14ac:dyDescent="0.25">
      <c r="B1915" s="110">
        <v>37237</v>
      </c>
      <c r="C1915" s="42">
        <v>859</v>
      </c>
      <c r="D1915" s="17"/>
    </row>
    <row r="1916" spans="2:4" ht="15" x14ac:dyDescent="0.25">
      <c r="B1916" s="110">
        <v>37238</v>
      </c>
      <c r="C1916" s="42">
        <v>869</v>
      </c>
      <c r="D1916" s="17"/>
    </row>
    <row r="1917" spans="2:4" ht="15" x14ac:dyDescent="0.25">
      <c r="B1917" s="110">
        <v>37239</v>
      </c>
      <c r="C1917" s="42">
        <v>867</v>
      </c>
      <c r="D1917" s="17"/>
    </row>
    <row r="1918" spans="2:4" ht="15" x14ac:dyDescent="0.25">
      <c r="B1918" s="110">
        <v>37242</v>
      </c>
      <c r="C1918" s="42">
        <v>880</v>
      </c>
      <c r="D1918" s="17"/>
    </row>
    <row r="1919" spans="2:4" ht="15" x14ac:dyDescent="0.25">
      <c r="B1919" s="110">
        <v>37243</v>
      </c>
      <c r="C1919" s="42">
        <v>876</v>
      </c>
      <c r="D1919" s="17"/>
    </row>
    <row r="1920" spans="2:4" ht="15" x14ac:dyDescent="0.25">
      <c r="B1920" s="110">
        <v>37244</v>
      </c>
      <c r="C1920" s="42">
        <v>881</v>
      </c>
      <c r="D1920" s="17"/>
    </row>
    <row r="1921" spans="2:4" ht="15" x14ac:dyDescent="0.25">
      <c r="B1921" s="110">
        <v>37245</v>
      </c>
      <c r="C1921" s="42">
        <v>902</v>
      </c>
      <c r="D1921" s="17"/>
    </row>
    <row r="1922" spans="2:4" ht="15" x14ac:dyDescent="0.25">
      <c r="B1922" s="110">
        <v>37246</v>
      </c>
      <c r="C1922" s="42">
        <v>892</v>
      </c>
      <c r="D1922" s="17"/>
    </row>
    <row r="1923" spans="2:4" ht="15" x14ac:dyDescent="0.25">
      <c r="B1923" s="110">
        <v>37249</v>
      </c>
      <c r="C1923" s="42">
        <v>906</v>
      </c>
      <c r="D1923" s="17"/>
    </row>
    <row r="1924" spans="2:4" ht="15" x14ac:dyDescent="0.25">
      <c r="B1924" s="110">
        <v>37251</v>
      </c>
      <c r="C1924" s="42">
        <v>900</v>
      </c>
      <c r="D1924" s="17"/>
    </row>
    <row r="1925" spans="2:4" ht="15" x14ac:dyDescent="0.25">
      <c r="B1925" s="110">
        <v>37252</v>
      </c>
      <c r="C1925" s="42">
        <v>879</v>
      </c>
      <c r="D1925" s="17"/>
    </row>
    <row r="1926" spans="2:4" ht="15" x14ac:dyDescent="0.25">
      <c r="B1926" s="110">
        <v>37253</v>
      </c>
      <c r="C1926" s="42">
        <v>861</v>
      </c>
      <c r="D1926" s="17"/>
    </row>
    <row r="1927" spans="2:4" ht="15" x14ac:dyDescent="0.25">
      <c r="B1927" s="110">
        <v>37256</v>
      </c>
      <c r="C1927" s="42">
        <v>863</v>
      </c>
      <c r="D1927" s="17"/>
    </row>
    <row r="1928" spans="2:4" ht="15" x14ac:dyDescent="0.25">
      <c r="B1928" s="110">
        <v>37258</v>
      </c>
      <c r="C1928" s="42">
        <v>830</v>
      </c>
      <c r="D1928" s="17"/>
    </row>
    <row r="1929" spans="2:4" ht="15" x14ac:dyDescent="0.25">
      <c r="B1929" s="110">
        <v>37259</v>
      </c>
      <c r="C1929" s="42">
        <v>805</v>
      </c>
      <c r="D1929" s="17"/>
    </row>
    <row r="1930" spans="2:4" ht="15" x14ac:dyDescent="0.25">
      <c r="B1930" s="110">
        <v>37260</v>
      </c>
      <c r="C1930" s="42">
        <v>809</v>
      </c>
      <c r="D1930" s="17"/>
    </row>
    <row r="1931" spans="2:4" ht="15" x14ac:dyDescent="0.25">
      <c r="B1931" s="110">
        <v>37263</v>
      </c>
      <c r="C1931" s="42">
        <v>821</v>
      </c>
      <c r="D1931" s="17"/>
    </row>
    <row r="1932" spans="2:4" ht="15" x14ac:dyDescent="0.25">
      <c r="B1932" s="110">
        <v>37264</v>
      </c>
      <c r="C1932" s="42">
        <v>832</v>
      </c>
      <c r="D1932" s="17"/>
    </row>
    <row r="1933" spans="2:4" ht="15" x14ac:dyDescent="0.25">
      <c r="B1933" s="110">
        <v>37265</v>
      </c>
      <c r="C1933" s="42">
        <v>835</v>
      </c>
      <c r="D1933" s="17"/>
    </row>
    <row r="1934" spans="2:4" ht="15" x14ac:dyDescent="0.25">
      <c r="B1934" s="110">
        <v>37266</v>
      </c>
      <c r="C1934" s="42">
        <v>866</v>
      </c>
      <c r="D1934" s="17"/>
    </row>
    <row r="1935" spans="2:4" ht="15" x14ac:dyDescent="0.25">
      <c r="B1935" s="110">
        <v>37267</v>
      </c>
      <c r="C1935" s="42">
        <v>868</v>
      </c>
      <c r="D1935" s="17"/>
    </row>
    <row r="1936" spans="2:4" ht="15" x14ac:dyDescent="0.25">
      <c r="B1936" s="110">
        <v>37270</v>
      </c>
      <c r="C1936" s="42">
        <v>872</v>
      </c>
      <c r="D1936" s="17"/>
    </row>
    <row r="1937" spans="2:4" ht="15" x14ac:dyDescent="0.25">
      <c r="B1937" s="110">
        <v>37271</v>
      </c>
      <c r="C1937" s="42">
        <v>869</v>
      </c>
      <c r="D1937" s="17"/>
    </row>
    <row r="1938" spans="2:4" ht="15" x14ac:dyDescent="0.25">
      <c r="B1938" s="110">
        <v>37272</v>
      </c>
      <c r="C1938" s="42">
        <v>871</v>
      </c>
      <c r="D1938" s="17"/>
    </row>
    <row r="1939" spans="2:4" ht="15" x14ac:dyDescent="0.25">
      <c r="B1939" s="110">
        <v>37273</v>
      </c>
      <c r="C1939" s="42">
        <v>850</v>
      </c>
      <c r="D1939" s="17"/>
    </row>
    <row r="1940" spans="2:4" ht="15" x14ac:dyDescent="0.25">
      <c r="B1940" s="110">
        <v>37274</v>
      </c>
      <c r="C1940" s="42">
        <v>841</v>
      </c>
      <c r="D1940" s="17"/>
    </row>
    <row r="1941" spans="2:4" ht="15" x14ac:dyDescent="0.25">
      <c r="B1941" s="110">
        <v>37278</v>
      </c>
      <c r="C1941" s="42">
        <v>840</v>
      </c>
      <c r="D1941" s="17"/>
    </row>
    <row r="1942" spans="2:4" ht="15" x14ac:dyDescent="0.25">
      <c r="B1942" s="110">
        <v>37279</v>
      </c>
      <c r="C1942" s="42">
        <v>822</v>
      </c>
      <c r="D1942" s="17"/>
    </row>
    <row r="1943" spans="2:4" ht="15" x14ac:dyDescent="0.25">
      <c r="B1943" s="110">
        <v>37280</v>
      </c>
      <c r="C1943" s="42">
        <v>827</v>
      </c>
      <c r="D1943" s="17"/>
    </row>
    <row r="1944" spans="2:4" ht="15" x14ac:dyDescent="0.25">
      <c r="B1944" s="110">
        <v>37281</v>
      </c>
      <c r="C1944" s="42">
        <v>830</v>
      </c>
      <c r="D1944" s="17"/>
    </row>
    <row r="1945" spans="2:4" ht="15" x14ac:dyDescent="0.25">
      <c r="B1945" s="110">
        <v>37284</v>
      </c>
      <c r="C1945" s="42">
        <v>832</v>
      </c>
      <c r="D1945" s="17"/>
    </row>
    <row r="1946" spans="2:4" ht="15" x14ac:dyDescent="0.25">
      <c r="B1946" s="110">
        <v>37285</v>
      </c>
      <c r="C1946" s="42">
        <v>856</v>
      </c>
      <c r="D1946" s="17"/>
    </row>
    <row r="1947" spans="2:4" ht="15" x14ac:dyDescent="0.25">
      <c r="B1947" s="110">
        <v>37286</v>
      </c>
      <c r="C1947" s="42">
        <v>870</v>
      </c>
      <c r="D1947" s="17"/>
    </row>
    <row r="1948" spans="2:4" ht="15" x14ac:dyDescent="0.25">
      <c r="B1948" s="110">
        <v>37287</v>
      </c>
      <c r="C1948" s="42">
        <v>866</v>
      </c>
      <c r="D1948" s="17"/>
    </row>
    <row r="1949" spans="2:4" ht="15" x14ac:dyDescent="0.25">
      <c r="B1949" s="110">
        <v>37288</v>
      </c>
      <c r="C1949" s="42">
        <v>877</v>
      </c>
      <c r="D1949" s="17"/>
    </row>
    <row r="1950" spans="2:4" ht="15" x14ac:dyDescent="0.25">
      <c r="B1950" s="110">
        <v>37291</v>
      </c>
      <c r="C1950" s="42">
        <v>893</v>
      </c>
      <c r="D1950" s="17"/>
    </row>
    <row r="1951" spans="2:4" ht="15" x14ac:dyDescent="0.25">
      <c r="B1951" s="110">
        <v>37292</v>
      </c>
      <c r="C1951" s="42">
        <v>873</v>
      </c>
      <c r="D1951" s="17"/>
    </row>
    <row r="1952" spans="2:4" ht="15" x14ac:dyDescent="0.25">
      <c r="B1952" s="110">
        <v>37293</v>
      </c>
      <c r="C1952" s="42">
        <v>873</v>
      </c>
      <c r="D1952" s="17"/>
    </row>
    <row r="1953" spans="2:4" ht="15" x14ac:dyDescent="0.25">
      <c r="B1953" s="110">
        <v>37294</v>
      </c>
      <c r="C1953" s="42">
        <v>884</v>
      </c>
      <c r="D1953" s="17"/>
    </row>
    <row r="1954" spans="2:4" ht="15" x14ac:dyDescent="0.25">
      <c r="B1954" s="110">
        <v>37295</v>
      </c>
      <c r="C1954" s="42">
        <v>883</v>
      </c>
      <c r="D1954" s="17"/>
    </row>
    <row r="1955" spans="2:4" ht="15" x14ac:dyDescent="0.25">
      <c r="B1955" s="110">
        <v>37298</v>
      </c>
      <c r="C1955" s="42">
        <v>875</v>
      </c>
      <c r="D1955" s="17"/>
    </row>
    <row r="1956" spans="2:4" ht="15" x14ac:dyDescent="0.25">
      <c r="B1956" s="110">
        <v>37299</v>
      </c>
      <c r="C1956" s="42">
        <v>854</v>
      </c>
      <c r="D1956" s="17"/>
    </row>
    <row r="1957" spans="2:4" ht="15" x14ac:dyDescent="0.25">
      <c r="B1957" s="110">
        <v>37300</v>
      </c>
      <c r="C1957" s="42">
        <v>839</v>
      </c>
      <c r="D1957" s="17"/>
    </row>
    <row r="1958" spans="2:4" ht="15" x14ac:dyDescent="0.25">
      <c r="B1958" s="110">
        <v>37301</v>
      </c>
      <c r="C1958" s="42">
        <v>833</v>
      </c>
      <c r="D1958" s="17"/>
    </row>
    <row r="1959" spans="2:4" ht="15" x14ac:dyDescent="0.25">
      <c r="B1959" s="110">
        <v>37302</v>
      </c>
      <c r="C1959" s="42">
        <v>842</v>
      </c>
      <c r="D1959" s="17"/>
    </row>
    <row r="1960" spans="2:4" ht="15" x14ac:dyDescent="0.25">
      <c r="B1960" s="110">
        <v>37306</v>
      </c>
      <c r="C1960" s="42">
        <v>835</v>
      </c>
      <c r="D1960" s="17"/>
    </row>
    <row r="1961" spans="2:4" ht="15" x14ac:dyDescent="0.25">
      <c r="B1961" s="110">
        <v>37307</v>
      </c>
      <c r="C1961" s="42">
        <v>820</v>
      </c>
      <c r="D1961" s="17"/>
    </row>
    <row r="1962" spans="2:4" ht="15" x14ac:dyDescent="0.25">
      <c r="B1962" s="110">
        <v>37308</v>
      </c>
      <c r="C1962" s="42">
        <v>825</v>
      </c>
      <c r="D1962" s="17"/>
    </row>
    <row r="1963" spans="2:4" ht="15" x14ac:dyDescent="0.25">
      <c r="B1963" s="110">
        <v>37309</v>
      </c>
      <c r="C1963" s="42">
        <v>823</v>
      </c>
      <c r="D1963" s="17"/>
    </row>
    <row r="1964" spans="2:4" ht="15" x14ac:dyDescent="0.25">
      <c r="B1964" s="110">
        <v>37312</v>
      </c>
      <c r="C1964" s="42">
        <v>810</v>
      </c>
      <c r="D1964" s="17"/>
    </row>
    <row r="1965" spans="2:4" ht="15" x14ac:dyDescent="0.25">
      <c r="B1965" s="110">
        <v>37313</v>
      </c>
      <c r="C1965" s="42">
        <v>806</v>
      </c>
      <c r="D1965" s="17"/>
    </row>
    <row r="1966" spans="2:4" ht="15" x14ac:dyDescent="0.25">
      <c r="B1966" s="110">
        <v>37314</v>
      </c>
      <c r="C1966" s="42">
        <v>794</v>
      </c>
      <c r="D1966" s="17"/>
    </row>
    <row r="1967" spans="2:4" ht="15" x14ac:dyDescent="0.25">
      <c r="B1967" s="110">
        <v>37315</v>
      </c>
      <c r="C1967" s="42">
        <v>785</v>
      </c>
      <c r="D1967" s="17"/>
    </row>
    <row r="1968" spans="2:4" ht="15" x14ac:dyDescent="0.25">
      <c r="B1968" s="110">
        <v>37316</v>
      </c>
      <c r="C1968" s="42">
        <v>770</v>
      </c>
      <c r="D1968" s="17"/>
    </row>
    <row r="1969" spans="2:4" ht="15" x14ac:dyDescent="0.25">
      <c r="B1969" s="110">
        <v>37319</v>
      </c>
      <c r="C1969" s="42">
        <v>759</v>
      </c>
      <c r="D1969" s="17"/>
    </row>
    <row r="1970" spans="2:4" ht="15" x14ac:dyDescent="0.25">
      <c r="B1970" s="110">
        <v>37320</v>
      </c>
      <c r="C1970" s="42">
        <v>761</v>
      </c>
      <c r="D1970" s="17"/>
    </row>
    <row r="1971" spans="2:4" ht="15" x14ac:dyDescent="0.25">
      <c r="B1971" s="110">
        <v>37321</v>
      </c>
      <c r="C1971" s="42">
        <v>773</v>
      </c>
      <c r="D1971" s="17"/>
    </row>
    <row r="1972" spans="2:4" ht="15" x14ac:dyDescent="0.25">
      <c r="B1972" s="110">
        <v>37322</v>
      </c>
      <c r="C1972" s="42">
        <v>772</v>
      </c>
      <c r="D1972" s="17"/>
    </row>
    <row r="1973" spans="2:4" ht="15" x14ac:dyDescent="0.25">
      <c r="B1973" s="110">
        <v>37323</v>
      </c>
      <c r="C1973" s="42">
        <v>748</v>
      </c>
      <c r="D1973" s="17"/>
    </row>
    <row r="1974" spans="2:4" ht="15" x14ac:dyDescent="0.25">
      <c r="B1974" s="110">
        <v>37326</v>
      </c>
      <c r="C1974" s="42">
        <v>742</v>
      </c>
      <c r="D1974" s="17"/>
    </row>
    <row r="1975" spans="2:4" ht="15" x14ac:dyDescent="0.25">
      <c r="B1975" s="110">
        <v>37327</v>
      </c>
      <c r="C1975" s="42">
        <v>730</v>
      </c>
      <c r="D1975" s="17"/>
    </row>
    <row r="1976" spans="2:4" ht="15" x14ac:dyDescent="0.25">
      <c r="B1976" s="110">
        <v>37328</v>
      </c>
      <c r="C1976" s="42">
        <v>728</v>
      </c>
      <c r="D1976" s="17"/>
    </row>
    <row r="1977" spans="2:4" ht="15" x14ac:dyDescent="0.25">
      <c r="B1977" s="110">
        <v>37329</v>
      </c>
      <c r="C1977" s="42">
        <v>702</v>
      </c>
      <c r="D1977" s="17"/>
    </row>
    <row r="1978" spans="2:4" ht="15" x14ac:dyDescent="0.25">
      <c r="B1978" s="110">
        <v>37330</v>
      </c>
      <c r="C1978" s="42">
        <v>700</v>
      </c>
      <c r="D1978" s="17"/>
    </row>
    <row r="1979" spans="2:4" ht="15" x14ac:dyDescent="0.25">
      <c r="B1979" s="110">
        <v>37333</v>
      </c>
      <c r="C1979" s="42">
        <v>704</v>
      </c>
      <c r="D1979" s="17"/>
    </row>
    <row r="1980" spans="2:4" ht="15" x14ac:dyDescent="0.25">
      <c r="B1980" s="110">
        <v>37334</v>
      </c>
      <c r="C1980" s="42">
        <v>705</v>
      </c>
      <c r="D1980" s="17"/>
    </row>
    <row r="1981" spans="2:4" ht="15" x14ac:dyDescent="0.25">
      <c r="B1981" s="110">
        <v>37335</v>
      </c>
      <c r="C1981" s="42">
        <v>702</v>
      </c>
      <c r="D1981" s="17"/>
    </row>
    <row r="1982" spans="2:4" ht="15" x14ac:dyDescent="0.25">
      <c r="B1982" s="110">
        <v>37336</v>
      </c>
      <c r="C1982" s="42">
        <v>717</v>
      </c>
      <c r="D1982" s="17"/>
    </row>
    <row r="1983" spans="2:4" ht="15" x14ac:dyDescent="0.25">
      <c r="B1983" s="110">
        <v>37337</v>
      </c>
      <c r="C1983" s="42">
        <v>730</v>
      </c>
      <c r="D1983" s="17"/>
    </row>
    <row r="1984" spans="2:4" ht="15" x14ac:dyDescent="0.25">
      <c r="B1984" s="110">
        <v>37340</v>
      </c>
      <c r="C1984" s="42">
        <v>732</v>
      </c>
      <c r="D1984" s="17"/>
    </row>
    <row r="1985" spans="2:4" ht="15" x14ac:dyDescent="0.25">
      <c r="B1985" s="110">
        <v>37341</v>
      </c>
      <c r="C1985" s="42">
        <v>731</v>
      </c>
      <c r="D1985" s="17"/>
    </row>
    <row r="1986" spans="2:4" ht="15" x14ac:dyDescent="0.25">
      <c r="B1986" s="110">
        <v>37342</v>
      </c>
      <c r="C1986" s="42">
        <v>727</v>
      </c>
      <c r="D1986" s="17"/>
    </row>
    <row r="1987" spans="2:4" ht="15" x14ac:dyDescent="0.25">
      <c r="B1987" s="110">
        <v>37343</v>
      </c>
      <c r="C1987" s="42">
        <v>718</v>
      </c>
      <c r="D1987" s="17"/>
    </row>
    <row r="1988" spans="2:4" ht="15" x14ac:dyDescent="0.25">
      <c r="B1988" s="110">
        <v>37347</v>
      </c>
      <c r="C1988" s="42">
        <v>723</v>
      </c>
      <c r="D1988" s="17"/>
    </row>
    <row r="1989" spans="2:4" ht="15" x14ac:dyDescent="0.25">
      <c r="B1989" s="110">
        <v>37348</v>
      </c>
      <c r="C1989" s="42">
        <v>718</v>
      </c>
      <c r="D1989" s="17"/>
    </row>
    <row r="1990" spans="2:4" ht="15" x14ac:dyDescent="0.25">
      <c r="B1990" s="110">
        <v>37349</v>
      </c>
      <c r="C1990" s="42">
        <v>730</v>
      </c>
      <c r="D1990" s="17"/>
    </row>
    <row r="1991" spans="2:4" ht="15" x14ac:dyDescent="0.25">
      <c r="B1991" s="110">
        <v>37350</v>
      </c>
      <c r="C1991" s="42">
        <v>734</v>
      </c>
      <c r="D1991" s="17"/>
    </row>
    <row r="1992" spans="2:4" ht="15" x14ac:dyDescent="0.25">
      <c r="B1992" s="110">
        <v>37351</v>
      </c>
      <c r="C1992" s="42">
        <v>739</v>
      </c>
      <c r="D1992" s="17"/>
    </row>
    <row r="1993" spans="2:4" ht="15" x14ac:dyDescent="0.25">
      <c r="B1993" s="110">
        <v>37354</v>
      </c>
      <c r="C1993" s="42">
        <v>748</v>
      </c>
      <c r="D1993" s="17"/>
    </row>
    <row r="1994" spans="2:4" ht="15" x14ac:dyDescent="0.25">
      <c r="B1994" s="110">
        <v>37355</v>
      </c>
      <c r="C1994" s="42">
        <v>747</v>
      </c>
      <c r="D1994" s="17"/>
    </row>
    <row r="1995" spans="2:4" ht="15" x14ac:dyDescent="0.25">
      <c r="B1995" s="110">
        <v>37356</v>
      </c>
      <c r="C1995" s="42">
        <v>749</v>
      </c>
      <c r="D1995" s="17"/>
    </row>
    <row r="1996" spans="2:4" ht="15" x14ac:dyDescent="0.25">
      <c r="B1996" s="110">
        <v>37357</v>
      </c>
      <c r="C1996" s="42">
        <v>740</v>
      </c>
      <c r="D1996" s="17"/>
    </row>
    <row r="1997" spans="2:4" ht="15" x14ac:dyDescent="0.25">
      <c r="B1997" s="110">
        <v>37358</v>
      </c>
      <c r="C1997" s="42">
        <v>721</v>
      </c>
      <c r="D1997" s="17"/>
    </row>
    <row r="1998" spans="2:4" ht="15" x14ac:dyDescent="0.25">
      <c r="B1998" s="110">
        <v>37361</v>
      </c>
      <c r="C1998" s="42">
        <v>750</v>
      </c>
      <c r="D1998" s="17"/>
    </row>
    <row r="1999" spans="2:4" ht="15" x14ac:dyDescent="0.25">
      <c r="B1999" s="110">
        <v>37362</v>
      </c>
      <c r="C1999" s="42">
        <v>739</v>
      </c>
      <c r="D1999" s="17"/>
    </row>
    <row r="2000" spans="2:4" ht="15" x14ac:dyDescent="0.25">
      <c r="B2000" s="110">
        <v>37363</v>
      </c>
      <c r="C2000" s="42">
        <v>734</v>
      </c>
      <c r="D2000" s="17"/>
    </row>
    <row r="2001" spans="2:4" ht="15" x14ac:dyDescent="0.25">
      <c r="B2001" s="110">
        <v>37364</v>
      </c>
      <c r="C2001" s="42">
        <v>744</v>
      </c>
      <c r="D2001" s="17"/>
    </row>
    <row r="2002" spans="2:4" ht="15" x14ac:dyDescent="0.25">
      <c r="B2002" s="110">
        <v>37365</v>
      </c>
      <c r="C2002" s="42">
        <v>741</v>
      </c>
      <c r="D2002" s="17"/>
    </row>
    <row r="2003" spans="2:4" ht="15" x14ac:dyDescent="0.25">
      <c r="B2003" s="110">
        <v>37368</v>
      </c>
      <c r="C2003" s="42">
        <v>754</v>
      </c>
      <c r="D2003" s="17"/>
    </row>
    <row r="2004" spans="2:4" ht="15" x14ac:dyDescent="0.25">
      <c r="B2004" s="110">
        <v>37369</v>
      </c>
      <c r="C2004" s="42">
        <v>768</v>
      </c>
      <c r="D2004" s="17"/>
    </row>
    <row r="2005" spans="2:4" ht="15" x14ac:dyDescent="0.25">
      <c r="B2005" s="110">
        <v>37370</v>
      </c>
      <c r="C2005" s="42">
        <v>789</v>
      </c>
      <c r="D2005" s="17"/>
    </row>
    <row r="2006" spans="2:4" ht="15" x14ac:dyDescent="0.25">
      <c r="B2006" s="110">
        <v>37371</v>
      </c>
      <c r="C2006" s="42">
        <v>797</v>
      </c>
      <c r="D2006" s="17"/>
    </row>
    <row r="2007" spans="2:4" ht="15" x14ac:dyDescent="0.25">
      <c r="B2007" s="110">
        <v>37372</v>
      </c>
      <c r="C2007" s="42">
        <v>812</v>
      </c>
      <c r="D2007" s="17"/>
    </row>
    <row r="2008" spans="2:4" ht="15" x14ac:dyDescent="0.25">
      <c r="B2008" s="110">
        <v>37375</v>
      </c>
      <c r="C2008" s="42">
        <v>827</v>
      </c>
      <c r="D2008" s="17"/>
    </row>
    <row r="2009" spans="2:4" ht="15" x14ac:dyDescent="0.25">
      <c r="B2009" s="110">
        <v>37376</v>
      </c>
      <c r="C2009" s="42">
        <v>849</v>
      </c>
      <c r="D2009" s="17"/>
    </row>
    <row r="2010" spans="2:4" ht="15" x14ac:dyDescent="0.25">
      <c r="B2010" s="110">
        <v>37377</v>
      </c>
      <c r="C2010" s="42">
        <v>856</v>
      </c>
      <c r="D2010" s="17"/>
    </row>
    <row r="2011" spans="2:4" ht="15" x14ac:dyDescent="0.25">
      <c r="B2011" s="110">
        <v>37378</v>
      </c>
      <c r="C2011" s="42">
        <v>881</v>
      </c>
      <c r="D2011" s="17"/>
    </row>
    <row r="2012" spans="2:4" ht="15" x14ac:dyDescent="0.25">
      <c r="B2012" s="110">
        <v>37379</v>
      </c>
      <c r="C2012" s="42">
        <v>885</v>
      </c>
      <c r="D2012" s="17"/>
    </row>
    <row r="2013" spans="2:4" ht="15" x14ac:dyDescent="0.25">
      <c r="B2013" s="110">
        <v>37382</v>
      </c>
      <c r="C2013" s="42">
        <v>909</v>
      </c>
      <c r="D2013" s="17"/>
    </row>
    <row r="2014" spans="2:4" ht="15" x14ac:dyDescent="0.25">
      <c r="B2014" s="110">
        <v>37383</v>
      </c>
      <c r="C2014" s="42">
        <v>903</v>
      </c>
      <c r="D2014" s="17"/>
    </row>
    <row r="2015" spans="2:4" ht="15" x14ac:dyDescent="0.25">
      <c r="B2015" s="110">
        <v>37384</v>
      </c>
      <c r="C2015" s="42">
        <v>901</v>
      </c>
      <c r="D2015" s="17"/>
    </row>
    <row r="2016" spans="2:4" ht="15" x14ac:dyDescent="0.25">
      <c r="B2016" s="110">
        <v>37385</v>
      </c>
      <c r="C2016" s="42">
        <v>938</v>
      </c>
      <c r="D2016" s="17"/>
    </row>
    <row r="2017" spans="2:4" ht="15" x14ac:dyDescent="0.25">
      <c r="B2017" s="110">
        <v>37386</v>
      </c>
      <c r="C2017" s="42">
        <v>952</v>
      </c>
      <c r="D2017" s="17"/>
    </row>
    <row r="2018" spans="2:4" ht="15" x14ac:dyDescent="0.25">
      <c r="B2018" s="110">
        <v>37389</v>
      </c>
      <c r="C2018" s="42">
        <v>981</v>
      </c>
      <c r="D2018" s="17"/>
    </row>
    <row r="2019" spans="2:4" ht="15" x14ac:dyDescent="0.25">
      <c r="B2019" s="110">
        <v>37390</v>
      </c>
      <c r="C2019" s="42">
        <v>951</v>
      </c>
      <c r="D2019" s="17"/>
    </row>
    <row r="2020" spans="2:4" ht="15" x14ac:dyDescent="0.25">
      <c r="B2020" s="110">
        <v>37391</v>
      </c>
      <c r="C2020" s="42">
        <v>923</v>
      </c>
      <c r="D2020" s="17"/>
    </row>
    <row r="2021" spans="2:4" ht="15" x14ac:dyDescent="0.25">
      <c r="B2021" s="110">
        <v>37392</v>
      </c>
      <c r="C2021" s="42">
        <v>914</v>
      </c>
      <c r="D2021" s="17"/>
    </row>
    <row r="2022" spans="2:4" ht="15" x14ac:dyDescent="0.25">
      <c r="B2022" s="110">
        <v>37393</v>
      </c>
      <c r="C2022" s="42">
        <v>929</v>
      </c>
      <c r="D2022" s="17"/>
    </row>
    <row r="2023" spans="2:4" ht="15" x14ac:dyDescent="0.25">
      <c r="B2023" s="110">
        <v>37396</v>
      </c>
      <c r="C2023" s="42">
        <v>931</v>
      </c>
      <c r="D2023" s="17"/>
    </row>
    <row r="2024" spans="2:4" ht="15" x14ac:dyDescent="0.25">
      <c r="B2024" s="110">
        <v>37397</v>
      </c>
      <c r="C2024" s="42">
        <v>937</v>
      </c>
      <c r="D2024" s="17"/>
    </row>
    <row r="2025" spans="2:4" ht="15" x14ac:dyDescent="0.25">
      <c r="B2025" s="110">
        <v>37398</v>
      </c>
      <c r="C2025" s="42">
        <v>968</v>
      </c>
      <c r="D2025" s="17"/>
    </row>
    <row r="2026" spans="2:4" ht="15" x14ac:dyDescent="0.25">
      <c r="B2026" s="110">
        <v>37399</v>
      </c>
      <c r="C2026" s="42">
        <v>988</v>
      </c>
      <c r="D2026" s="17"/>
    </row>
    <row r="2027" spans="2:4" ht="15" x14ac:dyDescent="0.25">
      <c r="B2027" s="110">
        <v>37400</v>
      </c>
      <c r="C2027" s="42">
        <v>999</v>
      </c>
      <c r="D2027" s="17"/>
    </row>
    <row r="2028" spans="2:4" ht="15" x14ac:dyDescent="0.25">
      <c r="B2028" s="110">
        <v>37404</v>
      </c>
      <c r="C2028" s="42">
        <v>991</v>
      </c>
      <c r="D2028" s="17"/>
    </row>
    <row r="2029" spans="2:4" ht="15" x14ac:dyDescent="0.25">
      <c r="B2029" s="110">
        <v>37405</v>
      </c>
      <c r="C2029" s="42">
        <v>983</v>
      </c>
      <c r="D2029" s="17"/>
    </row>
    <row r="2030" spans="2:4" ht="15" x14ac:dyDescent="0.25">
      <c r="B2030" s="110">
        <v>37406</v>
      </c>
      <c r="C2030" s="42">
        <v>984</v>
      </c>
      <c r="D2030" s="17"/>
    </row>
    <row r="2031" spans="2:4" ht="15" x14ac:dyDescent="0.25">
      <c r="B2031" s="110">
        <v>37407</v>
      </c>
      <c r="C2031" s="42">
        <v>981</v>
      </c>
      <c r="D2031" s="17"/>
    </row>
    <row r="2032" spans="2:4" ht="15" x14ac:dyDescent="0.25">
      <c r="B2032" s="110">
        <v>37410</v>
      </c>
      <c r="C2032" s="42">
        <v>1001</v>
      </c>
      <c r="D2032" s="17"/>
    </row>
    <row r="2033" spans="2:4" ht="15" x14ac:dyDescent="0.25">
      <c r="B2033" s="110">
        <v>37411</v>
      </c>
      <c r="C2033" s="42">
        <v>1064</v>
      </c>
      <c r="D2033" s="17"/>
    </row>
    <row r="2034" spans="2:4" ht="15" x14ac:dyDescent="0.25">
      <c r="B2034" s="110">
        <v>37412</v>
      </c>
      <c r="C2034" s="42">
        <v>1120</v>
      </c>
      <c r="D2034" s="17"/>
    </row>
    <row r="2035" spans="2:4" ht="15" x14ac:dyDescent="0.25">
      <c r="B2035" s="110">
        <v>37413</v>
      </c>
      <c r="C2035" s="42">
        <v>1202</v>
      </c>
      <c r="D2035" s="17"/>
    </row>
    <row r="2036" spans="2:4" ht="15" x14ac:dyDescent="0.25">
      <c r="B2036" s="110">
        <v>37414</v>
      </c>
      <c r="C2036" s="42">
        <v>1191</v>
      </c>
      <c r="D2036" s="17"/>
    </row>
    <row r="2037" spans="2:4" ht="15" x14ac:dyDescent="0.25">
      <c r="B2037" s="110">
        <v>37417</v>
      </c>
      <c r="C2037" s="42">
        <v>1149</v>
      </c>
      <c r="D2037" s="17"/>
    </row>
    <row r="2038" spans="2:4" ht="15" x14ac:dyDescent="0.25">
      <c r="B2038" s="110">
        <v>37418</v>
      </c>
      <c r="C2038" s="42">
        <v>1214</v>
      </c>
      <c r="D2038" s="17"/>
    </row>
    <row r="2039" spans="2:4" ht="15" x14ac:dyDescent="0.25">
      <c r="B2039" s="110">
        <v>37419</v>
      </c>
      <c r="C2039" s="42">
        <v>1311</v>
      </c>
      <c r="D2039" s="17"/>
    </row>
    <row r="2040" spans="2:4" ht="15" x14ac:dyDescent="0.25">
      <c r="B2040" s="110">
        <v>37420</v>
      </c>
      <c r="C2040" s="42">
        <v>1237</v>
      </c>
      <c r="D2040" s="17"/>
    </row>
    <row r="2041" spans="2:4" ht="15" x14ac:dyDescent="0.25">
      <c r="B2041" s="110">
        <v>37421</v>
      </c>
      <c r="C2041" s="42">
        <v>1334</v>
      </c>
      <c r="D2041" s="17"/>
    </row>
    <row r="2042" spans="2:4" ht="15" x14ac:dyDescent="0.25">
      <c r="B2042" s="110">
        <v>37424</v>
      </c>
      <c r="C2042" s="42">
        <v>1277</v>
      </c>
      <c r="D2042" s="17"/>
    </row>
    <row r="2043" spans="2:4" ht="15" x14ac:dyDescent="0.25">
      <c r="B2043" s="110">
        <v>37425</v>
      </c>
      <c r="C2043" s="42">
        <v>1307</v>
      </c>
      <c r="D2043" s="17"/>
    </row>
    <row r="2044" spans="2:4" ht="15" x14ac:dyDescent="0.25">
      <c r="B2044" s="110">
        <v>37426</v>
      </c>
      <c r="C2044" s="42">
        <v>1388</v>
      </c>
      <c r="D2044" s="17"/>
    </row>
    <row r="2045" spans="2:4" ht="15" x14ac:dyDescent="0.25">
      <c r="B2045" s="110">
        <v>37427</v>
      </c>
      <c r="C2045" s="42">
        <v>1537</v>
      </c>
      <c r="D2045" s="17"/>
    </row>
    <row r="2046" spans="2:4" ht="15" x14ac:dyDescent="0.25">
      <c r="B2046" s="110">
        <v>37428</v>
      </c>
      <c r="C2046" s="42">
        <v>1730</v>
      </c>
      <c r="D2046" s="17"/>
    </row>
    <row r="2047" spans="2:4" ht="15" x14ac:dyDescent="0.25">
      <c r="B2047" s="110">
        <v>37431</v>
      </c>
      <c r="C2047" s="42">
        <v>1613</v>
      </c>
      <c r="D2047" s="17"/>
    </row>
    <row r="2048" spans="2:4" ht="15" x14ac:dyDescent="0.25">
      <c r="B2048" s="110">
        <v>37432</v>
      </c>
      <c r="C2048" s="42">
        <v>1618</v>
      </c>
      <c r="D2048" s="17"/>
    </row>
    <row r="2049" spans="2:4" ht="15" x14ac:dyDescent="0.25">
      <c r="B2049" s="110">
        <v>37433</v>
      </c>
      <c r="C2049" s="42">
        <v>1732</v>
      </c>
      <c r="D2049" s="17"/>
    </row>
    <row r="2050" spans="2:4" ht="15" x14ac:dyDescent="0.25">
      <c r="B2050" s="110">
        <v>37434</v>
      </c>
      <c r="C2050" s="42">
        <v>1652</v>
      </c>
      <c r="D2050" s="17"/>
    </row>
    <row r="2051" spans="2:4" ht="15" x14ac:dyDescent="0.25">
      <c r="B2051" s="110">
        <v>37435</v>
      </c>
      <c r="C2051" s="42">
        <v>1548</v>
      </c>
      <c r="D2051" s="17"/>
    </row>
    <row r="2052" spans="2:4" ht="15" x14ac:dyDescent="0.25">
      <c r="B2052" s="110">
        <v>37438</v>
      </c>
      <c r="C2052" s="42">
        <v>1581</v>
      </c>
      <c r="D2052" s="17"/>
    </row>
    <row r="2053" spans="2:4" ht="15" x14ac:dyDescent="0.25">
      <c r="B2053" s="110">
        <v>37439</v>
      </c>
      <c r="C2053" s="42">
        <v>1677</v>
      </c>
      <c r="D2053" s="17"/>
    </row>
    <row r="2054" spans="2:4" ht="15" x14ac:dyDescent="0.25">
      <c r="B2054" s="110">
        <v>37440</v>
      </c>
      <c r="C2054" s="42">
        <v>1732</v>
      </c>
      <c r="D2054" s="17"/>
    </row>
    <row r="2055" spans="2:4" ht="15" x14ac:dyDescent="0.25">
      <c r="B2055" s="110">
        <v>37442</v>
      </c>
      <c r="C2055" s="42">
        <v>1719</v>
      </c>
      <c r="D2055" s="17"/>
    </row>
    <row r="2056" spans="2:4" ht="15" x14ac:dyDescent="0.25">
      <c r="B2056" s="110">
        <v>37445</v>
      </c>
      <c r="C2056" s="42">
        <v>1724</v>
      </c>
      <c r="D2056" s="17"/>
    </row>
    <row r="2057" spans="2:4" ht="15" x14ac:dyDescent="0.25">
      <c r="B2057" s="110">
        <v>37446</v>
      </c>
      <c r="C2057" s="42">
        <v>1657</v>
      </c>
      <c r="D2057" s="17"/>
    </row>
    <row r="2058" spans="2:4" ht="15" x14ac:dyDescent="0.25">
      <c r="B2058" s="110">
        <v>37447</v>
      </c>
      <c r="C2058" s="42">
        <v>1635</v>
      </c>
      <c r="D2058" s="17"/>
    </row>
    <row r="2059" spans="2:4" ht="15" x14ac:dyDescent="0.25">
      <c r="B2059" s="110">
        <v>37448</v>
      </c>
      <c r="C2059" s="42">
        <v>1585</v>
      </c>
      <c r="D2059" s="17"/>
    </row>
    <row r="2060" spans="2:4" ht="15" x14ac:dyDescent="0.25">
      <c r="B2060" s="110">
        <v>37449</v>
      </c>
      <c r="C2060" s="42">
        <v>1526</v>
      </c>
      <c r="D2060" s="17"/>
    </row>
    <row r="2061" spans="2:4" ht="15" x14ac:dyDescent="0.25">
      <c r="B2061" s="110">
        <v>37452</v>
      </c>
      <c r="C2061" s="42">
        <v>1572</v>
      </c>
      <c r="D2061" s="17"/>
    </row>
    <row r="2062" spans="2:4" ht="15" x14ac:dyDescent="0.25">
      <c r="B2062" s="110">
        <v>37453</v>
      </c>
      <c r="C2062" s="42">
        <v>1561</v>
      </c>
      <c r="D2062" s="17"/>
    </row>
    <row r="2063" spans="2:4" ht="15" x14ac:dyDescent="0.25">
      <c r="B2063" s="110">
        <v>37454</v>
      </c>
      <c r="C2063" s="42">
        <v>1590</v>
      </c>
      <c r="D2063" s="17"/>
    </row>
    <row r="2064" spans="2:4" ht="15" x14ac:dyDescent="0.25">
      <c r="B2064" s="110">
        <v>37455</v>
      </c>
      <c r="C2064" s="42">
        <v>1535</v>
      </c>
      <c r="D2064" s="17"/>
    </row>
    <row r="2065" spans="2:4" ht="15" x14ac:dyDescent="0.25">
      <c r="B2065" s="110">
        <v>37456</v>
      </c>
      <c r="C2065" s="42">
        <v>1558</v>
      </c>
      <c r="D2065" s="17"/>
    </row>
    <row r="2066" spans="2:4" ht="15" x14ac:dyDescent="0.25">
      <c r="B2066" s="110">
        <v>37459</v>
      </c>
      <c r="C2066" s="42">
        <v>1598</v>
      </c>
      <c r="D2066" s="17"/>
    </row>
    <row r="2067" spans="2:4" ht="15" x14ac:dyDescent="0.25">
      <c r="B2067" s="110">
        <v>37460</v>
      </c>
      <c r="C2067" s="42">
        <v>1729</v>
      </c>
      <c r="D2067" s="17"/>
    </row>
    <row r="2068" spans="2:4" ht="15" x14ac:dyDescent="0.25">
      <c r="B2068" s="110">
        <v>37461</v>
      </c>
      <c r="C2068" s="42">
        <v>1779</v>
      </c>
      <c r="D2068" s="17"/>
    </row>
    <row r="2069" spans="2:4" ht="15" x14ac:dyDescent="0.25">
      <c r="B2069" s="110">
        <v>37462</v>
      </c>
      <c r="C2069" s="42">
        <v>1887</v>
      </c>
      <c r="D2069" s="17"/>
    </row>
    <row r="2070" spans="2:4" ht="15" x14ac:dyDescent="0.25">
      <c r="B2070" s="110">
        <v>37463</v>
      </c>
      <c r="C2070" s="42">
        <v>1965</v>
      </c>
      <c r="D2070" s="17"/>
    </row>
    <row r="2071" spans="2:4" ht="15" x14ac:dyDescent="0.25">
      <c r="B2071" s="110">
        <v>37466</v>
      </c>
      <c r="C2071" s="42">
        <v>2261</v>
      </c>
      <c r="D2071" s="17"/>
    </row>
    <row r="2072" spans="2:4" ht="15" x14ac:dyDescent="0.25">
      <c r="B2072" s="110">
        <v>37467</v>
      </c>
      <c r="C2072" s="42">
        <v>2406</v>
      </c>
      <c r="D2072" s="17"/>
    </row>
    <row r="2073" spans="2:4" ht="15" x14ac:dyDescent="0.25">
      <c r="B2073" s="110">
        <v>37468</v>
      </c>
      <c r="C2073" s="42">
        <v>2341</v>
      </c>
      <c r="D2073" s="17"/>
    </row>
    <row r="2074" spans="2:4" ht="15" x14ac:dyDescent="0.25">
      <c r="B2074" s="110">
        <v>37469</v>
      </c>
      <c r="C2074" s="42">
        <v>2119</v>
      </c>
      <c r="D2074" s="17"/>
    </row>
    <row r="2075" spans="2:4" ht="15" x14ac:dyDescent="0.25">
      <c r="B2075" s="110">
        <v>37470</v>
      </c>
      <c r="C2075" s="42">
        <v>2066</v>
      </c>
      <c r="D2075" s="17"/>
    </row>
    <row r="2076" spans="2:4" ht="15" x14ac:dyDescent="0.25">
      <c r="B2076" s="110">
        <v>37473</v>
      </c>
      <c r="C2076" s="42">
        <v>2164</v>
      </c>
      <c r="D2076" s="17"/>
    </row>
    <row r="2077" spans="2:4" ht="15" x14ac:dyDescent="0.25">
      <c r="B2077" s="110">
        <v>37474</v>
      </c>
      <c r="C2077" s="42">
        <v>2172</v>
      </c>
      <c r="D2077" s="17"/>
    </row>
    <row r="2078" spans="2:4" ht="15" x14ac:dyDescent="0.25">
      <c r="B2078" s="110">
        <v>37475</v>
      </c>
      <c r="C2078" s="42">
        <v>1967</v>
      </c>
      <c r="D2078" s="17"/>
    </row>
    <row r="2079" spans="2:4" ht="15" x14ac:dyDescent="0.25">
      <c r="B2079" s="110">
        <v>37476</v>
      </c>
      <c r="C2079" s="42">
        <v>1783</v>
      </c>
      <c r="D2079" s="17"/>
    </row>
    <row r="2080" spans="2:4" ht="15" x14ac:dyDescent="0.25">
      <c r="B2080" s="110">
        <v>37477</v>
      </c>
      <c r="C2080" s="42">
        <v>2050</v>
      </c>
      <c r="D2080" s="17"/>
    </row>
    <row r="2081" spans="2:4" ht="15" x14ac:dyDescent="0.25">
      <c r="B2081" s="110">
        <v>37480</v>
      </c>
      <c r="C2081" s="42">
        <v>2252</v>
      </c>
      <c r="D2081" s="17"/>
    </row>
    <row r="2082" spans="2:4" ht="15" x14ac:dyDescent="0.25">
      <c r="B2082" s="110">
        <v>37481</v>
      </c>
      <c r="C2082" s="42">
        <v>2286</v>
      </c>
      <c r="D2082" s="17"/>
    </row>
    <row r="2083" spans="2:4" ht="15" x14ac:dyDescent="0.25">
      <c r="B2083" s="110">
        <v>37482</v>
      </c>
      <c r="C2083" s="42">
        <v>2233</v>
      </c>
      <c r="D2083" s="17"/>
    </row>
    <row r="2084" spans="2:4" ht="15" x14ac:dyDescent="0.25">
      <c r="B2084" s="110">
        <v>37483</v>
      </c>
      <c r="C2084" s="42">
        <v>2193</v>
      </c>
      <c r="D2084" s="17"/>
    </row>
    <row r="2085" spans="2:4" ht="15" x14ac:dyDescent="0.25">
      <c r="B2085" s="110">
        <v>37484</v>
      </c>
      <c r="C2085" s="42">
        <v>2101</v>
      </c>
      <c r="D2085" s="17"/>
    </row>
    <row r="2086" spans="2:4" ht="15" x14ac:dyDescent="0.25">
      <c r="B2086" s="110">
        <v>37487</v>
      </c>
      <c r="C2086" s="42">
        <v>2000</v>
      </c>
      <c r="D2086" s="17"/>
    </row>
    <row r="2087" spans="2:4" ht="15" x14ac:dyDescent="0.25">
      <c r="B2087" s="110">
        <v>37488</v>
      </c>
      <c r="C2087" s="42">
        <v>2024</v>
      </c>
      <c r="D2087" s="17"/>
    </row>
    <row r="2088" spans="2:4" ht="15" x14ac:dyDescent="0.25">
      <c r="B2088" s="110">
        <v>37489</v>
      </c>
      <c r="C2088" s="42">
        <v>1904</v>
      </c>
      <c r="D2088" s="17"/>
    </row>
    <row r="2089" spans="2:4" ht="15" x14ac:dyDescent="0.25">
      <c r="B2089" s="110">
        <v>37490</v>
      </c>
      <c r="C2089" s="42">
        <v>1931</v>
      </c>
      <c r="D2089" s="17"/>
    </row>
    <row r="2090" spans="2:4" ht="15" x14ac:dyDescent="0.25">
      <c r="B2090" s="110">
        <v>37491</v>
      </c>
      <c r="C2090" s="42">
        <v>1827</v>
      </c>
      <c r="D2090" s="17"/>
    </row>
    <row r="2091" spans="2:4" ht="15" x14ac:dyDescent="0.25">
      <c r="B2091" s="110">
        <v>37494</v>
      </c>
      <c r="C2091" s="42">
        <v>1783</v>
      </c>
      <c r="D2091" s="17"/>
    </row>
    <row r="2092" spans="2:4" ht="15" x14ac:dyDescent="0.25">
      <c r="B2092" s="110">
        <v>37495</v>
      </c>
      <c r="C2092" s="42">
        <v>1735</v>
      </c>
      <c r="D2092" s="17"/>
    </row>
    <row r="2093" spans="2:4" ht="15" x14ac:dyDescent="0.25">
      <c r="B2093" s="110">
        <v>37496</v>
      </c>
      <c r="C2093" s="42">
        <v>1708</v>
      </c>
      <c r="D2093" s="17"/>
    </row>
    <row r="2094" spans="2:4" ht="15" x14ac:dyDescent="0.25">
      <c r="B2094" s="110">
        <v>37497</v>
      </c>
      <c r="C2094" s="42">
        <v>1685</v>
      </c>
      <c r="D2094" s="17"/>
    </row>
    <row r="2095" spans="2:4" ht="15" x14ac:dyDescent="0.25">
      <c r="B2095" s="110">
        <v>37498</v>
      </c>
      <c r="C2095" s="42">
        <v>1630</v>
      </c>
      <c r="D2095" s="17"/>
    </row>
    <row r="2096" spans="2:4" ht="15" x14ac:dyDescent="0.25">
      <c r="B2096" s="110">
        <v>37502</v>
      </c>
      <c r="C2096" s="42">
        <v>1723</v>
      </c>
      <c r="D2096" s="17"/>
    </row>
    <row r="2097" spans="2:4" ht="15" x14ac:dyDescent="0.25">
      <c r="B2097" s="110">
        <v>37503</v>
      </c>
      <c r="C2097" s="42">
        <v>1729</v>
      </c>
      <c r="D2097" s="17"/>
    </row>
    <row r="2098" spans="2:4" ht="15" x14ac:dyDescent="0.25">
      <c r="B2098" s="110">
        <v>37504</v>
      </c>
      <c r="C2098" s="42">
        <v>1736</v>
      </c>
      <c r="D2098" s="17"/>
    </row>
    <row r="2099" spans="2:4" ht="15" x14ac:dyDescent="0.25">
      <c r="B2099" s="110">
        <v>37505</v>
      </c>
      <c r="C2099" s="42">
        <v>1738</v>
      </c>
      <c r="D2099" s="17"/>
    </row>
    <row r="2100" spans="2:4" ht="15" x14ac:dyDescent="0.25">
      <c r="B2100" s="110">
        <v>37508</v>
      </c>
      <c r="C2100" s="42">
        <v>1677</v>
      </c>
      <c r="D2100" s="17"/>
    </row>
    <row r="2101" spans="2:4" ht="15" x14ac:dyDescent="0.25">
      <c r="B2101" s="110">
        <v>37509</v>
      </c>
      <c r="C2101" s="42">
        <v>1707</v>
      </c>
      <c r="D2101" s="17"/>
    </row>
    <row r="2102" spans="2:4" ht="15" x14ac:dyDescent="0.25">
      <c r="B2102" s="110">
        <v>37510</v>
      </c>
      <c r="C2102" s="42">
        <v>1703</v>
      </c>
      <c r="D2102" s="17"/>
    </row>
    <row r="2103" spans="2:4" ht="15" x14ac:dyDescent="0.25">
      <c r="B2103" s="110">
        <v>37511</v>
      </c>
      <c r="C2103" s="42">
        <v>1693</v>
      </c>
      <c r="D2103" s="17"/>
    </row>
    <row r="2104" spans="2:4" ht="15" x14ac:dyDescent="0.25">
      <c r="B2104" s="110">
        <v>37512</v>
      </c>
      <c r="C2104" s="42">
        <v>1727</v>
      </c>
      <c r="D2104" s="17"/>
    </row>
    <row r="2105" spans="2:4" ht="15" x14ac:dyDescent="0.25">
      <c r="B2105" s="110">
        <v>37515</v>
      </c>
      <c r="C2105" s="42">
        <v>1778</v>
      </c>
      <c r="D2105" s="17"/>
    </row>
    <row r="2106" spans="2:4" ht="15" x14ac:dyDescent="0.25">
      <c r="B2106" s="110">
        <v>37516</v>
      </c>
      <c r="C2106" s="42">
        <v>1864</v>
      </c>
      <c r="D2106" s="17"/>
    </row>
    <row r="2107" spans="2:4" ht="15" x14ac:dyDescent="0.25">
      <c r="B2107" s="110">
        <v>37517</v>
      </c>
      <c r="C2107" s="42">
        <v>1947</v>
      </c>
      <c r="D2107" s="17"/>
    </row>
    <row r="2108" spans="2:4" ht="15" x14ac:dyDescent="0.25">
      <c r="B2108" s="110">
        <v>37518</v>
      </c>
      <c r="C2108" s="42">
        <v>2043</v>
      </c>
      <c r="D2108" s="17"/>
    </row>
    <row r="2109" spans="2:4" ht="15" x14ac:dyDescent="0.25">
      <c r="B2109" s="110">
        <v>37519</v>
      </c>
      <c r="C2109" s="42">
        <v>2023</v>
      </c>
      <c r="D2109" s="17"/>
    </row>
    <row r="2110" spans="2:4" ht="15" x14ac:dyDescent="0.25">
      <c r="B2110" s="110">
        <v>37522</v>
      </c>
      <c r="C2110" s="42">
        <v>2209</v>
      </c>
      <c r="D2110" s="17"/>
    </row>
    <row r="2111" spans="2:4" ht="15" x14ac:dyDescent="0.25">
      <c r="B2111" s="110">
        <v>37523</v>
      </c>
      <c r="C2111" s="42">
        <v>2243</v>
      </c>
      <c r="D2111" s="17"/>
    </row>
    <row r="2112" spans="2:4" ht="15" x14ac:dyDescent="0.25">
      <c r="B2112" s="110">
        <v>37524</v>
      </c>
      <c r="C2112" s="42">
        <v>2178</v>
      </c>
      <c r="D2112" s="17"/>
    </row>
    <row r="2113" spans="2:4" ht="15" x14ac:dyDescent="0.25">
      <c r="B2113" s="110">
        <v>37525</v>
      </c>
      <c r="C2113" s="42">
        <v>2241</v>
      </c>
      <c r="D2113" s="17"/>
    </row>
    <row r="2114" spans="2:4" ht="15" x14ac:dyDescent="0.25">
      <c r="B2114" s="110">
        <v>37526</v>
      </c>
      <c r="C2114" s="42">
        <v>2436</v>
      </c>
      <c r="D2114" s="17"/>
    </row>
    <row r="2115" spans="2:4" ht="15" x14ac:dyDescent="0.25">
      <c r="B2115" s="110">
        <v>37529</v>
      </c>
      <c r="C2115" s="42">
        <v>2395</v>
      </c>
      <c r="D2115" s="17"/>
    </row>
    <row r="2116" spans="2:4" ht="15" x14ac:dyDescent="0.25">
      <c r="B2116" s="110">
        <v>37530</v>
      </c>
      <c r="C2116" s="42">
        <v>2259</v>
      </c>
      <c r="D2116" s="17"/>
    </row>
    <row r="2117" spans="2:4" ht="15" x14ac:dyDescent="0.25">
      <c r="B2117" s="110">
        <v>37531</v>
      </c>
      <c r="C2117" s="42">
        <v>2120</v>
      </c>
      <c r="D2117" s="17"/>
    </row>
    <row r="2118" spans="2:4" ht="15" x14ac:dyDescent="0.25">
      <c r="B2118" s="110">
        <v>37532</v>
      </c>
      <c r="C2118" s="42">
        <v>2037</v>
      </c>
      <c r="D2118" s="17"/>
    </row>
    <row r="2119" spans="2:4" ht="15" x14ac:dyDescent="0.25">
      <c r="B2119" s="110">
        <v>37533</v>
      </c>
      <c r="C2119" s="42">
        <v>1996</v>
      </c>
      <c r="D2119" s="17"/>
    </row>
    <row r="2120" spans="2:4" ht="15" x14ac:dyDescent="0.25">
      <c r="B2120" s="110">
        <v>37536</v>
      </c>
      <c r="C2120" s="42">
        <v>2063</v>
      </c>
      <c r="D2120" s="17"/>
    </row>
    <row r="2121" spans="2:4" ht="15" x14ac:dyDescent="0.25">
      <c r="B2121" s="110">
        <v>37537</v>
      </c>
      <c r="C2121" s="42">
        <v>2081</v>
      </c>
      <c r="D2121" s="17"/>
    </row>
    <row r="2122" spans="2:4" ht="15" x14ac:dyDescent="0.25">
      <c r="B2122" s="110">
        <v>37538</v>
      </c>
      <c r="C2122" s="42">
        <v>2272</v>
      </c>
      <c r="D2122" s="17"/>
    </row>
    <row r="2123" spans="2:4" ht="15" x14ac:dyDescent="0.25">
      <c r="B2123" s="110">
        <v>37539</v>
      </c>
      <c r="C2123" s="42">
        <v>2310</v>
      </c>
      <c r="D2123" s="17"/>
    </row>
    <row r="2124" spans="2:4" ht="15" x14ac:dyDescent="0.25">
      <c r="B2124" s="110">
        <v>37540</v>
      </c>
      <c r="C2124" s="42">
        <v>2251</v>
      </c>
      <c r="D2124" s="17"/>
    </row>
    <row r="2125" spans="2:4" ht="15" x14ac:dyDescent="0.25">
      <c r="B2125" s="110">
        <v>37544</v>
      </c>
      <c r="C2125" s="42">
        <v>2299</v>
      </c>
      <c r="D2125" s="17"/>
    </row>
    <row r="2126" spans="2:4" ht="15" x14ac:dyDescent="0.25">
      <c r="B2126" s="110">
        <v>37545</v>
      </c>
      <c r="C2126" s="42">
        <v>2282</v>
      </c>
      <c r="D2126" s="17"/>
    </row>
    <row r="2127" spans="2:4" ht="15" x14ac:dyDescent="0.25">
      <c r="B2127" s="110">
        <v>37546</v>
      </c>
      <c r="C2127" s="42">
        <v>2127</v>
      </c>
      <c r="D2127" s="17"/>
    </row>
    <row r="2128" spans="2:4" ht="15" x14ac:dyDescent="0.25">
      <c r="B2128" s="110">
        <v>37547</v>
      </c>
      <c r="C2128" s="42">
        <v>2008</v>
      </c>
      <c r="D2128" s="17"/>
    </row>
    <row r="2129" spans="2:4" ht="15" x14ac:dyDescent="0.25">
      <c r="B2129" s="110">
        <v>37550</v>
      </c>
      <c r="C2129" s="42">
        <v>1987</v>
      </c>
      <c r="D2129" s="17"/>
    </row>
    <row r="2130" spans="2:4" ht="15" x14ac:dyDescent="0.25">
      <c r="B2130" s="110">
        <v>37551</v>
      </c>
      <c r="C2130" s="42">
        <v>1959</v>
      </c>
      <c r="D2130" s="17"/>
    </row>
    <row r="2131" spans="2:4" ht="15" x14ac:dyDescent="0.25">
      <c r="B2131" s="110">
        <v>37552</v>
      </c>
      <c r="C2131" s="42">
        <v>1891</v>
      </c>
      <c r="D2131" s="17"/>
    </row>
    <row r="2132" spans="2:4" ht="15" x14ac:dyDescent="0.25">
      <c r="B2132" s="110">
        <v>37553</v>
      </c>
      <c r="C2132" s="42">
        <v>1812</v>
      </c>
      <c r="D2132" s="17"/>
    </row>
    <row r="2133" spans="2:4" ht="15" x14ac:dyDescent="0.25">
      <c r="B2133" s="110">
        <v>37554</v>
      </c>
      <c r="C2133" s="42">
        <v>1780</v>
      </c>
      <c r="D2133" s="17"/>
    </row>
    <row r="2134" spans="2:4" ht="15" x14ac:dyDescent="0.25">
      <c r="B2134" s="110">
        <v>37557</v>
      </c>
      <c r="C2134" s="42">
        <v>1824</v>
      </c>
      <c r="D2134" s="17"/>
    </row>
    <row r="2135" spans="2:4" ht="15" x14ac:dyDescent="0.25">
      <c r="B2135" s="110">
        <v>37558</v>
      </c>
      <c r="C2135" s="42">
        <v>1943</v>
      </c>
      <c r="D2135" s="17"/>
    </row>
    <row r="2136" spans="2:4" ht="15" x14ac:dyDescent="0.25">
      <c r="B2136" s="110">
        <v>37559</v>
      </c>
      <c r="C2136" s="42">
        <v>1819</v>
      </c>
      <c r="D2136" s="17"/>
    </row>
    <row r="2137" spans="2:4" ht="15" x14ac:dyDescent="0.25">
      <c r="B2137" s="110">
        <v>37560</v>
      </c>
      <c r="C2137" s="42">
        <v>1742</v>
      </c>
      <c r="D2137" s="17"/>
    </row>
    <row r="2138" spans="2:4" ht="15" x14ac:dyDescent="0.25">
      <c r="B2138" s="110">
        <v>37561</v>
      </c>
      <c r="C2138" s="42">
        <v>1701</v>
      </c>
      <c r="D2138" s="17"/>
    </row>
    <row r="2139" spans="2:4" ht="15" x14ac:dyDescent="0.25">
      <c r="B2139" s="110">
        <v>37564</v>
      </c>
      <c r="C2139" s="42">
        <v>1723</v>
      </c>
      <c r="D2139" s="17"/>
    </row>
    <row r="2140" spans="2:4" ht="15" x14ac:dyDescent="0.25">
      <c r="B2140" s="110">
        <v>37565</v>
      </c>
      <c r="C2140" s="42">
        <v>1750</v>
      </c>
      <c r="D2140" s="17"/>
    </row>
    <row r="2141" spans="2:4" ht="15" x14ac:dyDescent="0.25">
      <c r="B2141" s="110">
        <v>37566</v>
      </c>
      <c r="C2141" s="42">
        <v>1844</v>
      </c>
      <c r="D2141" s="17"/>
    </row>
    <row r="2142" spans="2:4" ht="15" x14ac:dyDescent="0.25">
      <c r="B2142" s="110">
        <v>37567</v>
      </c>
      <c r="C2142" s="42">
        <v>1778</v>
      </c>
      <c r="D2142" s="17"/>
    </row>
    <row r="2143" spans="2:4" ht="15" x14ac:dyDescent="0.25">
      <c r="B2143" s="110">
        <v>37568</v>
      </c>
      <c r="C2143" s="42">
        <v>1744</v>
      </c>
      <c r="D2143" s="17"/>
    </row>
    <row r="2144" spans="2:4" ht="15" x14ac:dyDescent="0.25">
      <c r="B2144" s="110">
        <v>37572</v>
      </c>
      <c r="C2144" s="42">
        <v>1804</v>
      </c>
      <c r="D2144" s="17"/>
    </row>
    <row r="2145" spans="2:4" ht="15" x14ac:dyDescent="0.25">
      <c r="B2145" s="110">
        <v>37573</v>
      </c>
      <c r="C2145" s="42">
        <v>1851</v>
      </c>
      <c r="D2145" s="17"/>
    </row>
    <row r="2146" spans="2:4" ht="15" x14ac:dyDescent="0.25">
      <c r="B2146" s="110">
        <v>37574</v>
      </c>
      <c r="C2146" s="42">
        <v>1773</v>
      </c>
      <c r="D2146" s="17"/>
    </row>
    <row r="2147" spans="2:4" ht="15" x14ac:dyDescent="0.25">
      <c r="B2147" s="110">
        <v>37575</v>
      </c>
      <c r="C2147" s="42">
        <v>1722</v>
      </c>
      <c r="D2147" s="17"/>
    </row>
    <row r="2148" spans="2:4" ht="15" x14ac:dyDescent="0.25">
      <c r="B2148" s="110">
        <v>37578</v>
      </c>
      <c r="C2148" s="42">
        <v>1662</v>
      </c>
      <c r="D2148" s="17"/>
    </row>
    <row r="2149" spans="2:4" ht="15" x14ac:dyDescent="0.25">
      <c r="B2149" s="110">
        <v>37579</v>
      </c>
      <c r="C2149" s="42">
        <v>1627</v>
      </c>
      <c r="D2149" s="17"/>
    </row>
    <row r="2150" spans="2:4" ht="15" x14ac:dyDescent="0.25">
      <c r="B2150" s="110">
        <v>37580</v>
      </c>
      <c r="C2150" s="42">
        <v>1601</v>
      </c>
      <c r="D2150" s="17"/>
    </row>
    <row r="2151" spans="2:4" ht="15" x14ac:dyDescent="0.25">
      <c r="B2151" s="110">
        <v>37581</v>
      </c>
      <c r="C2151" s="42">
        <v>1558</v>
      </c>
      <c r="D2151" s="17"/>
    </row>
    <row r="2152" spans="2:4" ht="15" x14ac:dyDescent="0.25">
      <c r="B2152" s="110">
        <v>37582</v>
      </c>
      <c r="C2152" s="42">
        <v>1574</v>
      </c>
      <c r="D2152" s="17"/>
    </row>
    <row r="2153" spans="2:4" ht="15" x14ac:dyDescent="0.25">
      <c r="B2153" s="110">
        <v>37585</v>
      </c>
      <c r="C2153" s="42">
        <v>1614</v>
      </c>
      <c r="D2153" s="17"/>
    </row>
    <row r="2154" spans="2:4" ht="15" x14ac:dyDescent="0.25">
      <c r="B2154" s="110">
        <v>37586</v>
      </c>
      <c r="C2154" s="42">
        <v>1662</v>
      </c>
      <c r="D2154" s="17"/>
    </row>
    <row r="2155" spans="2:4" ht="15" x14ac:dyDescent="0.25">
      <c r="B2155" s="110">
        <v>37587</v>
      </c>
      <c r="C2155" s="42">
        <v>1647</v>
      </c>
      <c r="D2155" s="17"/>
    </row>
    <row r="2156" spans="2:4" ht="15" x14ac:dyDescent="0.25">
      <c r="B2156" s="110">
        <v>37589</v>
      </c>
      <c r="C2156" s="42">
        <v>1606</v>
      </c>
      <c r="D2156" s="17"/>
    </row>
    <row r="2157" spans="2:4" ht="15" x14ac:dyDescent="0.25">
      <c r="B2157" s="110">
        <v>37592</v>
      </c>
      <c r="C2157" s="42">
        <v>1528</v>
      </c>
      <c r="D2157" s="17"/>
    </row>
    <row r="2158" spans="2:4" ht="15" x14ac:dyDescent="0.25">
      <c r="B2158" s="110">
        <v>37593</v>
      </c>
      <c r="C2158" s="42">
        <v>1550</v>
      </c>
      <c r="D2158" s="17"/>
    </row>
    <row r="2159" spans="2:4" ht="15" x14ac:dyDescent="0.25">
      <c r="B2159" s="110">
        <v>37594</v>
      </c>
      <c r="C2159" s="42">
        <v>1615</v>
      </c>
      <c r="D2159" s="17"/>
    </row>
    <row r="2160" spans="2:4" ht="15" x14ac:dyDescent="0.25">
      <c r="B2160" s="110">
        <v>37595</v>
      </c>
      <c r="C2160" s="42">
        <v>1715</v>
      </c>
      <c r="D2160" s="17"/>
    </row>
    <row r="2161" spans="2:4" ht="15" x14ac:dyDescent="0.25">
      <c r="B2161" s="110">
        <v>37596</v>
      </c>
      <c r="C2161" s="42">
        <v>1686</v>
      </c>
      <c r="D2161" s="17"/>
    </row>
    <row r="2162" spans="2:4" ht="15" x14ac:dyDescent="0.25">
      <c r="B2162" s="110">
        <v>37599</v>
      </c>
      <c r="C2162" s="42">
        <v>1662</v>
      </c>
      <c r="D2162" s="17"/>
    </row>
    <row r="2163" spans="2:4" ht="15" x14ac:dyDescent="0.25">
      <c r="B2163" s="110">
        <v>37600</v>
      </c>
      <c r="C2163" s="42">
        <v>1667</v>
      </c>
      <c r="D2163" s="17"/>
    </row>
    <row r="2164" spans="2:4" ht="15" x14ac:dyDescent="0.25">
      <c r="B2164" s="110">
        <v>37601</v>
      </c>
      <c r="C2164" s="42">
        <v>1619</v>
      </c>
      <c r="D2164" s="17"/>
    </row>
    <row r="2165" spans="2:4" ht="15" x14ac:dyDescent="0.25">
      <c r="B2165" s="110">
        <v>37602</v>
      </c>
      <c r="C2165" s="42">
        <v>1584</v>
      </c>
      <c r="D2165" s="17"/>
    </row>
    <row r="2166" spans="2:4" ht="15" x14ac:dyDescent="0.25">
      <c r="B2166" s="110">
        <v>37603</v>
      </c>
      <c r="C2166" s="42">
        <v>1564</v>
      </c>
      <c r="D2166" s="17"/>
    </row>
    <row r="2167" spans="2:4" ht="15" x14ac:dyDescent="0.25">
      <c r="B2167" s="110">
        <v>37606</v>
      </c>
      <c r="C2167" s="42">
        <v>1497</v>
      </c>
      <c r="D2167" s="17"/>
    </row>
    <row r="2168" spans="2:4" ht="15" x14ac:dyDescent="0.25">
      <c r="B2168" s="110">
        <v>37607</v>
      </c>
      <c r="C2168" s="42">
        <v>1509</v>
      </c>
      <c r="D2168" s="17"/>
    </row>
    <row r="2169" spans="2:4" ht="15" x14ac:dyDescent="0.25">
      <c r="B2169" s="110">
        <v>37608</v>
      </c>
      <c r="C2169" s="42">
        <v>1455</v>
      </c>
      <c r="D2169" s="17"/>
    </row>
    <row r="2170" spans="2:4" ht="15" x14ac:dyDescent="0.25">
      <c r="B2170" s="110">
        <v>37609</v>
      </c>
      <c r="C2170" s="42">
        <v>1425</v>
      </c>
      <c r="D2170" s="17"/>
    </row>
    <row r="2171" spans="2:4" ht="15" x14ac:dyDescent="0.25">
      <c r="B2171" s="110">
        <v>37610</v>
      </c>
      <c r="C2171" s="42">
        <v>1406</v>
      </c>
      <c r="D2171" s="17"/>
    </row>
    <row r="2172" spans="2:4" ht="15" x14ac:dyDescent="0.25">
      <c r="B2172" s="110">
        <v>37613</v>
      </c>
      <c r="C2172" s="42">
        <v>1400</v>
      </c>
      <c r="D2172" s="17"/>
    </row>
    <row r="2173" spans="2:4" ht="15" x14ac:dyDescent="0.25">
      <c r="B2173" s="110">
        <v>37614</v>
      </c>
      <c r="C2173" s="42">
        <v>1409</v>
      </c>
      <c r="D2173" s="17"/>
    </row>
    <row r="2174" spans="2:4" ht="15" x14ac:dyDescent="0.25">
      <c r="B2174" s="110">
        <v>37616</v>
      </c>
      <c r="C2174" s="42">
        <v>1418</v>
      </c>
      <c r="D2174" s="17"/>
    </row>
    <row r="2175" spans="2:4" ht="15" x14ac:dyDescent="0.25">
      <c r="B2175" s="110">
        <v>37617</v>
      </c>
      <c r="C2175" s="42">
        <v>1423</v>
      </c>
      <c r="D2175" s="17"/>
    </row>
    <row r="2176" spans="2:4" ht="15" x14ac:dyDescent="0.25">
      <c r="B2176" s="110">
        <v>37620</v>
      </c>
      <c r="C2176" s="42">
        <v>1447</v>
      </c>
      <c r="D2176" s="17"/>
    </row>
    <row r="2177" spans="2:4" ht="15" x14ac:dyDescent="0.25">
      <c r="B2177" s="110">
        <v>37621</v>
      </c>
      <c r="C2177" s="42">
        <v>1446</v>
      </c>
      <c r="D2177" s="17"/>
    </row>
    <row r="2178" spans="2:4" ht="15" x14ac:dyDescent="0.25">
      <c r="B2178" s="110">
        <v>37623</v>
      </c>
      <c r="C2178" s="42">
        <v>1387</v>
      </c>
      <c r="D2178" s="17"/>
    </row>
    <row r="2179" spans="2:4" ht="15" x14ac:dyDescent="0.25">
      <c r="B2179" s="110">
        <v>37624</v>
      </c>
      <c r="C2179" s="42">
        <v>1341</v>
      </c>
      <c r="D2179" s="17"/>
    </row>
    <row r="2180" spans="2:4" ht="15" x14ac:dyDescent="0.25">
      <c r="B2180" s="110">
        <v>37627</v>
      </c>
      <c r="C2180" s="42">
        <v>1280</v>
      </c>
      <c r="D2180" s="17"/>
    </row>
    <row r="2181" spans="2:4" ht="15" x14ac:dyDescent="0.25">
      <c r="B2181" s="110">
        <v>37628</v>
      </c>
      <c r="C2181" s="42">
        <v>1268</v>
      </c>
      <c r="D2181" s="17"/>
    </row>
    <row r="2182" spans="2:4" ht="15" x14ac:dyDescent="0.25">
      <c r="B2182" s="110">
        <v>37629</v>
      </c>
      <c r="C2182" s="42">
        <v>1266</v>
      </c>
      <c r="D2182" s="17"/>
    </row>
    <row r="2183" spans="2:4" ht="15" x14ac:dyDescent="0.25">
      <c r="B2183" s="110">
        <v>37630</v>
      </c>
      <c r="C2183" s="42">
        <v>1269</v>
      </c>
      <c r="D2183" s="17"/>
    </row>
    <row r="2184" spans="2:4" ht="15" x14ac:dyDescent="0.25">
      <c r="B2184" s="110">
        <v>37631</v>
      </c>
      <c r="C2184" s="42">
        <v>1234</v>
      </c>
      <c r="D2184" s="17"/>
    </row>
    <row r="2185" spans="2:4" ht="15" x14ac:dyDescent="0.25">
      <c r="B2185" s="110">
        <v>37634</v>
      </c>
      <c r="C2185" s="42">
        <v>1223</v>
      </c>
      <c r="D2185" s="17"/>
    </row>
    <row r="2186" spans="2:4" ht="15" x14ac:dyDescent="0.25">
      <c r="B2186" s="110">
        <v>37635</v>
      </c>
      <c r="C2186" s="42">
        <v>1235</v>
      </c>
      <c r="D2186" s="17"/>
    </row>
    <row r="2187" spans="2:4" ht="15" x14ac:dyDescent="0.25">
      <c r="B2187" s="110">
        <v>37636</v>
      </c>
      <c r="C2187" s="42">
        <v>1274</v>
      </c>
      <c r="D2187" s="17"/>
    </row>
    <row r="2188" spans="2:4" ht="15" x14ac:dyDescent="0.25">
      <c r="B2188" s="110">
        <v>37637</v>
      </c>
      <c r="C2188" s="42">
        <v>1269</v>
      </c>
      <c r="D2188" s="17"/>
    </row>
    <row r="2189" spans="2:4" ht="15" x14ac:dyDescent="0.25">
      <c r="B2189" s="110">
        <v>37638</v>
      </c>
      <c r="C2189" s="42">
        <v>1303</v>
      </c>
      <c r="D2189" s="17"/>
    </row>
    <row r="2190" spans="2:4" ht="15" x14ac:dyDescent="0.25">
      <c r="B2190" s="110">
        <v>37642</v>
      </c>
      <c r="C2190" s="42">
        <v>1364</v>
      </c>
      <c r="D2190" s="17"/>
    </row>
    <row r="2191" spans="2:4" ht="15" x14ac:dyDescent="0.25">
      <c r="B2191" s="110">
        <v>37643</v>
      </c>
      <c r="C2191" s="42">
        <v>1392</v>
      </c>
      <c r="D2191" s="17"/>
    </row>
    <row r="2192" spans="2:4" ht="15" x14ac:dyDescent="0.25">
      <c r="B2192" s="110">
        <v>37644</v>
      </c>
      <c r="C2192" s="42">
        <v>1386</v>
      </c>
      <c r="D2192" s="17"/>
    </row>
    <row r="2193" spans="2:4" ht="15" x14ac:dyDescent="0.25">
      <c r="B2193" s="110">
        <v>37645</v>
      </c>
      <c r="C2193" s="42">
        <v>1442</v>
      </c>
      <c r="D2193" s="17"/>
    </row>
    <row r="2194" spans="2:4" ht="15" x14ac:dyDescent="0.25">
      <c r="B2194" s="110">
        <v>37648</v>
      </c>
      <c r="C2194" s="42">
        <v>1432</v>
      </c>
      <c r="D2194" s="17"/>
    </row>
    <row r="2195" spans="2:4" ht="15" x14ac:dyDescent="0.25">
      <c r="B2195" s="110">
        <v>37649</v>
      </c>
      <c r="C2195" s="42">
        <v>1409</v>
      </c>
      <c r="D2195" s="17"/>
    </row>
    <row r="2196" spans="2:4" ht="15" x14ac:dyDescent="0.25">
      <c r="B2196" s="110">
        <v>37650</v>
      </c>
      <c r="C2196" s="42">
        <v>1368</v>
      </c>
      <c r="D2196" s="17"/>
    </row>
    <row r="2197" spans="2:4" ht="15" x14ac:dyDescent="0.25">
      <c r="B2197" s="110">
        <v>37651</v>
      </c>
      <c r="C2197" s="42">
        <v>1352</v>
      </c>
      <c r="D2197" s="17"/>
    </row>
    <row r="2198" spans="2:4" ht="15" x14ac:dyDescent="0.25">
      <c r="B2198" s="110">
        <v>37652</v>
      </c>
      <c r="C2198" s="42">
        <v>1319</v>
      </c>
      <c r="D2198" s="17"/>
    </row>
    <row r="2199" spans="2:4" ht="15" x14ac:dyDescent="0.25">
      <c r="B2199" s="110">
        <v>37655</v>
      </c>
      <c r="C2199" s="42">
        <v>1297</v>
      </c>
      <c r="D2199" s="17"/>
    </row>
    <row r="2200" spans="2:4" ht="15" x14ac:dyDescent="0.25">
      <c r="B2200" s="110">
        <v>37656</v>
      </c>
      <c r="C2200" s="42">
        <v>1336</v>
      </c>
      <c r="D2200" s="17"/>
    </row>
    <row r="2201" spans="2:4" ht="15" x14ac:dyDescent="0.25">
      <c r="B2201" s="110">
        <v>37657</v>
      </c>
      <c r="C2201" s="42">
        <v>1319</v>
      </c>
      <c r="D2201" s="17"/>
    </row>
    <row r="2202" spans="2:4" ht="15" x14ac:dyDescent="0.25">
      <c r="B2202" s="110">
        <v>37658</v>
      </c>
      <c r="C2202" s="42">
        <v>1329</v>
      </c>
      <c r="D2202" s="17"/>
    </row>
    <row r="2203" spans="2:4" ht="15" x14ac:dyDescent="0.25">
      <c r="B2203" s="110">
        <v>37659</v>
      </c>
      <c r="C2203" s="42">
        <v>1325</v>
      </c>
      <c r="D2203" s="17"/>
    </row>
    <row r="2204" spans="2:4" ht="15" x14ac:dyDescent="0.25">
      <c r="B2204" s="110">
        <v>37662</v>
      </c>
      <c r="C2204" s="42">
        <v>1322</v>
      </c>
      <c r="D2204" s="17"/>
    </row>
    <row r="2205" spans="2:4" ht="15" x14ac:dyDescent="0.25">
      <c r="B2205" s="110">
        <v>37663</v>
      </c>
      <c r="C2205" s="42">
        <v>1307</v>
      </c>
      <c r="D2205" s="17"/>
    </row>
    <row r="2206" spans="2:4" ht="15" x14ac:dyDescent="0.25">
      <c r="B2206" s="110">
        <v>37664</v>
      </c>
      <c r="C2206" s="42">
        <v>1333</v>
      </c>
      <c r="D2206" s="17"/>
    </row>
    <row r="2207" spans="2:4" ht="15" x14ac:dyDescent="0.25">
      <c r="B2207" s="110">
        <v>37665</v>
      </c>
      <c r="C2207" s="42">
        <v>1360</v>
      </c>
      <c r="D2207" s="17"/>
    </row>
    <row r="2208" spans="2:4" ht="15" x14ac:dyDescent="0.25">
      <c r="B2208" s="110">
        <v>37666</v>
      </c>
      <c r="C2208" s="42">
        <v>1344</v>
      </c>
      <c r="D2208" s="17"/>
    </row>
    <row r="2209" spans="2:4" ht="15" x14ac:dyDescent="0.25">
      <c r="B2209" s="110">
        <v>37670</v>
      </c>
      <c r="C2209" s="42">
        <v>1315</v>
      </c>
      <c r="D2209" s="17"/>
    </row>
    <row r="2210" spans="2:4" ht="15" x14ac:dyDescent="0.25">
      <c r="B2210" s="110">
        <v>37671</v>
      </c>
      <c r="C2210" s="42">
        <v>1320</v>
      </c>
      <c r="D2210" s="17"/>
    </row>
    <row r="2211" spans="2:4" ht="15" x14ac:dyDescent="0.25">
      <c r="B2211" s="110">
        <v>37672</v>
      </c>
      <c r="C2211" s="42">
        <v>1314</v>
      </c>
      <c r="D2211" s="17"/>
    </row>
    <row r="2212" spans="2:4" ht="15" x14ac:dyDescent="0.25">
      <c r="B2212" s="110">
        <v>37673</v>
      </c>
      <c r="C2212" s="42">
        <v>1289</v>
      </c>
      <c r="D2212" s="17"/>
    </row>
    <row r="2213" spans="2:4" ht="15" x14ac:dyDescent="0.25">
      <c r="B2213" s="110">
        <v>37676</v>
      </c>
      <c r="C2213" s="42">
        <v>1248</v>
      </c>
      <c r="D2213" s="17"/>
    </row>
    <row r="2214" spans="2:4" ht="15" x14ac:dyDescent="0.25">
      <c r="B2214" s="110">
        <v>37677</v>
      </c>
      <c r="C2214" s="42">
        <v>1248</v>
      </c>
      <c r="D2214" s="17"/>
    </row>
    <row r="2215" spans="2:4" ht="15" x14ac:dyDescent="0.25">
      <c r="B2215" s="110">
        <v>37678</v>
      </c>
      <c r="C2215" s="42">
        <v>1220</v>
      </c>
      <c r="D2215" s="17"/>
    </row>
    <row r="2216" spans="2:4" ht="15" x14ac:dyDescent="0.25">
      <c r="B2216" s="110">
        <v>37679</v>
      </c>
      <c r="C2216" s="42">
        <v>1201</v>
      </c>
      <c r="D2216" s="17"/>
    </row>
    <row r="2217" spans="2:4" ht="15" x14ac:dyDescent="0.25">
      <c r="B2217" s="110">
        <v>37680</v>
      </c>
      <c r="C2217" s="42">
        <v>1182</v>
      </c>
      <c r="D2217" s="17"/>
    </row>
    <row r="2218" spans="2:4" ht="15" x14ac:dyDescent="0.25">
      <c r="B2218" s="110">
        <v>37683</v>
      </c>
      <c r="C2218" s="42">
        <v>1175</v>
      </c>
      <c r="D2218" s="17"/>
    </row>
    <row r="2219" spans="2:4" ht="15" x14ac:dyDescent="0.25">
      <c r="B2219" s="110">
        <v>37684</v>
      </c>
      <c r="C2219" s="42">
        <v>1194</v>
      </c>
      <c r="D2219" s="17"/>
    </row>
    <row r="2220" spans="2:4" ht="15" x14ac:dyDescent="0.25">
      <c r="B2220" s="110">
        <v>37685</v>
      </c>
      <c r="C2220" s="42">
        <v>1174</v>
      </c>
      <c r="D2220" s="17"/>
    </row>
    <row r="2221" spans="2:4" ht="15" x14ac:dyDescent="0.25">
      <c r="B2221" s="110">
        <v>37686</v>
      </c>
      <c r="C2221" s="42">
        <v>1114</v>
      </c>
      <c r="D2221" s="17"/>
    </row>
    <row r="2222" spans="2:4" ht="15" x14ac:dyDescent="0.25">
      <c r="B2222" s="110">
        <v>37687</v>
      </c>
      <c r="C2222" s="42">
        <v>1119</v>
      </c>
      <c r="D2222" s="17"/>
    </row>
    <row r="2223" spans="2:4" ht="15" x14ac:dyDescent="0.25">
      <c r="B2223" s="110">
        <v>37690</v>
      </c>
      <c r="C2223" s="42">
        <v>1148</v>
      </c>
      <c r="D2223" s="17"/>
    </row>
    <row r="2224" spans="2:4" ht="15" x14ac:dyDescent="0.25">
      <c r="B2224" s="110">
        <v>37691</v>
      </c>
      <c r="C2224" s="42">
        <v>1139</v>
      </c>
      <c r="D2224" s="17"/>
    </row>
    <row r="2225" spans="2:4" ht="15" x14ac:dyDescent="0.25">
      <c r="B2225" s="110">
        <v>37692</v>
      </c>
      <c r="C2225" s="42">
        <v>1128</v>
      </c>
      <c r="D2225" s="17"/>
    </row>
    <row r="2226" spans="2:4" ht="15" x14ac:dyDescent="0.25">
      <c r="B2226" s="110">
        <v>37693</v>
      </c>
      <c r="C2226" s="42">
        <v>1082</v>
      </c>
      <c r="D2226" s="17"/>
    </row>
    <row r="2227" spans="2:4" ht="15" x14ac:dyDescent="0.25">
      <c r="B2227" s="110">
        <v>37694</v>
      </c>
      <c r="C2227" s="42">
        <v>1093</v>
      </c>
      <c r="D2227" s="17"/>
    </row>
    <row r="2228" spans="2:4" ht="15" x14ac:dyDescent="0.25">
      <c r="B2228" s="110">
        <v>37697</v>
      </c>
      <c r="C2228" s="42">
        <v>1067</v>
      </c>
      <c r="D2228" s="17"/>
    </row>
    <row r="2229" spans="2:4" ht="15" x14ac:dyDescent="0.25">
      <c r="B2229" s="110">
        <v>37698</v>
      </c>
      <c r="C2229" s="42">
        <v>1041</v>
      </c>
      <c r="D2229" s="17"/>
    </row>
    <row r="2230" spans="2:4" ht="15" x14ac:dyDescent="0.25">
      <c r="B2230" s="110">
        <v>37699</v>
      </c>
      <c r="C2230" s="42">
        <v>1086</v>
      </c>
      <c r="D2230" s="17"/>
    </row>
    <row r="2231" spans="2:4" ht="15" x14ac:dyDescent="0.25">
      <c r="B2231" s="110">
        <v>37700</v>
      </c>
      <c r="C2231" s="42">
        <v>1084</v>
      </c>
      <c r="D2231" s="17"/>
    </row>
    <row r="2232" spans="2:4" ht="15" x14ac:dyDescent="0.25">
      <c r="B2232" s="110">
        <v>37701</v>
      </c>
      <c r="C2232" s="42">
        <v>1035</v>
      </c>
      <c r="D2232" s="17"/>
    </row>
    <row r="2233" spans="2:4" ht="15" x14ac:dyDescent="0.25">
      <c r="B2233" s="110">
        <v>37704</v>
      </c>
      <c r="C2233" s="42">
        <v>1069</v>
      </c>
      <c r="D2233" s="17"/>
    </row>
    <row r="2234" spans="2:4" ht="15" x14ac:dyDescent="0.25">
      <c r="B2234" s="110">
        <v>37705</v>
      </c>
      <c r="C2234" s="42">
        <v>1042</v>
      </c>
      <c r="D2234" s="17"/>
    </row>
    <row r="2235" spans="2:4" ht="15" x14ac:dyDescent="0.25">
      <c r="B2235" s="110">
        <v>37706</v>
      </c>
      <c r="C2235" s="42">
        <v>1025</v>
      </c>
      <c r="D2235" s="17"/>
    </row>
    <row r="2236" spans="2:4" ht="15" x14ac:dyDescent="0.25">
      <c r="B2236" s="110">
        <v>37707</v>
      </c>
      <c r="C2236" s="42">
        <v>1058</v>
      </c>
      <c r="D2236" s="17"/>
    </row>
    <row r="2237" spans="2:4" ht="15" x14ac:dyDescent="0.25">
      <c r="B2237" s="110">
        <v>37708</v>
      </c>
      <c r="C2237" s="42">
        <v>1031</v>
      </c>
      <c r="D2237" s="17"/>
    </row>
    <row r="2238" spans="2:4" ht="15" x14ac:dyDescent="0.25">
      <c r="B2238" s="110">
        <v>37711</v>
      </c>
      <c r="C2238" s="42">
        <v>1048</v>
      </c>
      <c r="D2238" s="17"/>
    </row>
    <row r="2239" spans="2:4" ht="15" x14ac:dyDescent="0.25">
      <c r="B2239" s="110">
        <v>37712</v>
      </c>
      <c r="C2239" s="42">
        <v>1002</v>
      </c>
      <c r="D2239" s="17"/>
    </row>
    <row r="2240" spans="2:4" ht="15" x14ac:dyDescent="0.25">
      <c r="B2240" s="110">
        <v>37713</v>
      </c>
      <c r="C2240" s="42">
        <v>964</v>
      </c>
      <c r="D2240" s="17"/>
    </row>
    <row r="2241" spans="2:4" ht="15" x14ac:dyDescent="0.25">
      <c r="B2241" s="110">
        <v>37714</v>
      </c>
      <c r="C2241" s="42">
        <v>939</v>
      </c>
      <c r="D2241" s="17"/>
    </row>
    <row r="2242" spans="2:4" ht="15" x14ac:dyDescent="0.25">
      <c r="B2242" s="110">
        <v>37715</v>
      </c>
      <c r="C2242" s="42">
        <v>940</v>
      </c>
      <c r="D2242" s="17"/>
    </row>
    <row r="2243" spans="2:4" ht="15" x14ac:dyDescent="0.25">
      <c r="B2243" s="110">
        <v>37718</v>
      </c>
      <c r="C2243" s="42">
        <v>908</v>
      </c>
      <c r="D2243" s="17"/>
    </row>
    <row r="2244" spans="2:4" ht="15" x14ac:dyDescent="0.25">
      <c r="B2244" s="110">
        <v>37719</v>
      </c>
      <c r="C2244" s="42">
        <v>937</v>
      </c>
      <c r="D2244" s="17"/>
    </row>
    <row r="2245" spans="2:4" ht="15" x14ac:dyDescent="0.25">
      <c r="B2245" s="110">
        <v>37720</v>
      </c>
      <c r="C2245" s="42">
        <v>949</v>
      </c>
      <c r="D2245" s="17"/>
    </row>
    <row r="2246" spans="2:4" ht="15" x14ac:dyDescent="0.25">
      <c r="B2246" s="110">
        <v>37721</v>
      </c>
      <c r="C2246" s="42">
        <v>969</v>
      </c>
      <c r="D2246" s="17"/>
    </row>
    <row r="2247" spans="2:4" ht="15" x14ac:dyDescent="0.25">
      <c r="B2247" s="110">
        <v>37722</v>
      </c>
      <c r="C2247" s="42">
        <v>928</v>
      </c>
      <c r="D2247" s="17"/>
    </row>
    <row r="2248" spans="2:4" ht="15" x14ac:dyDescent="0.25">
      <c r="B2248" s="110">
        <v>37725</v>
      </c>
      <c r="C2248" s="42">
        <v>884</v>
      </c>
      <c r="D2248" s="17"/>
    </row>
    <row r="2249" spans="2:4" ht="15" x14ac:dyDescent="0.25">
      <c r="B2249" s="110">
        <v>37726</v>
      </c>
      <c r="C2249" s="42">
        <v>880</v>
      </c>
      <c r="D2249" s="17"/>
    </row>
    <row r="2250" spans="2:4" ht="15" x14ac:dyDescent="0.25">
      <c r="B2250" s="110">
        <v>37727</v>
      </c>
      <c r="C2250" s="42">
        <v>895</v>
      </c>
      <c r="D2250" s="17"/>
    </row>
    <row r="2251" spans="2:4" ht="15" x14ac:dyDescent="0.25">
      <c r="B2251" s="110">
        <v>37728</v>
      </c>
      <c r="C2251" s="42">
        <v>872</v>
      </c>
      <c r="D2251" s="17"/>
    </row>
    <row r="2252" spans="2:4" ht="15" x14ac:dyDescent="0.25">
      <c r="B2252" s="110">
        <v>37732</v>
      </c>
      <c r="C2252" s="42">
        <v>867</v>
      </c>
      <c r="D2252" s="17"/>
    </row>
    <row r="2253" spans="2:4" ht="15" x14ac:dyDescent="0.25">
      <c r="B2253" s="110">
        <v>37733</v>
      </c>
      <c r="C2253" s="42">
        <v>865</v>
      </c>
      <c r="D2253" s="17"/>
    </row>
    <row r="2254" spans="2:4" ht="15" x14ac:dyDescent="0.25">
      <c r="B2254" s="110">
        <v>37734</v>
      </c>
      <c r="C2254" s="42">
        <v>856</v>
      </c>
      <c r="D2254" s="17"/>
    </row>
    <row r="2255" spans="2:4" ht="15" x14ac:dyDescent="0.25">
      <c r="B2255" s="110">
        <v>37735</v>
      </c>
      <c r="C2255" s="42">
        <v>874</v>
      </c>
      <c r="D2255" s="17"/>
    </row>
    <row r="2256" spans="2:4" ht="15" x14ac:dyDescent="0.25">
      <c r="B2256" s="110">
        <v>37736</v>
      </c>
      <c r="C2256" s="42">
        <v>871</v>
      </c>
      <c r="D2256" s="17"/>
    </row>
    <row r="2257" spans="2:4" ht="15" x14ac:dyDescent="0.25">
      <c r="B2257" s="110">
        <v>37739</v>
      </c>
      <c r="C2257" s="42">
        <v>856</v>
      </c>
      <c r="D2257" s="17"/>
    </row>
    <row r="2258" spans="2:4" ht="15" x14ac:dyDescent="0.25">
      <c r="B2258" s="110">
        <v>37740</v>
      </c>
      <c r="C2258" s="42">
        <v>843</v>
      </c>
      <c r="D2258" s="17"/>
    </row>
    <row r="2259" spans="2:4" ht="15" x14ac:dyDescent="0.25">
      <c r="B2259" s="110">
        <v>37741</v>
      </c>
      <c r="C2259" s="42">
        <v>822</v>
      </c>
      <c r="D2259" s="17"/>
    </row>
    <row r="2260" spans="2:4" ht="15" x14ac:dyDescent="0.25">
      <c r="B2260" s="110">
        <v>37742</v>
      </c>
      <c r="C2260" s="42">
        <v>818</v>
      </c>
      <c r="D2260" s="17"/>
    </row>
    <row r="2261" spans="2:4" ht="15" x14ac:dyDescent="0.25">
      <c r="B2261" s="110">
        <v>37743</v>
      </c>
      <c r="C2261" s="42">
        <v>775</v>
      </c>
      <c r="D2261" s="17"/>
    </row>
    <row r="2262" spans="2:4" ht="15" x14ac:dyDescent="0.25">
      <c r="B2262" s="110">
        <v>37746</v>
      </c>
      <c r="C2262" s="42">
        <v>781</v>
      </c>
      <c r="D2262" s="17"/>
    </row>
    <row r="2263" spans="2:4" ht="15" x14ac:dyDescent="0.25">
      <c r="B2263" s="110">
        <v>37747</v>
      </c>
      <c r="C2263" s="42">
        <v>803</v>
      </c>
      <c r="D2263" s="17"/>
    </row>
    <row r="2264" spans="2:4" ht="15" x14ac:dyDescent="0.25">
      <c r="B2264" s="110">
        <v>37748</v>
      </c>
      <c r="C2264" s="42">
        <v>774</v>
      </c>
      <c r="D2264" s="17"/>
    </row>
    <row r="2265" spans="2:4" ht="15" x14ac:dyDescent="0.25">
      <c r="B2265" s="110">
        <v>37749</v>
      </c>
      <c r="C2265" s="42">
        <v>761</v>
      </c>
      <c r="D2265" s="17"/>
    </row>
    <row r="2266" spans="2:4" ht="15" x14ac:dyDescent="0.25">
      <c r="B2266" s="110">
        <v>37750</v>
      </c>
      <c r="C2266" s="42">
        <v>737</v>
      </c>
      <c r="D2266" s="17"/>
    </row>
    <row r="2267" spans="2:4" ht="15" x14ac:dyDescent="0.25">
      <c r="B2267" s="110">
        <v>37753</v>
      </c>
      <c r="C2267" s="42">
        <v>716</v>
      </c>
      <c r="D2267" s="17"/>
    </row>
    <row r="2268" spans="2:4" ht="15" x14ac:dyDescent="0.25">
      <c r="B2268" s="110">
        <v>37754</v>
      </c>
      <c r="C2268" s="42">
        <v>707</v>
      </c>
      <c r="D2268" s="17"/>
    </row>
    <row r="2269" spans="2:4" ht="15" x14ac:dyDescent="0.25">
      <c r="B2269" s="110">
        <v>37755</v>
      </c>
      <c r="C2269" s="42">
        <v>744</v>
      </c>
      <c r="D2269" s="17"/>
    </row>
    <row r="2270" spans="2:4" ht="15" x14ac:dyDescent="0.25">
      <c r="B2270" s="110">
        <v>37756</v>
      </c>
      <c r="C2270" s="42">
        <v>794</v>
      </c>
      <c r="D2270" s="17"/>
    </row>
    <row r="2271" spans="2:4" ht="15" x14ac:dyDescent="0.25">
      <c r="B2271" s="110">
        <v>37757</v>
      </c>
      <c r="C2271" s="42">
        <v>809</v>
      </c>
      <c r="D2271" s="17"/>
    </row>
    <row r="2272" spans="2:4" ht="15" x14ac:dyDescent="0.25">
      <c r="B2272" s="110">
        <v>37760</v>
      </c>
      <c r="C2272" s="42">
        <v>834</v>
      </c>
      <c r="D2272" s="17"/>
    </row>
    <row r="2273" spans="2:4" ht="15" x14ac:dyDescent="0.25">
      <c r="B2273" s="110">
        <v>37761</v>
      </c>
      <c r="C2273" s="42">
        <v>863</v>
      </c>
      <c r="D2273" s="17"/>
    </row>
    <row r="2274" spans="2:4" ht="15" x14ac:dyDescent="0.25">
      <c r="B2274" s="110">
        <v>37762</v>
      </c>
      <c r="C2274" s="42">
        <v>827</v>
      </c>
      <c r="D2274" s="17"/>
    </row>
    <row r="2275" spans="2:4" ht="15" x14ac:dyDescent="0.25">
      <c r="B2275" s="110">
        <v>37763</v>
      </c>
      <c r="C2275" s="42">
        <v>802</v>
      </c>
      <c r="D2275" s="17"/>
    </row>
    <row r="2276" spans="2:4" ht="15" x14ac:dyDescent="0.25">
      <c r="B2276" s="110">
        <v>37764</v>
      </c>
      <c r="C2276" s="42">
        <v>791</v>
      </c>
      <c r="D2276" s="17"/>
    </row>
    <row r="2277" spans="2:4" ht="15" x14ac:dyDescent="0.25">
      <c r="B2277" s="110">
        <v>37768</v>
      </c>
      <c r="C2277" s="42">
        <v>797</v>
      </c>
      <c r="D2277" s="17"/>
    </row>
    <row r="2278" spans="2:4" ht="15" x14ac:dyDescent="0.25">
      <c r="B2278" s="110">
        <v>37769</v>
      </c>
      <c r="C2278" s="42">
        <v>802</v>
      </c>
      <c r="D2278" s="17"/>
    </row>
    <row r="2279" spans="2:4" ht="15" x14ac:dyDescent="0.25">
      <c r="B2279" s="110">
        <v>37770</v>
      </c>
      <c r="C2279" s="42">
        <v>785</v>
      </c>
      <c r="D2279" s="17"/>
    </row>
    <row r="2280" spans="2:4" ht="15" x14ac:dyDescent="0.25">
      <c r="B2280" s="110">
        <v>37771</v>
      </c>
      <c r="C2280" s="42">
        <v>799</v>
      </c>
      <c r="D2280" s="17"/>
    </row>
    <row r="2281" spans="2:4" ht="15" x14ac:dyDescent="0.25">
      <c r="B2281" s="110">
        <v>37774</v>
      </c>
      <c r="C2281" s="42">
        <v>802</v>
      </c>
      <c r="D2281" s="17"/>
    </row>
    <row r="2282" spans="2:4" ht="15" x14ac:dyDescent="0.25">
      <c r="B2282" s="110">
        <v>37775</v>
      </c>
      <c r="C2282" s="42">
        <v>802</v>
      </c>
      <c r="D2282" s="17"/>
    </row>
    <row r="2283" spans="2:4" ht="15" x14ac:dyDescent="0.25">
      <c r="B2283" s="110">
        <v>37776</v>
      </c>
      <c r="C2283" s="42">
        <v>774</v>
      </c>
      <c r="D2283" s="17"/>
    </row>
    <row r="2284" spans="2:4" ht="15" x14ac:dyDescent="0.25">
      <c r="B2284" s="110">
        <v>37777</v>
      </c>
      <c r="C2284" s="42">
        <v>747</v>
      </c>
      <c r="D2284" s="17"/>
    </row>
    <row r="2285" spans="2:4" ht="15" x14ac:dyDescent="0.25">
      <c r="B2285" s="110">
        <v>37778</v>
      </c>
      <c r="C2285" s="42">
        <v>730</v>
      </c>
      <c r="D2285" s="17"/>
    </row>
    <row r="2286" spans="2:4" ht="15" x14ac:dyDescent="0.25">
      <c r="B2286" s="110">
        <v>37781</v>
      </c>
      <c r="C2286" s="42">
        <v>729</v>
      </c>
      <c r="D2286" s="17"/>
    </row>
    <row r="2287" spans="2:4" ht="15" x14ac:dyDescent="0.25">
      <c r="B2287" s="110">
        <v>37782</v>
      </c>
      <c r="C2287" s="42">
        <v>744</v>
      </c>
      <c r="D2287" s="17"/>
    </row>
    <row r="2288" spans="2:4" ht="15" x14ac:dyDescent="0.25">
      <c r="B2288" s="110">
        <v>37783</v>
      </c>
      <c r="C2288" s="42">
        <v>750</v>
      </c>
      <c r="D2288" s="17"/>
    </row>
    <row r="2289" spans="2:4" ht="15" x14ac:dyDescent="0.25">
      <c r="B2289" s="110">
        <v>37784</v>
      </c>
      <c r="C2289" s="42">
        <v>739</v>
      </c>
      <c r="D2289" s="17"/>
    </row>
    <row r="2290" spans="2:4" ht="15" x14ac:dyDescent="0.25">
      <c r="B2290" s="110">
        <v>37785</v>
      </c>
      <c r="C2290" s="42">
        <v>726</v>
      </c>
      <c r="D2290" s="17"/>
    </row>
    <row r="2291" spans="2:4" ht="15" x14ac:dyDescent="0.25">
      <c r="B2291" s="110">
        <v>37788</v>
      </c>
      <c r="C2291" s="42">
        <v>696</v>
      </c>
      <c r="D2291" s="17"/>
    </row>
    <row r="2292" spans="2:4" ht="15" x14ac:dyDescent="0.25">
      <c r="B2292" s="110">
        <v>37789</v>
      </c>
      <c r="C2292" s="42">
        <v>685</v>
      </c>
      <c r="D2292" s="17"/>
    </row>
    <row r="2293" spans="2:4" ht="15" x14ac:dyDescent="0.25">
      <c r="B2293" s="110">
        <v>37790</v>
      </c>
      <c r="C2293" s="42">
        <v>722</v>
      </c>
      <c r="D2293" s="17"/>
    </row>
    <row r="2294" spans="2:4" ht="15" x14ac:dyDescent="0.25">
      <c r="B2294" s="110">
        <v>37791</v>
      </c>
      <c r="C2294" s="42">
        <v>741</v>
      </c>
      <c r="D2294" s="17"/>
    </row>
    <row r="2295" spans="2:4" ht="15" x14ac:dyDescent="0.25">
      <c r="B2295" s="110">
        <v>37792</v>
      </c>
      <c r="C2295" s="42">
        <v>771</v>
      </c>
      <c r="D2295" s="17"/>
    </row>
    <row r="2296" spans="2:4" ht="15" x14ac:dyDescent="0.25">
      <c r="B2296" s="110">
        <v>37795</v>
      </c>
      <c r="C2296" s="42">
        <v>770</v>
      </c>
      <c r="D2296" s="17"/>
    </row>
    <row r="2297" spans="2:4" ht="15" x14ac:dyDescent="0.25">
      <c r="B2297" s="110">
        <v>37796</v>
      </c>
      <c r="C2297" s="42">
        <v>755</v>
      </c>
      <c r="D2297" s="17"/>
    </row>
    <row r="2298" spans="2:4" ht="15" x14ac:dyDescent="0.25">
      <c r="B2298" s="110">
        <v>37797</v>
      </c>
      <c r="C2298" s="42">
        <v>752</v>
      </c>
      <c r="D2298" s="17"/>
    </row>
    <row r="2299" spans="2:4" ht="15" x14ac:dyDescent="0.25">
      <c r="B2299" s="110">
        <v>37798</v>
      </c>
      <c r="C2299" s="42">
        <v>795</v>
      </c>
      <c r="D2299" s="17"/>
    </row>
    <row r="2300" spans="2:4" ht="15" x14ac:dyDescent="0.25">
      <c r="B2300" s="110">
        <v>37799</v>
      </c>
      <c r="C2300" s="42">
        <v>819</v>
      </c>
      <c r="D2300" s="17"/>
    </row>
    <row r="2301" spans="2:4" ht="15" x14ac:dyDescent="0.25">
      <c r="B2301" s="110">
        <v>37802</v>
      </c>
      <c r="C2301" s="42">
        <v>801</v>
      </c>
      <c r="D2301" s="17"/>
    </row>
    <row r="2302" spans="2:4" ht="15" x14ac:dyDescent="0.25">
      <c r="B2302" s="110">
        <v>37803</v>
      </c>
      <c r="C2302" s="42">
        <v>780</v>
      </c>
      <c r="D2302" s="17"/>
    </row>
    <row r="2303" spans="2:4" ht="15" x14ac:dyDescent="0.25">
      <c r="B2303" s="110">
        <v>37804</v>
      </c>
      <c r="C2303" s="42">
        <v>780</v>
      </c>
      <c r="D2303" s="17"/>
    </row>
    <row r="2304" spans="2:4" ht="15" x14ac:dyDescent="0.25">
      <c r="B2304" s="110">
        <v>37805</v>
      </c>
      <c r="C2304" s="42">
        <v>797</v>
      </c>
      <c r="D2304" s="17"/>
    </row>
    <row r="2305" spans="2:4" ht="15" x14ac:dyDescent="0.25">
      <c r="B2305" s="110">
        <v>37809</v>
      </c>
      <c r="C2305" s="42">
        <v>841</v>
      </c>
      <c r="D2305" s="17"/>
    </row>
    <row r="2306" spans="2:4" ht="15" x14ac:dyDescent="0.25">
      <c r="B2306" s="110">
        <v>37810</v>
      </c>
      <c r="C2306" s="42">
        <v>823</v>
      </c>
      <c r="D2306" s="17"/>
    </row>
    <row r="2307" spans="2:4" ht="15" x14ac:dyDescent="0.25">
      <c r="B2307" s="110">
        <v>37811</v>
      </c>
      <c r="C2307" s="42">
        <v>806</v>
      </c>
      <c r="D2307" s="17"/>
    </row>
    <row r="2308" spans="2:4" ht="15" x14ac:dyDescent="0.25">
      <c r="B2308" s="110">
        <v>37812</v>
      </c>
      <c r="C2308" s="42">
        <v>814</v>
      </c>
      <c r="D2308" s="17"/>
    </row>
    <row r="2309" spans="2:4" ht="15" x14ac:dyDescent="0.25">
      <c r="B2309" s="110">
        <v>37813</v>
      </c>
      <c r="C2309" s="42">
        <v>832</v>
      </c>
      <c r="D2309" s="17"/>
    </row>
    <row r="2310" spans="2:4" ht="15" x14ac:dyDescent="0.25">
      <c r="B2310" s="110">
        <v>37816</v>
      </c>
      <c r="C2310" s="42">
        <v>802</v>
      </c>
      <c r="D2310" s="17"/>
    </row>
    <row r="2311" spans="2:4" ht="15" x14ac:dyDescent="0.25">
      <c r="B2311" s="110">
        <v>37817</v>
      </c>
      <c r="C2311" s="42">
        <v>809</v>
      </c>
      <c r="D2311" s="17"/>
    </row>
    <row r="2312" spans="2:4" ht="15" x14ac:dyDescent="0.25">
      <c r="B2312" s="110">
        <v>37818</v>
      </c>
      <c r="C2312" s="42">
        <v>800</v>
      </c>
      <c r="D2312" s="17"/>
    </row>
    <row r="2313" spans="2:4" ht="15" x14ac:dyDescent="0.25">
      <c r="B2313" s="110">
        <v>37819</v>
      </c>
      <c r="C2313" s="42">
        <v>769</v>
      </c>
      <c r="D2313" s="17"/>
    </row>
    <row r="2314" spans="2:4" ht="15" x14ac:dyDescent="0.25">
      <c r="B2314" s="110">
        <v>37820</v>
      </c>
      <c r="C2314" s="42">
        <v>746</v>
      </c>
      <c r="D2314" s="17"/>
    </row>
    <row r="2315" spans="2:4" ht="15" x14ac:dyDescent="0.25">
      <c r="B2315" s="110">
        <v>37823</v>
      </c>
      <c r="C2315" s="42">
        <v>729</v>
      </c>
      <c r="D2315" s="17"/>
    </row>
    <row r="2316" spans="2:4" ht="15" x14ac:dyDescent="0.25">
      <c r="B2316" s="110">
        <v>37824</v>
      </c>
      <c r="C2316" s="42">
        <v>710</v>
      </c>
      <c r="D2316" s="17"/>
    </row>
    <row r="2317" spans="2:4" ht="15" x14ac:dyDescent="0.25">
      <c r="B2317" s="110">
        <v>37825</v>
      </c>
      <c r="C2317" s="42">
        <v>729</v>
      </c>
      <c r="D2317" s="17"/>
    </row>
    <row r="2318" spans="2:4" ht="15" x14ac:dyDescent="0.25">
      <c r="B2318" s="110">
        <v>37826</v>
      </c>
      <c r="C2318" s="42">
        <v>738</v>
      </c>
      <c r="D2318" s="17"/>
    </row>
    <row r="2319" spans="2:4" ht="15" x14ac:dyDescent="0.25">
      <c r="B2319" s="110">
        <v>37827</v>
      </c>
      <c r="C2319" s="42">
        <v>743</v>
      </c>
      <c r="D2319" s="17"/>
    </row>
    <row r="2320" spans="2:4" ht="15" x14ac:dyDescent="0.25">
      <c r="B2320" s="110">
        <v>37830</v>
      </c>
      <c r="C2320" s="42">
        <v>748</v>
      </c>
      <c r="D2320" s="17"/>
    </row>
    <row r="2321" spans="2:4" ht="15" x14ac:dyDescent="0.25">
      <c r="B2321" s="110">
        <v>37831</v>
      </c>
      <c r="C2321" s="42">
        <v>776</v>
      </c>
      <c r="D2321" s="17"/>
    </row>
    <row r="2322" spans="2:4" ht="15" x14ac:dyDescent="0.25">
      <c r="B2322" s="110">
        <v>37832</v>
      </c>
      <c r="C2322" s="42">
        <v>800</v>
      </c>
      <c r="D2322" s="17"/>
    </row>
    <row r="2323" spans="2:4" ht="15" x14ac:dyDescent="0.25">
      <c r="B2323" s="110">
        <v>37833</v>
      </c>
      <c r="C2323" s="42">
        <v>801</v>
      </c>
      <c r="D2323" s="17"/>
    </row>
    <row r="2324" spans="2:4" ht="15" x14ac:dyDescent="0.25">
      <c r="B2324" s="110">
        <v>37834</v>
      </c>
      <c r="C2324" s="42">
        <v>853</v>
      </c>
      <c r="D2324" s="17"/>
    </row>
    <row r="2325" spans="2:4" ht="15" x14ac:dyDescent="0.25">
      <c r="B2325" s="110">
        <v>37837</v>
      </c>
      <c r="C2325" s="42">
        <v>895</v>
      </c>
      <c r="D2325" s="17"/>
    </row>
    <row r="2326" spans="2:4" ht="15" x14ac:dyDescent="0.25">
      <c r="B2326" s="110">
        <v>37838</v>
      </c>
      <c r="C2326" s="42">
        <v>856</v>
      </c>
      <c r="D2326" s="17"/>
    </row>
    <row r="2327" spans="2:4" ht="15" x14ac:dyDescent="0.25">
      <c r="B2327" s="110">
        <v>37839</v>
      </c>
      <c r="C2327" s="42">
        <v>898</v>
      </c>
      <c r="D2327" s="17"/>
    </row>
    <row r="2328" spans="2:4" ht="15" x14ac:dyDescent="0.25">
      <c r="B2328" s="110">
        <v>37840</v>
      </c>
      <c r="C2328" s="42">
        <v>844</v>
      </c>
      <c r="D2328" s="17"/>
    </row>
    <row r="2329" spans="2:4" ht="15" x14ac:dyDescent="0.25">
      <c r="B2329" s="110">
        <v>37841</v>
      </c>
      <c r="C2329" s="42">
        <v>810</v>
      </c>
      <c r="D2329" s="17"/>
    </row>
    <row r="2330" spans="2:4" ht="15" x14ac:dyDescent="0.25">
      <c r="B2330" s="110">
        <v>37844</v>
      </c>
      <c r="C2330" s="42">
        <v>807</v>
      </c>
      <c r="D2330" s="17"/>
    </row>
    <row r="2331" spans="2:4" ht="15" x14ac:dyDescent="0.25">
      <c r="B2331" s="110">
        <v>37845</v>
      </c>
      <c r="C2331" s="42">
        <v>804</v>
      </c>
      <c r="D2331" s="17"/>
    </row>
    <row r="2332" spans="2:4" ht="15" x14ac:dyDescent="0.25">
      <c r="B2332" s="110">
        <v>37846</v>
      </c>
      <c r="C2332" s="42">
        <v>807</v>
      </c>
      <c r="D2332" s="17"/>
    </row>
    <row r="2333" spans="2:4" ht="15" x14ac:dyDescent="0.25">
      <c r="B2333" s="110">
        <v>37847</v>
      </c>
      <c r="C2333" s="42">
        <v>790</v>
      </c>
      <c r="D2333" s="17"/>
    </row>
    <row r="2334" spans="2:4" ht="15" x14ac:dyDescent="0.25">
      <c r="B2334" s="110">
        <v>37848</v>
      </c>
      <c r="C2334" s="42">
        <v>790</v>
      </c>
      <c r="D2334" s="17"/>
    </row>
    <row r="2335" spans="2:4" ht="15" x14ac:dyDescent="0.25">
      <c r="B2335" s="110">
        <v>37851</v>
      </c>
      <c r="C2335" s="42">
        <v>770</v>
      </c>
      <c r="D2335" s="17"/>
    </row>
    <row r="2336" spans="2:4" ht="15" x14ac:dyDescent="0.25">
      <c r="B2336" s="110">
        <v>37852</v>
      </c>
      <c r="C2336" s="42">
        <v>750</v>
      </c>
      <c r="D2336" s="17"/>
    </row>
    <row r="2337" spans="2:4" ht="15" x14ac:dyDescent="0.25">
      <c r="B2337" s="110">
        <v>37853</v>
      </c>
      <c r="C2337" s="42">
        <v>741</v>
      </c>
      <c r="D2337" s="17"/>
    </row>
    <row r="2338" spans="2:4" ht="15" x14ac:dyDescent="0.25">
      <c r="B2338" s="110">
        <v>37854</v>
      </c>
      <c r="C2338" s="42">
        <v>736</v>
      </c>
      <c r="D2338" s="17"/>
    </row>
    <row r="2339" spans="2:4" ht="15" x14ac:dyDescent="0.25">
      <c r="B2339" s="110">
        <v>37855</v>
      </c>
      <c r="C2339" s="42">
        <v>720</v>
      </c>
      <c r="D2339" s="17"/>
    </row>
    <row r="2340" spans="2:4" ht="15" x14ac:dyDescent="0.25">
      <c r="B2340" s="110">
        <v>37858</v>
      </c>
      <c r="C2340" s="42">
        <v>722</v>
      </c>
      <c r="D2340" s="17"/>
    </row>
    <row r="2341" spans="2:4" ht="15" x14ac:dyDescent="0.25">
      <c r="B2341" s="110">
        <v>37859</v>
      </c>
      <c r="C2341" s="42">
        <v>705</v>
      </c>
      <c r="D2341" s="17"/>
    </row>
    <row r="2342" spans="2:4" ht="15" x14ac:dyDescent="0.25">
      <c r="B2342" s="110">
        <v>37860</v>
      </c>
      <c r="C2342" s="42">
        <v>687</v>
      </c>
      <c r="D2342" s="17"/>
    </row>
    <row r="2343" spans="2:4" ht="15" x14ac:dyDescent="0.25">
      <c r="B2343" s="110">
        <v>37861</v>
      </c>
      <c r="C2343" s="42">
        <v>698</v>
      </c>
      <c r="D2343" s="17"/>
    </row>
    <row r="2344" spans="2:4" ht="15" x14ac:dyDescent="0.25">
      <c r="B2344" s="110">
        <v>37862</v>
      </c>
      <c r="C2344" s="42">
        <v>703</v>
      </c>
      <c r="D2344" s="17"/>
    </row>
    <row r="2345" spans="2:4" ht="15" x14ac:dyDescent="0.25">
      <c r="B2345" s="110">
        <v>37866</v>
      </c>
      <c r="C2345" s="42">
        <v>685</v>
      </c>
      <c r="D2345" s="17"/>
    </row>
    <row r="2346" spans="2:4" ht="15" x14ac:dyDescent="0.25">
      <c r="B2346" s="110">
        <v>37867</v>
      </c>
      <c r="C2346" s="42">
        <v>682</v>
      </c>
      <c r="D2346" s="17"/>
    </row>
    <row r="2347" spans="2:4" ht="15" x14ac:dyDescent="0.25">
      <c r="B2347" s="110">
        <v>37868</v>
      </c>
      <c r="C2347" s="42">
        <v>665</v>
      </c>
      <c r="D2347" s="17"/>
    </row>
    <row r="2348" spans="2:4" ht="15" x14ac:dyDescent="0.25">
      <c r="B2348" s="110">
        <v>37869</v>
      </c>
      <c r="C2348" s="42">
        <v>662</v>
      </c>
      <c r="D2348" s="17"/>
    </row>
    <row r="2349" spans="2:4" ht="15" x14ac:dyDescent="0.25">
      <c r="B2349" s="110">
        <v>37872</v>
      </c>
      <c r="C2349" s="42">
        <v>671</v>
      </c>
      <c r="D2349" s="17"/>
    </row>
    <row r="2350" spans="2:4" ht="15" x14ac:dyDescent="0.25">
      <c r="B2350" s="110">
        <v>37873</v>
      </c>
      <c r="C2350" s="42">
        <v>681</v>
      </c>
      <c r="D2350" s="17"/>
    </row>
    <row r="2351" spans="2:4" ht="15" x14ac:dyDescent="0.25">
      <c r="B2351" s="110">
        <v>37874</v>
      </c>
      <c r="C2351" s="42">
        <v>668</v>
      </c>
      <c r="D2351" s="17"/>
    </row>
    <row r="2352" spans="2:4" ht="15" x14ac:dyDescent="0.25">
      <c r="B2352" s="110">
        <v>37875</v>
      </c>
      <c r="C2352" s="42">
        <v>662</v>
      </c>
      <c r="D2352" s="17"/>
    </row>
    <row r="2353" spans="2:4" ht="15" x14ac:dyDescent="0.25">
      <c r="B2353" s="110">
        <v>37876</v>
      </c>
      <c r="C2353" s="42">
        <v>675</v>
      </c>
      <c r="D2353" s="17"/>
    </row>
    <row r="2354" spans="2:4" ht="15" x14ac:dyDescent="0.25">
      <c r="B2354" s="110">
        <v>37879</v>
      </c>
      <c r="C2354" s="42">
        <v>661</v>
      </c>
      <c r="D2354" s="17"/>
    </row>
    <row r="2355" spans="2:4" ht="15" x14ac:dyDescent="0.25">
      <c r="B2355" s="110">
        <v>37880</v>
      </c>
      <c r="C2355" s="42">
        <v>665</v>
      </c>
      <c r="D2355" s="17"/>
    </row>
    <row r="2356" spans="2:4" ht="15" x14ac:dyDescent="0.25">
      <c r="B2356" s="110">
        <v>37881</v>
      </c>
      <c r="C2356" s="42">
        <v>660</v>
      </c>
      <c r="D2356" s="17"/>
    </row>
    <row r="2357" spans="2:4" ht="15" x14ac:dyDescent="0.25">
      <c r="B2357" s="110">
        <v>37882</v>
      </c>
      <c r="C2357" s="42">
        <v>652</v>
      </c>
      <c r="D2357" s="17"/>
    </row>
    <row r="2358" spans="2:4" ht="15" x14ac:dyDescent="0.25">
      <c r="B2358" s="110">
        <v>37883</v>
      </c>
      <c r="C2358" s="42">
        <v>643</v>
      </c>
      <c r="D2358" s="17"/>
    </row>
    <row r="2359" spans="2:4" ht="15" x14ac:dyDescent="0.25">
      <c r="B2359" s="110">
        <v>37886</v>
      </c>
      <c r="C2359" s="42">
        <v>653</v>
      </c>
      <c r="D2359" s="17"/>
    </row>
    <row r="2360" spans="2:4" ht="15" x14ac:dyDescent="0.25">
      <c r="B2360" s="110">
        <v>37887</v>
      </c>
      <c r="C2360" s="42">
        <v>675</v>
      </c>
      <c r="D2360" s="17"/>
    </row>
    <row r="2361" spans="2:4" ht="15" x14ac:dyDescent="0.25">
      <c r="B2361" s="110">
        <v>37888</v>
      </c>
      <c r="C2361" s="42">
        <v>662</v>
      </c>
      <c r="D2361" s="17"/>
    </row>
    <row r="2362" spans="2:4" ht="15" x14ac:dyDescent="0.25">
      <c r="B2362" s="110">
        <v>37889</v>
      </c>
      <c r="C2362" s="42">
        <v>681</v>
      </c>
      <c r="D2362" s="17"/>
    </row>
    <row r="2363" spans="2:4" ht="15" x14ac:dyDescent="0.25">
      <c r="B2363" s="110">
        <v>37890</v>
      </c>
      <c r="C2363" s="42">
        <v>699</v>
      </c>
      <c r="D2363" s="17"/>
    </row>
    <row r="2364" spans="2:4" ht="15" x14ac:dyDescent="0.25">
      <c r="B2364" s="110">
        <v>37893</v>
      </c>
      <c r="C2364" s="42">
        <v>692</v>
      </c>
      <c r="D2364" s="17"/>
    </row>
    <row r="2365" spans="2:4" ht="15" x14ac:dyDescent="0.25">
      <c r="B2365" s="110">
        <v>37894</v>
      </c>
      <c r="C2365" s="42">
        <v>698</v>
      </c>
      <c r="D2365" s="17"/>
    </row>
    <row r="2366" spans="2:4" ht="15" x14ac:dyDescent="0.25">
      <c r="B2366" s="110">
        <v>37895</v>
      </c>
      <c r="C2366" s="42">
        <v>704</v>
      </c>
      <c r="D2366" s="17"/>
    </row>
    <row r="2367" spans="2:4" ht="15" x14ac:dyDescent="0.25">
      <c r="B2367" s="110">
        <v>37896</v>
      </c>
      <c r="C2367" s="42">
        <v>689</v>
      </c>
      <c r="D2367" s="17"/>
    </row>
    <row r="2368" spans="2:4" ht="15" x14ac:dyDescent="0.25">
      <c r="B2368" s="110">
        <v>37897</v>
      </c>
      <c r="C2368" s="42">
        <v>667</v>
      </c>
      <c r="D2368" s="17"/>
    </row>
    <row r="2369" spans="2:4" ht="15" x14ac:dyDescent="0.25">
      <c r="B2369" s="110">
        <v>37900</v>
      </c>
      <c r="C2369" s="42">
        <v>656</v>
      </c>
      <c r="D2369" s="17"/>
    </row>
    <row r="2370" spans="2:4" ht="15" x14ac:dyDescent="0.25">
      <c r="B2370" s="110">
        <v>37901</v>
      </c>
      <c r="C2370" s="42">
        <v>636</v>
      </c>
      <c r="D2370" s="17"/>
    </row>
    <row r="2371" spans="2:4" ht="15" x14ac:dyDescent="0.25">
      <c r="B2371" s="110">
        <v>37902</v>
      </c>
      <c r="C2371" s="42">
        <v>616</v>
      </c>
      <c r="D2371" s="17"/>
    </row>
    <row r="2372" spans="2:4" ht="15" x14ac:dyDescent="0.25">
      <c r="B2372" s="110">
        <v>37903</v>
      </c>
      <c r="C2372" s="42">
        <v>609</v>
      </c>
      <c r="D2372" s="17"/>
    </row>
    <row r="2373" spans="2:4" ht="15" x14ac:dyDescent="0.25">
      <c r="B2373" s="110">
        <v>37904</v>
      </c>
      <c r="C2373" s="42">
        <v>607</v>
      </c>
      <c r="D2373" s="17"/>
    </row>
    <row r="2374" spans="2:4" ht="15" x14ac:dyDescent="0.25">
      <c r="B2374" s="110">
        <v>37908</v>
      </c>
      <c r="C2374" s="42">
        <v>582</v>
      </c>
      <c r="D2374" s="17"/>
    </row>
    <row r="2375" spans="2:4" ht="15" x14ac:dyDescent="0.25">
      <c r="B2375" s="110">
        <v>37909</v>
      </c>
      <c r="C2375" s="42">
        <v>579</v>
      </c>
      <c r="D2375" s="17"/>
    </row>
    <row r="2376" spans="2:4" ht="15" x14ac:dyDescent="0.25">
      <c r="B2376" s="110">
        <v>37910</v>
      </c>
      <c r="C2376" s="42">
        <v>591</v>
      </c>
      <c r="D2376" s="17"/>
    </row>
    <row r="2377" spans="2:4" ht="15" x14ac:dyDescent="0.25">
      <c r="B2377" s="110">
        <v>37911</v>
      </c>
      <c r="C2377" s="42">
        <v>608</v>
      </c>
      <c r="D2377" s="17"/>
    </row>
    <row r="2378" spans="2:4" ht="15" x14ac:dyDescent="0.25">
      <c r="B2378" s="110">
        <v>37914</v>
      </c>
      <c r="C2378" s="42">
        <v>607</v>
      </c>
      <c r="D2378" s="17"/>
    </row>
    <row r="2379" spans="2:4" ht="15" x14ac:dyDescent="0.25">
      <c r="B2379" s="110">
        <v>37915</v>
      </c>
      <c r="C2379" s="42">
        <v>606</v>
      </c>
      <c r="D2379" s="17"/>
    </row>
    <row r="2380" spans="2:4" ht="15" x14ac:dyDescent="0.25">
      <c r="B2380" s="110">
        <v>37916</v>
      </c>
      <c r="C2380" s="42">
        <v>625</v>
      </c>
      <c r="D2380" s="17"/>
    </row>
    <row r="2381" spans="2:4" ht="15" x14ac:dyDescent="0.25">
      <c r="B2381" s="110">
        <v>37917</v>
      </c>
      <c r="C2381" s="42">
        <v>638</v>
      </c>
      <c r="D2381" s="17"/>
    </row>
    <row r="2382" spans="2:4" ht="15" x14ac:dyDescent="0.25">
      <c r="B2382" s="110">
        <v>37918</v>
      </c>
      <c r="C2382" s="42">
        <v>649</v>
      </c>
      <c r="D2382" s="17"/>
    </row>
    <row r="2383" spans="2:4" ht="15" x14ac:dyDescent="0.25">
      <c r="B2383" s="110">
        <v>37921</v>
      </c>
      <c r="C2383" s="42">
        <v>653</v>
      </c>
      <c r="D2383" s="17"/>
    </row>
    <row r="2384" spans="2:4" ht="15" x14ac:dyDescent="0.25">
      <c r="B2384" s="110">
        <v>37922</v>
      </c>
      <c r="C2384" s="42">
        <v>646</v>
      </c>
      <c r="D2384" s="17"/>
    </row>
    <row r="2385" spans="2:4" ht="15" x14ac:dyDescent="0.25">
      <c r="B2385" s="110">
        <v>37923</v>
      </c>
      <c r="C2385" s="42">
        <v>631</v>
      </c>
      <c r="D2385" s="17"/>
    </row>
    <row r="2386" spans="2:4" ht="15" x14ac:dyDescent="0.25">
      <c r="B2386" s="110">
        <v>37924</v>
      </c>
      <c r="C2386" s="42">
        <v>616</v>
      </c>
      <c r="D2386" s="17"/>
    </row>
    <row r="2387" spans="2:4" ht="15" x14ac:dyDescent="0.25">
      <c r="B2387" s="110">
        <v>37925</v>
      </c>
      <c r="C2387" s="42">
        <v>605</v>
      </c>
      <c r="D2387" s="17"/>
    </row>
    <row r="2388" spans="2:4" ht="15" x14ac:dyDescent="0.25">
      <c r="B2388" s="110">
        <v>37928</v>
      </c>
      <c r="C2388" s="42">
        <v>589</v>
      </c>
      <c r="D2388" s="17"/>
    </row>
    <row r="2389" spans="2:4" ht="15" x14ac:dyDescent="0.25">
      <c r="B2389" s="110">
        <v>37929</v>
      </c>
      <c r="C2389" s="42">
        <v>581</v>
      </c>
      <c r="D2389" s="17"/>
    </row>
    <row r="2390" spans="2:4" ht="15" x14ac:dyDescent="0.25">
      <c r="B2390" s="110">
        <v>37930</v>
      </c>
      <c r="C2390" s="42">
        <v>589</v>
      </c>
      <c r="D2390" s="17"/>
    </row>
    <row r="2391" spans="2:4" ht="15" x14ac:dyDescent="0.25">
      <c r="B2391" s="110">
        <v>37931</v>
      </c>
      <c r="C2391" s="42">
        <v>580</v>
      </c>
      <c r="D2391" s="17"/>
    </row>
    <row r="2392" spans="2:4" ht="15" x14ac:dyDescent="0.25">
      <c r="B2392" s="110">
        <v>37932</v>
      </c>
      <c r="C2392" s="42">
        <v>572</v>
      </c>
      <c r="D2392" s="17"/>
    </row>
    <row r="2393" spans="2:4" ht="15" x14ac:dyDescent="0.25">
      <c r="B2393" s="110">
        <v>37935</v>
      </c>
      <c r="C2393" s="42">
        <v>573</v>
      </c>
      <c r="D2393" s="17"/>
    </row>
    <row r="2394" spans="2:4" ht="15" x14ac:dyDescent="0.25">
      <c r="B2394" s="110">
        <v>37937</v>
      </c>
      <c r="C2394" s="42">
        <v>568</v>
      </c>
      <c r="D2394" s="17"/>
    </row>
    <row r="2395" spans="2:4" ht="15" x14ac:dyDescent="0.25">
      <c r="B2395" s="110">
        <v>37938</v>
      </c>
      <c r="C2395" s="42">
        <v>582</v>
      </c>
      <c r="D2395" s="17"/>
    </row>
    <row r="2396" spans="2:4" ht="15" x14ac:dyDescent="0.25">
      <c r="B2396" s="110">
        <v>37939</v>
      </c>
      <c r="C2396" s="42">
        <v>581</v>
      </c>
      <c r="D2396" s="17"/>
    </row>
    <row r="2397" spans="2:4" ht="15" x14ac:dyDescent="0.25">
      <c r="B2397" s="110">
        <v>37942</v>
      </c>
      <c r="C2397" s="42">
        <v>584</v>
      </c>
      <c r="D2397" s="17"/>
    </row>
    <row r="2398" spans="2:4" ht="15" x14ac:dyDescent="0.25">
      <c r="B2398" s="110">
        <v>37943</v>
      </c>
      <c r="C2398" s="42">
        <v>575</v>
      </c>
      <c r="D2398" s="17"/>
    </row>
    <row r="2399" spans="2:4" ht="15" x14ac:dyDescent="0.25">
      <c r="B2399" s="110">
        <v>37944</v>
      </c>
      <c r="C2399" s="42">
        <v>577</v>
      </c>
      <c r="D2399" s="17"/>
    </row>
    <row r="2400" spans="2:4" ht="15" x14ac:dyDescent="0.25">
      <c r="B2400" s="110">
        <v>37945</v>
      </c>
      <c r="C2400" s="42">
        <v>563</v>
      </c>
      <c r="D2400" s="17"/>
    </row>
    <row r="2401" spans="2:4" ht="15" x14ac:dyDescent="0.25">
      <c r="B2401" s="110">
        <v>37946</v>
      </c>
      <c r="C2401" s="42">
        <v>559</v>
      </c>
      <c r="D2401" s="17"/>
    </row>
    <row r="2402" spans="2:4" ht="15" x14ac:dyDescent="0.25">
      <c r="B2402" s="110">
        <v>37949</v>
      </c>
      <c r="C2402" s="42">
        <v>545</v>
      </c>
      <c r="D2402" s="17"/>
    </row>
    <row r="2403" spans="2:4" ht="15" x14ac:dyDescent="0.25">
      <c r="B2403" s="110">
        <v>37950</v>
      </c>
      <c r="C2403" s="42">
        <v>545</v>
      </c>
      <c r="D2403" s="17"/>
    </row>
    <row r="2404" spans="2:4" ht="15" x14ac:dyDescent="0.25">
      <c r="B2404" s="110">
        <v>37951</v>
      </c>
      <c r="C2404" s="42">
        <v>542</v>
      </c>
      <c r="D2404" s="17"/>
    </row>
    <row r="2405" spans="2:4" ht="15" x14ac:dyDescent="0.25">
      <c r="B2405" s="110">
        <v>37953</v>
      </c>
      <c r="C2405" s="42">
        <v>533</v>
      </c>
      <c r="D2405" s="17"/>
    </row>
    <row r="2406" spans="2:4" ht="15" x14ac:dyDescent="0.25">
      <c r="B2406" s="110">
        <v>37956</v>
      </c>
      <c r="C2406" s="42">
        <v>501</v>
      </c>
      <c r="D2406" s="17"/>
    </row>
    <row r="2407" spans="2:4" ht="15" x14ac:dyDescent="0.25">
      <c r="B2407" s="110">
        <v>37957</v>
      </c>
      <c r="C2407" s="42">
        <v>508</v>
      </c>
      <c r="D2407" s="17"/>
    </row>
    <row r="2408" spans="2:4" ht="15" x14ac:dyDescent="0.25">
      <c r="B2408" s="110">
        <v>37958</v>
      </c>
      <c r="C2408" s="42">
        <v>502</v>
      </c>
      <c r="D2408" s="17"/>
    </row>
    <row r="2409" spans="2:4" ht="15" x14ac:dyDescent="0.25">
      <c r="B2409" s="110">
        <v>37959</v>
      </c>
      <c r="C2409" s="42">
        <v>494</v>
      </c>
      <c r="D2409" s="17"/>
    </row>
    <row r="2410" spans="2:4" ht="15" x14ac:dyDescent="0.25">
      <c r="B2410" s="110">
        <v>37960</v>
      </c>
      <c r="C2410" s="42">
        <v>501</v>
      </c>
      <c r="D2410" s="17"/>
    </row>
    <row r="2411" spans="2:4" ht="15" x14ac:dyDescent="0.25">
      <c r="B2411" s="110">
        <v>37963</v>
      </c>
      <c r="C2411" s="42">
        <v>484</v>
      </c>
      <c r="D2411" s="17"/>
    </row>
    <row r="2412" spans="2:4" ht="15" x14ac:dyDescent="0.25">
      <c r="B2412" s="110">
        <v>37964</v>
      </c>
      <c r="C2412" s="42">
        <v>479</v>
      </c>
      <c r="D2412" s="17"/>
    </row>
    <row r="2413" spans="2:4" ht="15" x14ac:dyDescent="0.25">
      <c r="B2413" s="110">
        <v>37965</v>
      </c>
      <c r="C2413" s="42">
        <v>500</v>
      </c>
      <c r="D2413" s="17"/>
    </row>
    <row r="2414" spans="2:4" ht="15" x14ac:dyDescent="0.25">
      <c r="B2414" s="110">
        <v>37966</v>
      </c>
      <c r="C2414" s="42">
        <v>514</v>
      </c>
      <c r="D2414" s="17"/>
    </row>
    <row r="2415" spans="2:4" ht="15" x14ac:dyDescent="0.25">
      <c r="B2415" s="110">
        <v>37967</v>
      </c>
      <c r="C2415" s="42">
        <v>507</v>
      </c>
      <c r="D2415" s="17"/>
    </row>
    <row r="2416" spans="2:4" ht="15" x14ac:dyDescent="0.25">
      <c r="B2416" s="110">
        <v>37970</v>
      </c>
      <c r="C2416" s="42">
        <v>494</v>
      </c>
      <c r="D2416" s="17"/>
    </row>
    <row r="2417" spans="2:4" ht="15" x14ac:dyDescent="0.25">
      <c r="B2417" s="110">
        <v>37971</v>
      </c>
      <c r="C2417" s="42">
        <v>489</v>
      </c>
      <c r="D2417" s="17"/>
    </row>
    <row r="2418" spans="2:4" ht="15" x14ac:dyDescent="0.25">
      <c r="B2418" s="110">
        <v>37972</v>
      </c>
      <c r="C2418" s="42">
        <v>488</v>
      </c>
      <c r="D2418" s="17"/>
    </row>
    <row r="2419" spans="2:4" ht="15" x14ac:dyDescent="0.25">
      <c r="B2419" s="110">
        <v>37973</v>
      </c>
      <c r="C2419" s="42">
        <v>480</v>
      </c>
      <c r="D2419" s="17"/>
    </row>
    <row r="2420" spans="2:4" ht="15" x14ac:dyDescent="0.25">
      <c r="B2420" s="110">
        <v>37974</v>
      </c>
      <c r="C2420" s="42">
        <v>481</v>
      </c>
      <c r="D2420" s="17"/>
    </row>
    <row r="2421" spans="2:4" ht="15" x14ac:dyDescent="0.25">
      <c r="B2421" s="110">
        <v>37977</v>
      </c>
      <c r="C2421" s="42">
        <v>478</v>
      </c>
      <c r="D2421" s="17"/>
    </row>
    <row r="2422" spans="2:4" ht="15" x14ac:dyDescent="0.25">
      <c r="B2422" s="110">
        <v>37978</v>
      </c>
      <c r="C2422" s="42">
        <v>482</v>
      </c>
      <c r="D2422" s="17"/>
    </row>
    <row r="2423" spans="2:4" ht="15" x14ac:dyDescent="0.25">
      <c r="B2423" s="110">
        <v>37979</v>
      </c>
      <c r="C2423" s="42">
        <v>480</v>
      </c>
      <c r="D2423" s="17"/>
    </row>
    <row r="2424" spans="2:4" ht="15" x14ac:dyDescent="0.25">
      <c r="B2424" s="110">
        <v>37981</v>
      </c>
      <c r="C2424" s="42">
        <v>486</v>
      </c>
      <c r="D2424" s="17"/>
    </row>
    <row r="2425" spans="2:4" ht="15" x14ac:dyDescent="0.25">
      <c r="B2425" s="110">
        <v>37984</v>
      </c>
      <c r="C2425" s="42">
        <v>480</v>
      </c>
      <c r="D2425" s="17"/>
    </row>
    <row r="2426" spans="2:4" ht="15" x14ac:dyDescent="0.25">
      <c r="B2426" s="110">
        <v>37985</v>
      </c>
      <c r="C2426" s="42">
        <v>471</v>
      </c>
      <c r="D2426" s="17"/>
    </row>
    <row r="2427" spans="2:4" ht="15" x14ac:dyDescent="0.25">
      <c r="B2427" s="110">
        <v>37986</v>
      </c>
      <c r="C2427" s="42">
        <v>463</v>
      </c>
      <c r="D2427" s="17"/>
    </row>
    <row r="2428" spans="2:4" ht="15" x14ac:dyDescent="0.25">
      <c r="B2428" s="110">
        <v>37988</v>
      </c>
      <c r="C2428" s="42">
        <v>450</v>
      </c>
      <c r="D2428" s="17"/>
    </row>
    <row r="2429" spans="2:4" ht="15" x14ac:dyDescent="0.25">
      <c r="B2429" s="110">
        <v>37991</v>
      </c>
      <c r="C2429" s="42">
        <v>428</v>
      </c>
      <c r="D2429" s="17"/>
    </row>
    <row r="2430" spans="2:4" ht="15" x14ac:dyDescent="0.25">
      <c r="B2430" s="110">
        <v>37992</v>
      </c>
      <c r="C2430" s="42">
        <v>432</v>
      </c>
      <c r="D2430" s="17"/>
    </row>
    <row r="2431" spans="2:4" ht="15" x14ac:dyDescent="0.25">
      <c r="B2431" s="110">
        <v>37993</v>
      </c>
      <c r="C2431" s="42">
        <v>423</v>
      </c>
      <c r="D2431" s="17"/>
    </row>
    <row r="2432" spans="2:4" ht="15" x14ac:dyDescent="0.25">
      <c r="B2432" s="110">
        <v>37994</v>
      </c>
      <c r="C2432" s="42">
        <v>412</v>
      </c>
      <c r="D2432" s="17"/>
    </row>
    <row r="2433" spans="2:4" ht="15" x14ac:dyDescent="0.25">
      <c r="B2433" s="110">
        <v>37995</v>
      </c>
      <c r="C2433" s="42">
        <v>410</v>
      </c>
      <c r="D2433" s="17"/>
    </row>
    <row r="2434" spans="2:4" ht="15" x14ac:dyDescent="0.25">
      <c r="B2434" s="110">
        <v>37998</v>
      </c>
      <c r="C2434" s="42">
        <v>410</v>
      </c>
      <c r="D2434" s="17"/>
    </row>
    <row r="2435" spans="2:4" ht="15" x14ac:dyDescent="0.25">
      <c r="B2435" s="110">
        <v>37999</v>
      </c>
      <c r="C2435" s="42">
        <v>427</v>
      </c>
      <c r="D2435" s="17"/>
    </row>
    <row r="2436" spans="2:4" ht="15" x14ac:dyDescent="0.25">
      <c r="B2436" s="110">
        <v>38000</v>
      </c>
      <c r="C2436" s="42">
        <v>440</v>
      </c>
      <c r="D2436" s="17"/>
    </row>
    <row r="2437" spans="2:4" ht="15" x14ac:dyDescent="0.25">
      <c r="B2437" s="110">
        <v>38001</v>
      </c>
      <c r="C2437" s="42">
        <v>429</v>
      </c>
      <c r="D2437" s="17"/>
    </row>
    <row r="2438" spans="2:4" ht="15" x14ac:dyDescent="0.25">
      <c r="B2438" s="110">
        <v>38002</v>
      </c>
      <c r="C2438" s="42">
        <v>439</v>
      </c>
      <c r="D2438" s="17"/>
    </row>
    <row r="2439" spans="2:4" ht="15" x14ac:dyDescent="0.25">
      <c r="B2439" s="110">
        <v>38006</v>
      </c>
      <c r="C2439" s="42">
        <v>441</v>
      </c>
      <c r="D2439" s="17"/>
    </row>
    <row r="2440" spans="2:4" ht="15" x14ac:dyDescent="0.25">
      <c r="B2440" s="110">
        <v>38007</v>
      </c>
      <c r="C2440" s="42">
        <v>429</v>
      </c>
      <c r="D2440" s="17"/>
    </row>
    <row r="2441" spans="2:4" ht="15" x14ac:dyDescent="0.25">
      <c r="B2441" s="110">
        <v>38008</v>
      </c>
      <c r="C2441" s="42">
        <v>435</v>
      </c>
      <c r="D2441" s="17"/>
    </row>
    <row r="2442" spans="2:4" ht="15" x14ac:dyDescent="0.25">
      <c r="B2442" s="110">
        <v>38009</v>
      </c>
      <c r="C2442" s="42">
        <v>430</v>
      </c>
      <c r="D2442" s="17"/>
    </row>
    <row r="2443" spans="2:4" ht="15" x14ac:dyDescent="0.25">
      <c r="B2443" s="110">
        <v>38012</v>
      </c>
      <c r="C2443" s="42">
        <v>427</v>
      </c>
      <c r="D2443" s="17"/>
    </row>
    <row r="2444" spans="2:4" ht="15" x14ac:dyDescent="0.25">
      <c r="B2444" s="110">
        <v>38013</v>
      </c>
      <c r="C2444" s="42">
        <v>428</v>
      </c>
      <c r="D2444" s="17"/>
    </row>
    <row r="2445" spans="2:4" ht="15" x14ac:dyDescent="0.25">
      <c r="B2445" s="110">
        <v>38014</v>
      </c>
      <c r="C2445" s="42">
        <v>443</v>
      </c>
      <c r="D2445" s="17"/>
    </row>
    <row r="2446" spans="2:4" ht="15" x14ac:dyDescent="0.25">
      <c r="B2446" s="110">
        <v>38015</v>
      </c>
      <c r="C2446" s="42">
        <v>483</v>
      </c>
      <c r="D2446" s="17"/>
    </row>
    <row r="2447" spans="2:4" ht="15" x14ac:dyDescent="0.25">
      <c r="B2447" s="110">
        <v>38016</v>
      </c>
      <c r="C2447" s="42">
        <v>493</v>
      </c>
      <c r="D2447" s="17"/>
    </row>
    <row r="2448" spans="2:4" ht="15" x14ac:dyDescent="0.25">
      <c r="B2448" s="110">
        <v>38019</v>
      </c>
      <c r="C2448" s="42">
        <v>525</v>
      </c>
      <c r="D2448" s="17"/>
    </row>
    <row r="2449" spans="2:4" ht="15" x14ac:dyDescent="0.25">
      <c r="B2449" s="110">
        <v>38020</v>
      </c>
      <c r="C2449" s="42">
        <v>512</v>
      </c>
      <c r="D2449" s="17"/>
    </row>
    <row r="2450" spans="2:4" ht="15" x14ac:dyDescent="0.25">
      <c r="B2450" s="110">
        <v>38021</v>
      </c>
      <c r="C2450" s="42">
        <v>523</v>
      </c>
      <c r="D2450" s="17"/>
    </row>
    <row r="2451" spans="2:4" ht="15" x14ac:dyDescent="0.25">
      <c r="B2451" s="110">
        <v>38022</v>
      </c>
      <c r="C2451" s="42">
        <v>548</v>
      </c>
      <c r="D2451" s="17"/>
    </row>
    <row r="2452" spans="2:4" ht="15" x14ac:dyDescent="0.25">
      <c r="B2452" s="110">
        <v>38023</v>
      </c>
      <c r="C2452" s="42">
        <v>546</v>
      </c>
      <c r="D2452" s="17"/>
    </row>
    <row r="2453" spans="2:4" ht="15" x14ac:dyDescent="0.25">
      <c r="B2453" s="110">
        <v>38026</v>
      </c>
      <c r="C2453" s="42">
        <v>522</v>
      </c>
      <c r="D2453" s="17"/>
    </row>
    <row r="2454" spans="2:4" ht="15" x14ac:dyDescent="0.25">
      <c r="B2454" s="110">
        <v>38027</v>
      </c>
      <c r="C2454" s="42">
        <v>527</v>
      </c>
      <c r="D2454" s="17"/>
    </row>
    <row r="2455" spans="2:4" ht="15" x14ac:dyDescent="0.25">
      <c r="B2455" s="110">
        <v>38028</v>
      </c>
      <c r="C2455" s="42">
        <v>508</v>
      </c>
      <c r="D2455" s="17"/>
    </row>
    <row r="2456" spans="2:4" ht="15" x14ac:dyDescent="0.25">
      <c r="B2456" s="110">
        <v>38029</v>
      </c>
      <c r="C2456" s="42">
        <v>506</v>
      </c>
      <c r="D2456" s="17"/>
    </row>
    <row r="2457" spans="2:4" ht="15" x14ac:dyDescent="0.25">
      <c r="B2457" s="110">
        <v>38030</v>
      </c>
      <c r="C2457" s="42">
        <v>522</v>
      </c>
      <c r="D2457" s="17"/>
    </row>
    <row r="2458" spans="2:4" ht="15" x14ac:dyDescent="0.25">
      <c r="B2458" s="110">
        <v>38034</v>
      </c>
      <c r="C2458" s="42">
        <v>539</v>
      </c>
      <c r="D2458" s="17"/>
    </row>
    <row r="2459" spans="2:4" ht="15" x14ac:dyDescent="0.25">
      <c r="B2459" s="110">
        <v>38035</v>
      </c>
      <c r="C2459" s="42">
        <v>557</v>
      </c>
      <c r="D2459" s="17"/>
    </row>
    <row r="2460" spans="2:4" ht="15" x14ac:dyDescent="0.25">
      <c r="B2460" s="110">
        <v>38036</v>
      </c>
      <c r="C2460" s="42">
        <v>587</v>
      </c>
      <c r="D2460" s="17"/>
    </row>
    <row r="2461" spans="2:4" ht="15" x14ac:dyDescent="0.25">
      <c r="B2461" s="110">
        <v>38037</v>
      </c>
      <c r="C2461" s="42">
        <v>586</v>
      </c>
      <c r="D2461" s="17"/>
    </row>
    <row r="2462" spans="2:4" ht="15" x14ac:dyDescent="0.25">
      <c r="B2462" s="110">
        <v>38040</v>
      </c>
      <c r="C2462" s="42">
        <v>575</v>
      </c>
      <c r="D2462" s="17"/>
    </row>
    <row r="2463" spans="2:4" ht="15" x14ac:dyDescent="0.25">
      <c r="B2463" s="110">
        <v>38041</v>
      </c>
      <c r="C2463" s="42">
        <v>566</v>
      </c>
      <c r="D2463" s="17"/>
    </row>
    <row r="2464" spans="2:4" ht="15" x14ac:dyDescent="0.25">
      <c r="B2464" s="110">
        <v>38042</v>
      </c>
      <c r="C2464" s="42">
        <v>587</v>
      </c>
      <c r="D2464" s="17"/>
    </row>
    <row r="2465" spans="2:4" ht="15" x14ac:dyDescent="0.25">
      <c r="B2465" s="110">
        <v>38043</v>
      </c>
      <c r="C2465" s="42">
        <v>571</v>
      </c>
      <c r="D2465" s="17"/>
    </row>
    <row r="2466" spans="2:4" ht="15" x14ac:dyDescent="0.25">
      <c r="B2466" s="110">
        <v>38044</v>
      </c>
      <c r="C2466" s="42">
        <v>579</v>
      </c>
      <c r="D2466" s="17"/>
    </row>
    <row r="2467" spans="2:4" ht="15" x14ac:dyDescent="0.25">
      <c r="B2467" s="110">
        <v>38047</v>
      </c>
      <c r="C2467" s="42">
        <v>556</v>
      </c>
      <c r="D2467" s="17"/>
    </row>
    <row r="2468" spans="2:4" ht="15" x14ac:dyDescent="0.25">
      <c r="B2468" s="110">
        <v>38048</v>
      </c>
      <c r="C2468" s="42">
        <v>563</v>
      </c>
      <c r="D2468" s="17"/>
    </row>
    <row r="2469" spans="2:4" ht="15" x14ac:dyDescent="0.25">
      <c r="B2469" s="110">
        <v>38049</v>
      </c>
      <c r="C2469" s="42">
        <v>547</v>
      </c>
      <c r="D2469" s="17"/>
    </row>
    <row r="2470" spans="2:4" ht="15" x14ac:dyDescent="0.25">
      <c r="B2470" s="110">
        <v>38050</v>
      </c>
      <c r="C2470" s="42">
        <v>549</v>
      </c>
      <c r="D2470" s="17"/>
    </row>
    <row r="2471" spans="2:4" ht="15" x14ac:dyDescent="0.25">
      <c r="B2471" s="110">
        <v>38051</v>
      </c>
      <c r="C2471" s="42">
        <v>540</v>
      </c>
      <c r="D2471" s="17"/>
    </row>
    <row r="2472" spans="2:4" ht="15" x14ac:dyDescent="0.25">
      <c r="B2472" s="110">
        <v>38054</v>
      </c>
      <c r="C2472" s="42">
        <v>522</v>
      </c>
      <c r="D2472" s="17"/>
    </row>
    <row r="2473" spans="2:4" ht="15" x14ac:dyDescent="0.25">
      <c r="B2473" s="110">
        <v>38055</v>
      </c>
      <c r="C2473" s="42">
        <v>533</v>
      </c>
      <c r="D2473" s="17"/>
    </row>
    <row r="2474" spans="2:4" ht="15" x14ac:dyDescent="0.25">
      <c r="B2474" s="110">
        <v>38056</v>
      </c>
      <c r="C2474" s="42">
        <v>550</v>
      </c>
      <c r="D2474" s="17"/>
    </row>
    <row r="2475" spans="2:4" ht="15" x14ac:dyDescent="0.25">
      <c r="B2475" s="110">
        <v>38057</v>
      </c>
      <c r="C2475" s="42">
        <v>565</v>
      </c>
      <c r="D2475" s="17"/>
    </row>
    <row r="2476" spans="2:4" ht="15" x14ac:dyDescent="0.25">
      <c r="B2476" s="110">
        <v>38058</v>
      </c>
      <c r="C2476" s="42">
        <v>567</v>
      </c>
      <c r="D2476" s="17"/>
    </row>
    <row r="2477" spans="2:4" ht="15" x14ac:dyDescent="0.25">
      <c r="B2477" s="110">
        <v>38061</v>
      </c>
      <c r="C2477" s="42">
        <v>562</v>
      </c>
      <c r="D2477" s="17"/>
    </row>
    <row r="2478" spans="2:4" ht="15" x14ac:dyDescent="0.25">
      <c r="B2478" s="110">
        <v>38062</v>
      </c>
      <c r="C2478" s="42">
        <v>567</v>
      </c>
      <c r="D2478" s="17"/>
    </row>
    <row r="2479" spans="2:4" ht="15" x14ac:dyDescent="0.25">
      <c r="B2479" s="110">
        <v>38063</v>
      </c>
      <c r="C2479" s="42">
        <v>561</v>
      </c>
      <c r="D2479" s="17"/>
    </row>
    <row r="2480" spans="2:4" ht="15" x14ac:dyDescent="0.25">
      <c r="B2480" s="110">
        <v>38064</v>
      </c>
      <c r="C2480" s="42">
        <v>550</v>
      </c>
      <c r="D2480" s="17"/>
    </row>
    <row r="2481" spans="2:4" ht="15" x14ac:dyDescent="0.25">
      <c r="B2481" s="110">
        <v>38065</v>
      </c>
      <c r="C2481" s="42">
        <v>529</v>
      </c>
      <c r="D2481" s="17"/>
    </row>
    <row r="2482" spans="2:4" ht="15" x14ac:dyDescent="0.25">
      <c r="B2482" s="110">
        <v>38068</v>
      </c>
      <c r="C2482" s="42">
        <v>554</v>
      </c>
      <c r="D2482" s="17"/>
    </row>
    <row r="2483" spans="2:4" ht="15" x14ac:dyDescent="0.25">
      <c r="B2483" s="110">
        <v>38069</v>
      </c>
      <c r="C2483" s="42">
        <v>556</v>
      </c>
      <c r="D2483" s="17"/>
    </row>
    <row r="2484" spans="2:4" ht="15" x14ac:dyDescent="0.25">
      <c r="B2484" s="110">
        <v>38070</v>
      </c>
      <c r="C2484" s="42">
        <v>579</v>
      </c>
      <c r="D2484" s="17"/>
    </row>
    <row r="2485" spans="2:4" ht="15" x14ac:dyDescent="0.25">
      <c r="B2485" s="110">
        <v>38071</v>
      </c>
      <c r="C2485" s="42">
        <v>573</v>
      </c>
      <c r="D2485" s="17"/>
    </row>
    <row r="2486" spans="2:4" ht="15" x14ac:dyDescent="0.25">
      <c r="B2486" s="110">
        <v>38072</v>
      </c>
      <c r="C2486" s="42">
        <v>568</v>
      </c>
      <c r="D2486" s="17"/>
    </row>
    <row r="2487" spans="2:4" ht="15" x14ac:dyDescent="0.25">
      <c r="B2487" s="110">
        <v>38075</v>
      </c>
      <c r="C2487" s="42">
        <v>577</v>
      </c>
      <c r="D2487" s="17"/>
    </row>
    <row r="2488" spans="2:4" ht="15" x14ac:dyDescent="0.25">
      <c r="B2488" s="110">
        <v>38076</v>
      </c>
      <c r="C2488" s="42">
        <v>556</v>
      </c>
      <c r="D2488" s="17"/>
    </row>
    <row r="2489" spans="2:4" ht="15" x14ac:dyDescent="0.25">
      <c r="B2489" s="110">
        <v>38077</v>
      </c>
      <c r="C2489" s="42">
        <v>559</v>
      </c>
      <c r="D2489" s="17"/>
    </row>
    <row r="2490" spans="2:4" ht="15" x14ac:dyDescent="0.25">
      <c r="B2490" s="110">
        <v>38078</v>
      </c>
      <c r="C2490" s="42">
        <v>543</v>
      </c>
      <c r="D2490" s="17"/>
    </row>
    <row r="2491" spans="2:4" ht="15" x14ac:dyDescent="0.25">
      <c r="B2491" s="110">
        <v>38079</v>
      </c>
      <c r="C2491" s="42">
        <v>564</v>
      </c>
      <c r="D2491" s="17"/>
    </row>
    <row r="2492" spans="2:4" ht="15" x14ac:dyDescent="0.25">
      <c r="B2492" s="110">
        <v>38082</v>
      </c>
      <c r="C2492" s="42">
        <v>563</v>
      </c>
      <c r="D2492" s="17"/>
    </row>
    <row r="2493" spans="2:4" ht="15" x14ac:dyDescent="0.25">
      <c r="B2493" s="110">
        <v>38083</v>
      </c>
      <c r="C2493" s="42">
        <v>536</v>
      </c>
      <c r="D2493" s="17"/>
    </row>
    <row r="2494" spans="2:4" ht="15" x14ac:dyDescent="0.25">
      <c r="B2494" s="110">
        <v>38084</v>
      </c>
      <c r="C2494" s="42">
        <v>549</v>
      </c>
      <c r="D2494" s="17"/>
    </row>
    <row r="2495" spans="2:4" ht="15" x14ac:dyDescent="0.25">
      <c r="B2495" s="110">
        <v>38085</v>
      </c>
      <c r="C2495" s="42">
        <v>549</v>
      </c>
      <c r="D2495" s="17"/>
    </row>
    <row r="2496" spans="2:4" ht="15" x14ac:dyDescent="0.25">
      <c r="B2496" s="110">
        <v>38089</v>
      </c>
      <c r="C2496" s="42">
        <v>543</v>
      </c>
      <c r="D2496" s="17"/>
    </row>
    <row r="2497" spans="2:4" ht="15" x14ac:dyDescent="0.25">
      <c r="B2497" s="110">
        <v>38090</v>
      </c>
      <c r="C2497" s="42">
        <v>541</v>
      </c>
      <c r="D2497" s="17"/>
    </row>
    <row r="2498" spans="2:4" ht="15" x14ac:dyDescent="0.25">
      <c r="B2498" s="110">
        <v>38091</v>
      </c>
      <c r="C2498" s="42">
        <v>557</v>
      </c>
      <c r="D2498" s="17"/>
    </row>
    <row r="2499" spans="2:4" ht="15" x14ac:dyDescent="0.25">
      <c r="B2499" s="110">
        <v>38092</v>
      </c>
      <c r="C2499" s="42">
        <v>618</v>
      </c>
      <c r="D2499" s="17"/>
    </row>
    <row r="2500" spans="2:4" ht="15" x14ac:dyDescent="0.25">
      <c r="B2500" s="110">
        <v>38093</v>
      </c>
      <c r="C2500" s="42">
        <v>596</v>
      </c>
      <c r="D2500" s="17"/>
    </row>
    <row r="2501" spans="2:4" ht="15" x14ac:dyDescent="0.25">
      <c r="B2501" s="110">
        <v>38096</v>
      </c>
      <c r="C2501" s="42">
        <v>604</v>
      </c>
      <c r="D2501" s="17"/>
    </row>
    <row r="2502" spans="2:4" ht="15" x14ac:dyDescent="0.25">
      <c r="B2502" s="110">
        <v>38097</v>
      </c>
      <c r="C2502" s="42">
        <v>612</v>
      </c>
      <c r="D2502" s="17"/>
    </row>
    <row r="2503" spans="2:4" ht="15" x14ac:dyDescent="0.25">
      <c r="B2503" s="110">
        <v>38098</v>
      </c>
      <c r="C2503" s="42">
        <v>638</v>
      </c>
      <c r="D2503" s="17"/>
    </row>
    <row r="2504" spans="2:4" ht="15" x14ac:dyDescent="0.25">
      <c r="B2504" s="110">
        <v>38099</v>
      </c>
      <c r="C2504" s="42">
        <v>616</v>
      </c>
      <c r="D2504" s="17"/>
    </row>
    <row r="2505" spans="2:4" ht="15" x14ac:dyDescent="0.25">
      <c r="B2505" s="110">
        <v>38100</v>
      </c>
      <c r="C2505" s="42">
        <v>606</v>
      </c>
      <c r="D2505" s="17"/>
    </row>
    <row r="2506" spans="2:4" ht="15" x14ac:dyDescent="0.25">
      <c r="B2506" s="110">
        <v>38103</v>
      </c>
      <c r="C2506" s="42">
        <v>602</v>
      </c>
      <c r="D2506" s="17"/>
    </row>
    <row r="2507" spans="2:4" ht="15" x14ac:dyDescent="0.25">
      <c r="B2507" s="110">
        <v>38104</v>
      </c>
      <c r="C2507" s="42">
        <v>630</v>
      </c>
      <c r="D2507" s="17"/>
    </row>
    <row r="2508" spans="2:4" ht="15" x14ac:dyDescent="0.25">
      <c r="B2508" s="110">
        <v>38105</v>
      </c>
      <c r="C2508" s="42">
        <v>672</v>
      </c>
      <c r="D2508" s="17"/>
    </row>
    <row r="2509" spans="2:4" ht="15" x14ac:dyDescent="0.25">
      <c r="B2509" s="110">
        <v>38106</v>
      </c>
      <c r="C2509" s="42">
        <v>679</v>
      </c>
      <c r="D2509" s="17"/>
    </row>
    <row r="2510" spans="2:4" ht="15" x14ac:dyDescent="0.25">
      <c r="B2510" s="110">
        <v>38107</v>
      </c>
      <c r="C2510" s="42">
        <v>663</v>
      </c>
      <c r="D2510" s="17"/>
    </row>
    <row r="2511" spans="2:4" ht="15" x14ac:dyDescent="0.25">
      <c r="B2511" s="110">
        <v>38110</v>
      </c>
      <c r="C2511" s="42">
        <v>701</v>
      </c>
      <c r="D2511" s="17"/>
    </row>
    <row r="2512" spans="2:4" ht="15" x14ac:dyDescent="0.25">
      <c r="B2512" s="110">
        <v>38111</v>
      </c>
      <c r="C2512" s="42">
        <v>675</v>
      </c>
      <c r="D2512" s="17"/>
    </row>
    <row r="2513" spans="2:4" ht="15" x14ac:dyDescent="0.25">
      <c r="B2513" s="110">
        <v>38112</v>
      </c>
      <c r="C2513" s="42">
        <v>669</v>
      </c>
      <c r="D2513" s="17"/>
    </row>
    <row r="2514" spans="2:4" ht="15" x14ac:dyDescent="0.25">
      <c r="B2514" s="110">
        <v>38113</v>
      </c>
      <c r="C2514" s="42">
        <v>722</v>
      </c>
      <c r="D2514" s="17"/>
    </row>
    <row r="2515" spans="2:4" ht="15" x14ac:dyDescent="0.25">
      <c r="B2515" s="110">
        <v>38114</v>
      </c>
      <c r="C2515" s="42">
        <v>761</v>
      </c>
      <c r="D2515" s="17"/>
    </row>
    <row r="2516" spans="2:4" ht="15" x14ac:dyDescent="0.25">
      <c r="B2516" s="110">
        <v>38117</v>
      </c>
      <c r="C2516" s="42">
        <v>808</v>
      </c>
      <c r="D2516" s="17"/>
    </row>
    <row r="2517" spans="2:4" ht="15" x14ac:dyDescent="0.25">
      <c r="B2517" s="110">
        <v>38118</v>
      </c>
      <c r="C2517" s="42">
        <v>758</v>
      </c>
      <c r="D2517" s="17"/>
    </row>
    <row r="2518" spans="2:4" ht="15" x14ac:dyDescent="0.25">
      <c r="B2518" s="110">
        <v>38119</v>
      </c>
      <c r="C2518" s="42">
        <v>777</v>
      </c>
      <c r="D2518" s="17"/>
    </row>
    <row r="2519" spans="2:4" ht="15" x14ac:dyDescent="0.25">
      <c r="B2519" s="110">
        <v>38120</v>
      </c>
      <c r="C2519" s="42">
        <v>763</v>
      </c>
      <c r="D2519" s="17"/>
    </row>
    <row r="2520" spans="2:4" ht="15" x14ac:dyDescent="0.25">
      <c r="B2520" s="110">
        <v>38121</v>
      </c>
      <c r="C2520" s="42">
        <v>710</v>
      </c>
      <c r="D2520" s="17"/>
    </row>
    <row r="2521" spans="2:4" ht="15" x14ac:dyDescent="0.25">
      <c r="B2521" s="110">
        <v>38124</v>
      </c>
      <c r="C2521" s="42">
        <v>728</v>
      </c>
      <c r="D2521" s="17"/>
    </row>
    <row r="2522" spans="2:4" ht="15" x14ac:dyDescent="0.25">
      <c r="B2522" s="110">
        <v>38125</v>
      </c>
      <c r="C2522" s="42">
        <v>712</v>
      </c>
      <c r="D2522" s="17"/>
    </row>
    <row r="2523" spans="2:4" ht="15" x14ac:dyDescent="0.25">
      <c r="B2523" s="110">
        <v>38126</v>
      </c>
      <c r="C2523" s="42">
        <v>697</v>
      </c>
      <c r="D2523" s="17"/>
    </row>
    <row r="2524" spans="2:4" ht="15" x14ac:dyDescent="0.25">
      <c r="B2524" s="110">
        <v>38127</v>
      </c>
      <c r="C2524" s="42">
        <v>758</v>
      </c>
      <c r="D2524" s="17"/>
    </row>
    <row r="2525" spans="2:4" ht="15" x14ac:dyDescent="0.25">
      <c r="B2525" s="110">
        <v>38128</v>
      </c>
      <c r="C2525" s="42">
        <v>749</v>
      </c>
      <c r="D2525" s="17"/>
    </row>
    <row r="2526" spans="2:4" ht="15" x14ac:dyDescent="0.25">
      <c r="B2526" s="110">
        <v>38131</v>
      </c>
      <c r="C2526" s="42">
        <v>729</v>
      </c>
      <c r="D2526" s="17"/>
    </row>
    <row r="2527" spans="2:4" ht="15" x14ac:dyDescent="0.25">
      <c r="B2527" s="110">
        <v>38132</v>
      </c>
      <c r="C2527" s="42">
        <v>699</v>
      </c>
      <c r="D2527" s="17"/>
    </row>
    <row r="2528" spans="2:4" ht="15" x14ac:dyDescent="0.25">
      <c r="B2528" s="110">
        <v>38133</v>
      </c>
      <c r="C2528" s="42">
        <v>720</v>
      </c>
      <c r="D2528" s="17"/>
    </row>
    <row r="2529" spans="2:4" ht="15" x14ac:dyDescent="0.25">
      <c r="B2529" s="110">
        <v>38134</v>
      </c>
      <c r="C2529" s="42">
        <v>712</v>
      </c>
      <c r="D2529" s="17"/>
    </row>
    <row r="2530" spans="2:4" ht="15" x14ac:dyDescent="0.25">
      <c r="B2530" s="110">
        <v>38135</v>
      </c>
      <c r="C2530" s="42">
        <v>701</v>
      </c>
      <c r="D2530" s="17"/>
    </row>
    <row r="2531" spans="2:4" ht="15" x14ac:dyDescent="0.25">
      <c r="B2531" s="110">
        <v>38139</v>
      </c>
      <c r="C2531" s="42">
        <v>712</v>
      </c>
      <c r="D2531" s="17"/>
    </row>
    <row r="2532" spans="2:4" ht="15" x14ac:dyDescent="0.25">
      <c r="B2532" s="110">
        <v>38140</v>
      </c>
      <c r="C2532" s="42">
        <v>691</v>
      </c>
      <c r="D2532" s="17"/>
    </row>
    <row r="2533" spans="2:4" ht="15" x14ac:dyDescent="0.25">
      <c r="B2533" s="110">
        <v>38141</v>
      </c>
      <c r="C2533" s="42">
        <v>705</v>
      </c>
      <c r="D2533" s="17"/>
    </row>
    <row r="2534" spans="2:4" ht="15" x14ac:dyDescent="0.25">
      <c r="B2534" s="110">
        <v>38142</v>
      </c>
      <c r="C2534" s="42">
        <v>672</v>
      </c>
      <c r="D2534" s="17"/>
    </row>
    <row r="2535" spans="2:4" ht="15" x14ac:dyDescent="0.25">
      <c r="B2535" s="110">
        <v>38145</v>
      </c>
      <c r="C2535" s="42">
        <v>642</v>
      </c>
      <c r="D2535" s="17"/>
    </row>
    <row r="2536" spans="2:4" ht="15" x14ac:dyDescent="0.25">
      <c r="B2536" s="110">
        <v>38146</v>
      </c>
      <c r="C2536" s="42">
        <v>654</v>
      </c>
      <c r="D2536" s="17"/>
    </row>
    <row r="2537" spans="2:4" ht="15" x14ac:dyDescent="0.25">
      <c r="B2537" s="110">
        <v>38147</v>
      </c>
      <c r="C2537" s="42">
        <v>668</v>
      </c>
      <c r="D2537" s="17"/>
    </row>
    <row r="2538" spans="2:4" ht="15" x14ac:dyDescent="0.25">
      <c r="B2538" s="110">
        <v>38148</v>
      </c>
      <c r="C2538" s="42">
        <v>683</v>
      </c>
      <c r="D2538" s="17"/>
    </row>
    <row r="2539" spans="2:4" ht="15" x14ac:dyDescent="0.25">
      <c r="B2539" s="110">
        <v>38149</v>
      </c>
      <c r="C2539" s="42">
        <v>683</v>
      </c>
      <c r="D2539" s="17"/>
    </row>
    <row r="2540" spans="2:4" ht="15" x14ac:dyDescent="0.25">
      <c r="B2540" s="110">
        <v>38152</v>
      </c>
      <c r="C2540" s="42">
        <v>705</v>
      </c>
      <c r="D2540" s="17"/>
    </row>
    <row r="2541" spans="2:4" ht="15" x14ac:dyDescent="0.25">
      <c r="B2541" s="110">
        <v>38153</v>
      </c>
      <c r="C2541" s="42">
        <v>680</v>
      </c>
      <c r="D2541" s="17"/>
    </row>
    <row r="2542" spans="2:4" ht="15" x14ac:dyDescent="0.25">
      <c r="B2542" s="110">
        <v>38154</v>
      </c>
      <c r="C2542" s="42">
        <v>674</v>
      </c>
      <c r="D2542" s="17"/>
    </row>
    <row r="2543" spans="2:4" ht="15" x14ac:dyDescent="0.25">
      <c r="B2543" s="110">
        <v>38155</v>
      </c>
      <c r="C2543" s="42">
        <v>651</v>
      </c>
      <c r="D2543" s="17"/>
    </row>
    <row r="2544" spans="2:4" ht="15" x14ac:dyDescent="0.25">
      <c r="B2544" s="110">
        <v>38156</v>
      </c>
      <c r="C2544" s="42">
        <v>663</v>
      </c>
      <c r="D2544" s="17"/>
    </row>
    <row r="2545" spans="2:4" ht="15" x14ac:dyDescent="0.25">
      <c r="B2545" s="110">
        <v>38159</v>
      </c>
      <c r="C2545" s="42">
        <v>651</v>
      </c>
      <c r="D2545" s="17"/>
    </row>
    <row r="2546" spans="2:4" ht="15" x14ac:dyDescent="0.25">
      <c r="B2546" s="110">
        <v>38160</v>
      </c>
      <c r="C2546" s="42">
        <v>655</v>
      </c>
      <c r="D2546" s="17"/>
    </row>
    <row r="2547" spans="2:4" ht="15" x14ac:dyDescent="0.25">
      <c r="B2547" s="110">
        <v>38161</v>
      </c>
      <c r="C2547" s="42">
        <v>646</v>
      </c>
      <c r="D2547" s="17"/>
    </row>
    <row r="2548" spans="2:4" ht="15" x14ac:dyDescent="0.25">
      <c r="B2548" s="110">
        <v>38162</v>
      </c>
      <c r="C2548" s="42">
        <v>642</v>
      </c>
      <c r="D2548" s="17"/>
    </row>
    <row r="2549" spans="2:4" ht="15" x14ac:dyDescent="0.25">
      <c r="B2549" s="110">
        <v>38163</v>
      </c>
      <c r="C2549" s="42">
        <v>660</v>
      </c>
      <c r="D2549" s="17"/>
    </row>
    <row r="2550" spans="2:4" ht="15" x14ac:dyDescent="0.25">
      <c r="B2550" s="110">
        <v>38166</v>
      </c>
      <c r="C2550" s="42">
        <v>666</v>
      </c>
      <c r="D2550" s="17"/>
    </row>
    <row r="2551" spans="2:4" ht="15" x14ac:dyDescent="0.25">
      <c r="B2551" s="110">
        <v>38167</v>
      </c>
      <c r="C2551" s="42">
        <v>655</v>
      </c>
      <c r="D2551" s="17"/>
    </row>
    <row r="2552" spans="2:4" ht="15" x14ac:dyDescent="0.25">
      <c r="B2552" s="110">
        <v>38168</v>
      </c>
      <c r="C2552" s="42">
        <v>650</v>
      </c>
      <c r="D2552" s="17"/>
    </row>
    <row r="2553" spans="2:4" ht="15" x14ac:dyDescent="0.25">
      <c r="B2553" s="110">
        <v>38169</v>
      </c>
      <c r="C2553" s="42">
        <v>646</v>
      </c>
      <c r="D2553" s="17"/>
    </row>
    <row r="2554" spans="2:4" ht="15" x14ac:dyDescent="0.25">
      <c r="B2554" s="110">
        <v>38170</v>
      </c>
      <c r="C2554" s="42">
        <v>623</v>
      </c>
      <c r="D2554" s="17"/>
    </row>
    <row r="2555" spans="2:4" ht="15" x14ac:dyDescent="0.25">
      <c r="B2555" s="110">
        <v>38174</v>
      </c>
      <c r="C2555" s="42">
        <v>622</v>
      </c>
      <c r="D2555" s="17"/>
    </row>
    <row r="2556" spans="2:4" ht="15" x14ac:dyDescent="0.25">
      <c r="B2556" s="110">
        <v>38175</v>
      </c>
      <c r="C2556" s="42">
        <v>632</v>
      </c>
      <c r="D2556" s="17"/>
    </row>
    <row r="2557" spans="2:4" ht="15" x14ac:dyDescent="0.25">
      <c r="B2557" s="110">
        <v>38176</v>
      </c>
      <c r="C2557" s="42">
        <v>648</v>
      </c>
      <c r="D2557" s="17"/>
    </row>
    <row r="2558" spans="2:4" ht="15" x14ac:dyDescent="0.25">
      <c r="B2558" s="110">
        <v>38177</v>
      </c>
      <c r="C2558" s="42">
        <v>633</v>
      </c>
      <c r="D2558" s="17"/>
    </row>
    <row r="2559" spans="2:4" ht="15" x14ac:dyDescent="0.25">
      <c r="B2559" s="110">
        <v>38180</v>
      </c>
      <c r="C2559" s="42">
        <v>625</v>
      </c>
      <c r="D2559" s="17"/>
    </row>
    <row r="2560" spans="2:4" ht="15" x14ac:dyDescent="0.25">
      <c r="B2560" s="110">
        <v>38181</v>
      </c>
      <c r="C2560" s="42">
        <v>621</v>
      </c>
      <c r="D2560" s="17"/>
    </row>
    <row r="2561" spans="2:4" ht="15" x14ac:dyDescent="0.25">
      <c r="B2561" s="110">
        <v>38182</v>
      </c>
      <c r="C2561" s="42">
        <v>615</v>
      </c>
      <c r="D2561" s="17"/>
    </row>
    <row r="2562" spans="2:4" ht="15" x14ac:dyDescent="0.25">
      <c r="B2562" s="110">
        <v>38183</v>
      </c>
      <c r="C2562" s="42">
        <v>607</v>
      </c>
      <c r="D2562" s="17"/>
    </row>
    <row r="2563" spans="2:4" ht="15" x14ac:dyDescent="0.25">
      <c r="B2563" s="110">
        <v>38184</v>
      </c>
      <c r="C2563" s="42">
        <v>583</v>
      </c>
      <c r="D2563" s="17"/>
    </row>
    <row r="2564" spans="2:4" ht="15" x14ac:dyDescent="0.25">
      <c r="B2564" s="110">
        <v>38187</v>
      </c>
      <c r="C2564" s="42">
        <v>587</v>
      </c>
      <c r="D2564" s="17"/>
    </row>
    <row r="2565" spans="2:4" ht="15" x14ac:dyDescent="0.25">
      <c r="B2565" s="110">
        <v>38188</v>
      </c>
      <c r="C2565" s="42">
        <v>589</v>
      </c>
      <c r="D2565" s="17"/>
    </row>
    <row r="2566" spans="2:4" ht="15" x14ac:dyDescent="0.25">
      <c r="B2566" s="110">
        <v>38189</v>
      </c>
      <c r="C2566" s="42">
        <v>607</v>
      </c>
      <c r="D2566" s="17"/>
    </row>
    <row r="2567" spans="2:4" ht="15" x14ac:dyDescent="0.25">
      <c r="B2567" s="110">
        <v>38190</v>
      </c>
      <c r="C2567" s="42">
        <v>606</v>
      </c>
      <c r="D2567" s="17"/>
    </row>
    <row r="2568" spans="2:4" ht="15" x14ac:dyDescent="0.25">
      <c r="B2568" s="110">
        <v>38191</v>
      </c>
      <c r="C2568" s="42">
        <v>613</v>
      </c>
      <c r="D2568" s="17"/>
    </row>
    <row r="2569" spans="2:4" ht="15" x14ac:dyDescent="0.25">
      <c r="B2569" s="110">
        <v>38194</v>
      </c>
      <c r="C2569" s="42">
        <v>627</v>
      </c>
      <c r="D2569" s="17"/>
    </row>
    <row r="2570" spans="2:4" ht="15" x14ac:dyDescent="0.25">
      <c r="B2570" s="110">
        <v>38195</v>
      </c>
      <c r="C2570" s="42">
        <v>628</v>
      </c>
      <c r="D2570" s="17"/>
    </row>
    <row r="2571" spans="2:4" ht="15" x14ac:dyDescent="0.25">
      <c r="B2571" s="110">
        <v>38196</v>
      </c>
      <c r="C2571" s="42">
        <v>611</v>
      </c>
      <c r="D2571" s="17"/>
    </row>
    <row r="2572" spans="2:4" ht="15" x14ac:dyDescent="0.25">
      <c r="B2572" s="110">
        <v>38197</v>
      </c>
      <c r="C2572" s="42">
        <v>592</v>
      </c>
      <c r="D2572" s="17"/>
    </row>
    <row r="2573" spans="2:4" ht="15" x14ac:dyDescent="0.25">
      <c r="B2573" s="110">
        <v>38198</v>
      </c>
      <c r="C2573" s="42">
        <v>593</v>
      </c>
      <c r="D2573" s="17"/>
    </row>
    <row r="2574" spans="2:4" ht="15" x14ac:dyDescent="0.25">
      <c r="B2574" s="110">
        <v>38201</v>
      </c>
      <c r="C2574" s="42">
        <v>596</v>
      </c>
      <c r="D2574" s="17"/>
    </row>
    <row r="2575" spans="2:4" ht="15" x14ac:dyDescent="0.25">
      <c r="B2575" s="110">
        <v>38202</v>
      </c>
      <c r="C2575" s="42">
        <v>598</v>
      </c>
      <c r="D2575" s="17"/>
    </row>
    <row r="2576" spans="2:4" ht="15" x14ac:dyDescent="0.25">
      <c r="B2576" s="110">
        <v>38203</v>
      </c>
      <c r="C2576" s="42">
        <v>598</v>
      </c>
      <c r="D2576" s="17"/>
    </row>
    <row r="2577" spans="2:4" ht="15" x14ac:dyDescent="0.25">
      <c r="B2577" s="110">
        <v>38204</v>
      </c>
      <c r="C2577" s="42">
        <v>606</v>
      </c>
      <c r="D2577" s="17"/>
    </row>
    <row r="2578" spans="2:4" ht="15" x14ac:dyDescent="0.25">
      <c r="B2578" s="110">
        <v>38205</v>
      </c>
      <c r="C2578" s="42">
        <v>595</v>
      </c>
      <c r="D2578" s="17"/>
    </row>
    <row r="2579" spans="2:4" ht="15" x14ac:dyDescent="0.25">
      <c r="B2579" s="110">
        <v>38208</v>
      </c>
      <c r="C2579" s="42">
        <v>590</v>
      </c>
      <c r="D2579" s="17"/>
    </row>
    <row r="2580" spans="2:4" ht="15" x14ac:dyDescent="0.25">
      <c r="B2580" s="110">
        <v>38209</v>
      </c>
      <c r="C2580" s="42">
        <v>582</v>
      </c>
      <c r="D2580" s="17"/>
    </row>
    <row r="2581" spans="2:4" ht="15" x14ac:dyDescent="0.25">
      <c r="B2581" s="110">
        <v>38210</v>
      </c>
      <c r="C2581" s="42">
        <v>585</v>
      </c>
      <c r="D2581" s="17"/>
    </row>
    <row r="2582" spans="2:4" ht="15" x14ac:dyDescent="0.25">
      <c r="B2582" s="110">
        <v>38211</v>
      </c>
      <c r="C2582" s="42">
        <v>579</v>
      </c>
      <c r="D2582" s="17"/>
    </row>
    <row r="2583" spans="2:4" ht="15" x14ac:dyDescent="0.25">
      <c r="B2583" s="110">
        <v>38212</v>
      </c>
      <c r="C2583" s="42">
        <v>563</v>
      </c>
      <c r="D2583" s="17"/>
    </row>
    <row r="2584" spans="2:4" ht="15" x14ac:dyDescent="0.25">
      <c r="B2584" s="110">
        <v>38215</v>
      </c>
      <c r="C2584" s="42">
        <v>561</v>
      </c>
      <c r="D2584" s="17"/>
    </row>
    <row r="2585" spans="2:4" ht="15" x14ac:dyDescent="0.25">
      <c r="B2585" s="110">
        <v>38216</v>
      </c>
      <c r="C2585" s="42">
        <v>554</v>
      </c>
      <c r="D2585" s="17"/>
    </row>
    <row r="2586" spans="2:4" ht="15" x14ac:dyDescent="0.25">
      <c r="B2586" s="110">
        <v>38217</v>
      </c>
      <c r="C2586" s="42">
        <v>550</v>
      </c>
      <c r="D2586" s="17"/>
    </row>
    <row r="2587" spans="2:4" ht="15" x14ac:dyDescent="0.25">
      <c r="B2587" s="110">
        <v>38218</v>
      </c>
      <c r="C2587" s="42">
        <v>549</v>
      </c>
      <c r="D2587" s="17"/>
    </row>
    <row r="2588" spans="2:4" ht="15" x14ac:dyDescent="0.25">
      <c r="B2588" s="110">
        <v>38219</v>
      </c>
      <c r="C2588" s="42">
        <v>527</v>
      </c>
      <c r="D2588" s="17"/>
    </row>
    <row r="2589" spans="2:4" ht="15" x14ac:dyDescent="0.25">
      <c r="B2589" s="110">
        <v>38222</v>
      </c>
      <c r="C2589" s="42">
        <v>523</v>
      </c>
      <c r="D2589" s="17"/>
    </row>
    <row r="2590" spans="2:4" ht="15" x14ac:dyDescent="0.25">
      <c r="B2590" s="110">
        <v>38223</v>
      </c>
      <c r="C2590" s="42">
        <v>516</v>
      </c>
      <c r="D2590" s="17"/>
    </row>
    <row r="2591" spans="2:4" ht="15" x14ac:dyDescent="0.25">
      <c r="B2591" s="110">
        <v>38224</v>
      </c>
      <c r="C2591" s="42">
        <v>522</v>
      </c>
      <c r="D2591" s="17"/>
    </row>
    <row r="2592" spans="2:4" ht="15" x14ac:dyDescent="0.25">
      <c r="B2592" s="110">
        <v>38225</v>
      </c>
      <c r="C2592" s="42">
        <v>534</v>
      </c>
      <c r="D2592" s="17"/>
    </row>
    <row r="2593" spans="2:4" ht="15" x14ac:dyDescent="0.25">
      <c r="B2593" s="110">
        <v>38226</v>
      </c>
      <c r="C2593" s="42">
        <v>525</v>
      </c>
      <c r="D2593" s="17"/>
    </row>
    <row r="2594" spans="2:4" ht="15" x14ac:dyDescent="0.25">
      <c r="B2594" s="110">
        <v>38229</v>
      </c>
      <c r="C2594" s="42">
        <v>509</v>
      </c>
      <c r="D2594" s="17"/>
    </row>
    <row r="2595" spans="2:4" ht="15" x14ac:dyDescent="0.25">
      <c r="B2595" s="110">
        <v>38230</v>
      </c>
      <c r="C2595" s="42">
        <v>521</v>
      </c>
      <c r="D2595" s="17"/>
    </row>
    <row r="2596" spans="2:4" ht="15" x14ac:dyDescent="0.25">
      <c r="B2596" s="110">
        <v>38231</v>
      </c>
      <c r="C2596" s="42">
        <v>521</v>
      </c>
      <c r="D2596" s="17"/>
    </row>
    <row r="2597" spans="2:4" ht="15" x14ac:dyDescent="0.25">
      <c r="B2597" s="110">
        <v>38232</v>
      </c>
      <c r="C2597" s="42">
        <v>522</v>
      </c>
      <c r="D2597" s="17"/>
    </row>
    <row r="2598" spans="2:4" ht="15" x14ac:dyDescent="0.25">
      <c r="B2598" s="110">
        <v>38233</v>
      </c>
      <c r="C2598" s="42">
        <v>511</v>
      </c>
      <c r="D2598" s="17"/>
    </row>
    <row r="2599" spans="2:4" ht="15" x14ac:dyDescent="0.25">
      <c r="B2599" s="110">
        <v>38237</v>
      </c>
      <c r="C2599" s="42">
        <v>496</v>
      </c>
      <c r="D2599" s="17"/>
    </row>
    <row r="2600" spans="2:4" ht="15" x14ac:dyDescent="0.25">
      <c r="B2600" s="110">
        <v>38238</v>
      </c>
      <c r="C2600" s="42">
        <v>496</v>
      </c>
      <c r="D2600" s="17"/>
    </row>
    <row r="2601" spans="2:4" ht="15" x14ac:dyDescent="0.25">
      <c r="B2601" s="110">
        <v>38239</v>
      </c>
      <c r="C2601" s="42">
        <v>499</v>
      </c>
      <c r="D2601" s="17"/>
    </row>
    <row r="2602" spans="2:4" ht="15" x14ac:dyDescent="0.25">
      <c r="B2602" s="110">
        <v>38240</v>
      </c>
      <c r="C2602" s="42">
        <v>501</v>
      </c>
      <c r="D2602" s="17"/>
    </row>
    <row r="2603" spans="2:4" ht="15" x14ac:dyDescent="0.25">
      <c r="B2603" s="110">
        <v>38243</v>
      </c>
      <c r="C2603" s="42">
        <v>508</v>
      </c>
      <c r="D2603" s="17"/>
    </row>
    <row r="2604" spans="2:4" ht="15" x14ac:dyDescent="0.25">
      <c r="B2604" s="110">
        <v>38244</v>
      </c>
      <c r="C2604" s="42">
        <v>502</v>
      </c>
      <c r="D2604" s="17"/>
    </row>
    <row r="2605" spans="2:4" ht="15" x14ac:dyDescent="0.25">
      <c r="B2605" s="110">
        <v>38245</v>
      </c>
      <c r="C2605" s="42">
        <v>494</v>
      </c>
      <c r="D2605" s="17"/>
    </row>
    <row r="2606" spans="2:4" ht="15" x14ac:dyDescent="0.25">
      <c r="B2606" s="110">
        <v>38246</v>
      </c>
      <c r="C2606" s="42">
        <v>484</v>
      </c>
      <c r="D2606" s="17"/>
    </row>
    <row r="2607" spans="2:4" ht="15" x14ac:dyDescent="0.25">
      <c r="B2607" s="110">
        <v>38247</v>
      </c>
      <c r="C2607" s="42">
        <v>466</v>
      </c>
      <c r="D2607" s="17"/>
    </row>
    <row r="2608" spans="2:4" ht="15" x14ac:dyDescent="0.25">
      <c r="B2608" s="110">
        <v>38250</v>
      </c>
      <c r="C2608" s="42">
        <v>458</v>
      </c>
      <c r="D2608" s="17"/>
    </row>
    <row r="2609" spans="2:4" ht="15" x14ac:dyDescent="0.25">
      <c r="B2609" s="110">
        <v>38251</v>
      </c>
      <c r="C2609" s="42">
        <v>463</v>
      </c>
      <c r="D2609" s="17"/>
    </row>
    <row r="2610" spans="2:4" ht="15" x14ac:dyDescent="0.25">
      <c r="B2610" s="110">
        <v>38252</v>
      </c>
      <c r="C2610" s="42">
        <v>461</v>
      </c>
      <c r="D2610" s="17"/>
    </row>
    <row r="2611" spans="2:4" ht="15" x14ac:dyDescent="0.25">
      <c r="B2611" s="110">
        <v>38253</v>
      </c>
      <c r="C2611" s="42">
        <v>472</v>
      </c>
      <c r="D2611" s="17"/>
    </row>
    <row r="2612" spans="2:4" ht="15" x14ac:dyDescent="0.25">
      <c r="B2612" s="110">
        <v>38254</v>
      </c>
      <c r="C2612" s="42">
        <v>477</v>
      </c>
      <c r="D2612" s="17"/>
    </row>
    <row r="2613" spans="2:4" ht="15" x14ac:dyDescent="0.25">
      <c r="B2613" s="110">
        <v>38257</v>
      </c>
      <c r="C2613" s="42">
        <v>486</v>
      </c>
      <c r="D2613" s="17"/>
    </row>
    <row r="2614" spans="2:4" ht="15" x14ac:dyDescent="0.25">
      <c r="B2614" s="110">
        <v>38258</v>
      </c>
      <c r="C2614" s="42">
        <v>483</v>
      </c>
      <c r="D2614" s="17"/>
    </row>
    <row r="2615" spans="2:4" ht="15" x14ac:dyDescent="0.25">
      <c r="B2615" s="110">
        <v>38259</v>
      </c>
      <c r="C2615" s="42">
        <v>475</v>
      </c>
      <c r="D2615" s="17"/>
    </row>
    <row r="2616" spans="2:4" ht="15" x14ac:dyDescent="0.25">
      <c r="B2616" s="110">
        <v>38260</v>
      </c>
      <c r="C2616" s="42">
        <v>469</v>
      </c>
      <c r="D2616" s="17"/>
    </row>
    <row r="2617" spans="2:4" ht="15" x14ac:dyDescent="0.25">
      <c r="B2617" s="110">
        <v>38261</v>
      </c>
      <c r="C2617" s="42">
        <v>464</v>
      </c>
      <c r="D2617" s="17"/>
    </row>
    <row r="2618" spans="2:4" ht="15" x14ac:dyDescent="0.25">
      <c r="B2618" s="110">
        <v>38264</v>
      </c>
      <c r="C2618" s="42">
        <v>445</v>
      </c>
      <c r="D2618" s="17"/>
    </row>
    <row r="2619" spans="2:4" ht="15" x14ac:dyDescent="0.25">
      <c r="B2619" s="110">
        <v>38265</v>
      </c>
      <c r="C2619" s="42">
        <v>445</v>
      </c>
      <c r="D2619" s="17"/>
    </row>
    <row r="2620" spans="2:4" ht="15" x14ac:dyDescent="0.25">
      <c r="B2620" s="110">
        <v>38266</v>
      </c>
      <c r="C2620" s="42">
        <v>451</v>
      </c>
      <c r="D2620" s="17"/>
    </row>
    <row r="2621" spans="2:4" ht="15" x14ac:dyDescent="0.25">
      <c r="B2621" s="110">
        <v>38267</v>
      </c>
      <c r="C2621" s="42">
        <v>457</v>
      </c>
      <c r="D2621" s="17"/>
    </row>
    <row r="2622" spans="2:4" ht="15" x14ac:dyDescent="0.25">
      <c r="B2622" s="110">
        <v>38268</v>
      </c>
      <c r="C2622" s="42">
        <v>443</v>
      </c>
      <c r="D2622" s="17"/>
    </row>
    <row r="2623" spans="2:4" ht="15" x14ac:dyDescent="0.25">
      <c r="B2623" s="110">
        <v>38272</v>
      </c>
      <c r="C2623" s="42">
        <v>436</v>
      </c>
      <c r="D2623" s="17"/>
    </row>
    <row r="2624" spans="2:4" ht="15" x14ac:dyDescent="0.25">
      <c r="B2624" s="110">
        <v>38273</v>
      </c>
      <c r="C2624" s="42">
        <v>452</v>
      </c>
      <c r="D2624" s="17"/>
    </row>
    <row r="2625" spans="2:4" ht="15" x14ac:dyDescent="0.25">
      <c r="B2625" s="110">
        <v>38274</v>
      </c>
      <c r="C2625" s="42">
        <v>481</v>
      </c>
      <c r="D2625" s="17"/>
    </row>
    <row r="2626" spans="2:4" ht="15" x14ac:dyDescent="0.25">
      <c r="B2626" s="110">
        <v>38275</v>
      </c>
      <c r="C2626" s="42">
        <v>464</v>
      </c>
      <c r="D2626" s="17"/>
    </row>
    <row r="2627" spans="2:4" ht="15" x14ac:dyDescent="0.25">
      <c r="B2627" s="110">
        <v>38278</v>
      </c>
      <c r="C2627" s="42">
        <v>466</v>
      </c>
      <c r="D2627" s="17"/>
    </row>
    <row r="2628" spans="2:4" ht="15" x14ac:dyDescent="0.25">
      <c r="B2628" s="110">
        <v>38279</v>
      </c>
      <c r="C2628" s="42">
        <v>484</v>
      </c>
      <c r="D2628" s="17"/>
    </row>
    <row r="2629" spans="2:4" ht="15" x14ac:dyDescent="0.25">
      <c r="B2629" s="110">
        <v>38280</v>
      </c>
      <c r="C2629" s="42">
        <v>489</v>
      </c>
      <c r="D2629" s="17"/>
    </row>
    <row r="2630" spans="2:4" ht="15" x14ac:dyDescent="0.25">
      <c r="B2630" s="110">
        <v>38281</v>
      </c>
      <c r="C2630" s="42">
        <v>486</v>
      </c>
      <c r="D2630" s="17"/>
    </row>
    <row r="2631" spans="2:4" ht="15" x14ac:dyDescent="0.25">
      <c r="B2631" s="110">
        <v>38282</v>
      </c>
      <c r="C2631" s="42">
        <v>490</v>
      </c>
      <c r="D2631" s="17"/>
    </row>
    <row r="2632" spans="2:4" ht="15" x14ac:dyDescent="0.25">
      <c r="B2632" s="110">
        <v>38285</v>
      </c>
      <c r="C2632" s="42">
        <v>510</v>
      </c>
      <c r="D2632" s="17"/>
    </row>
    <row r="2633" spans="2:4" ht="15" x14ac:dyDescent="0.25">
      <c r="B2633" s="110">
        <v>38286</v>
      </c>
      <c r="C2633" s="42">
        <v>504</v>
      </c>
      <c r="D2633" s="17"/>
    </row>
    <row r="2634" spans="2:4" ht="15" x14ac:dyDescent="0.25">
      <c r="B2634" s="110">
        <v>38287</v>
      </c>
      <c r="C2634" s="42">
        <v>481</v>
      </c>
      <c r="D2634" s="17"/>
    </row>
    <row r="2635" spans="2:4" ht="15" x14ac:dyDescent="0.25">
      <c r="B2635" s="110">
        <v>38288</v>
      </c>
      <c r="C2635" s="42">
        <v>483</v>
      </c>
      <c r="D2635" s="17"/>
    </row>
    <row r="2636" spans="2:4" ht="15" x14ac:dyDescent="0.25">
      <c r="B2636" s="110">
        <v>38289</v>
      </c>
      <c r="C2636" s="42">
        <v>473</v>
      </c>
      <c r="D2636" s="17"/>
    </row>
    <row r="2637" spans="2:4" ht="15" x14ac:dyDescent="0.25">
      <c r="B2637" s="110">
        <v>38292</v>
      </c>
      <c r="C2637" s="42">
        <v>462</v>
      </c>
      <c r="D2637" s="17"/>
    </row>
    <row r="2638" spans="2:4" ht="15" x14ac:dyDescent="0.25">
      <c r="B2638" s="110">
        <v>38293</v>
      </c>
      <c r="C2638" s="42">
        <v>453</v>
      </c>
      <c r="D2638" s="17"/>
    </row>
    <row r="2639" spans="2:4" ht="15" x14ac:dyDescent="0.25">
      <c r="B2639" s="110">
        <v>38294</v>
      </c>
      <c r="C2639" s="42">
        <v>457</v>
      </c>
      <c r="D2639" s="17"/>
    </row>
    <row r="2640" spans="2:4" ht="15" x14ac:dyDescent="0.25">
      <c r="B2640" s="110">
        <v>38295</v>
      </c>
      <c r="C2640" s="42">
        <v>448</v>
      </c>
      <c r="D2640" s="17"/>
    </row>
    <row r="2641" spans="2:4" ht="15" x14ac:dyDescent="0.25">
      <c r="B2641" s="110">
        <v>38296</v>
      </c>
      <c r="C2641" s="42">
        <v>455</v>
      </c>
      <c r="D2641" s="17"/>
    </row>
    <row r="2642" spans="2:4" ht="15" x14ac:dyDescent="0.25">
      <c r="B2642" s="110">
        <v>38299</v>
      </c>
      <c r="C2642" s="42">
        <v>459</v>
      </c>
      <c r="D2642" s="17"/>
    </row>
    <row r="2643" spans="2:4" ht="15" x14ac:dyDescent="0.25">
      <c r="B2643" s="110">
        <v>38300</v>
      </c>
      <c r="C2643" s="42">
        <v>462</v>
      </c>
      <c r="D2643" s="17"/>
    </row>
    <row r="2644" spans="2:4" ht="15" x14ac:dyDescent="0.25">
      <c r="B2644" s="110">
        <v>38301</v>
      </c>
      <c r="C2644" s="42">
        <v>456</v>
      </c>
      <c r="D2644" s="17"/>
    </row>
    <row r="2645" spans="2:4" ht="15" x14ac:dyDescent="0.25">
      <c r="B2645" s="110">
        <v>38303</v>
      </c>
      <c r="C2645" s="42">
        <v>441</v>
      </c>
      <c r="D2645" s="17"/>
    </row>
    <row r="2646" spans="2:4" ht="15" x14ac:dyDescent="0.25">
      <c r="B2646" s="110">
        <v>38306</v>
      </c>
      <c r="C2646" s="42">
        <v>436</v>
      </c>
      <c r="D2646" s="17"/>
    </row>
    <row r="2647" spans="2:4" ht="15" x14ac:dyDescent="0.25">
      <c r="B2647" s="110">
        <v>38307</v>
      </c>
      <c r="C2647" s="42">
        <v>438</v>
      </c>
      <c r="D2647" s="17"/>
    </row>
    <row r="2648" spans="2:4" ht="15" x14ac:dyDescent="0.25">
      <c r="B2648" s="110">
        <v>38308</v>
      </c>
      <c r="C2648" s="42">
        <v>430</v>
      </c>
      <c r="D2648" s="17"/>
    </row>
    <row r="2649" spans="2:4" ht="15" x14ac:dyDescent="0.25">
      <c r="B2649" s="110">
        <v>38309</v>
      </c>
      <c r="C2649" s="42">
        <v>431</v>
      </c>
      <c r="D2649" s="17"/>
    </row>
    <row r="2650" spans="2:4" ht="15" x14ac:dyDescent="0.25">
      <c r="B2650" s="110">
        <v>38310</v>
      </c>
      <c r="C2650" s="42">
        <v>433</v>
      </c>
      <c r="D2650" s="17"/>
    </row>
    <row r="2651" spans="2:4" ht="15" x14ac:dyDescent="0.25">
      <c r="B2651" s="110">
        <v>38313</v>
      </c>
      <c r="C2651" s="42">
        <v>433</v>
      </c>
      <c r="D2651" s="17"/>
    </row>
    <row r="2652" spans="2:4" ht="15" x14ac:dyDescent="0.25">
      <c r="B2652" s="110">
        <v>38314</v>
      </c>
      <c r="C2652" s="42">
        <v>426</v>
      </c>
      <c r="D2652" s="17"/>
    </row>
    <row r="2653" spans="2:4" ht="15" x14ac:dyDescent="0.25">
      <c r="B2653" s="110">
        <v>38315</v>
      </c>
      <c r="C2653" s="42">
        <v>416</v>
      </c>
      <c r="D2653" s="17"/>
    </row>
    <row r="2654" spans="2:4" ht="15" x14ac:dyDescent="0.25">
      <c r="B2654" s="110">
        <v>38317</v>
      </c>
      <c r="C2654" s="42">
        <v>412</v>
      </c>
      <c r="D2654" s="17"/>
    </row>
    <row r="2655" spans="2:4" ht="15" x14ac:dyDescent="0.25">
      <c r="B2655" s="110">
        <v>38320</v>
      </c>
      <c r="C2655" s="42">
        <v>418</v>
      </c>
      <c r="D2655" s="17"/>
    </row>
    <row r="2656" spans="2:4" ht="15" x14ac:dyDescent="0.25">
      <c r="B2656" s="110">
        <v>38321</v>
      </c>
      <c r="C2656" s="42">
        <v>414</v>
      </c>
      <c r="D2656" s="17"/>
    </row>
    <row r="2657" spans="2:4" ht="15" x14ac:dyDescent="0.25">
      <c r="B2657" s="110">
        <v>38322</v>
      </c>
      <c r="C2657" s="42">
        <v>405</v>
      </c>
      <c r="D2657" s="17"/>
    </row>
    <row r="2658" spans="2:4" ht="15" x14ac:dyDescent="0.25">
      <c r="B2658" s="110">
        <v>38323</v>
      </c>
      <c r="C2658" s="42">
        <v>412</v>
      </c>
      <c r="D2658" s="17"/>
    </row>
    <row r="2659" spans="2:4" ht="15" x14ac:dyDescent="0.25">
      <c r="B2659" s="110">
        <v>38324</v>
      </c>
      <c r="C2659" s="42">
        <v>413</v>
      </c>
      <c r="D2659" s="17"/>
    </row>
    <row r="2660" spans="2:4" ht="15" x14ac:dyDescent="0.25">
      <c r="B2660" s="110">
        <v>38327</v>
      </c>
      <c r="C2660" s="42">
        <v>412</v>
      </c>
      <c r="D2660" s="17"/>
    </row>
    <row r="2661" spans="2:4" ht="15" x14ac:dyDescent="0.25">
      <c r="B2661" s="110">
        <v>38328</v>
      </c>
      <c r="C2661" s="42">
        <v>407</v>
      </c>
      <c r="D2661" s="17"/>
    </row>
    <row r="2662" spans="2:4" ht="15" x14ac:dyDescent="0.25">
      <c r="B2662" s="110">
        <v>38329</v>
      </c>
      <c r="C2662" s="42">
        <v>415</v>
      </c>
      <c r="D2662" s="17"/>
    </row>
    <row r="2663" spans="2:4" ht="15" x14ac:dyDescent="0.25">
      <c r="B2663" s="110">
        <v>38330</v>
      </c>
      <c r="C2663" s="42">
        <v>419</v>
      </c>
      <c r="D2663" s="17"/>
    </row>
    <row r="2664" spans="2:4" ht="15" x14ac:dyDescent="0.25">
      <c r="B2664" s="110">
        <v>38331</v>
      </c>
      <c r="C2664" s="42">
        <v>412</v>
      </c>
      <c r="D2664" s="17"/>
    </row>
    <row r="2665" spans="2:4" ht="15" x14ac:dyDescent="0.25">
      <c r="B2665" s="110">
        <v>38334</v>
      </c>
      <c r="C2665" s="42">
        <v>410</v>
      </c>
      <c r="D2665" s="17"/>
    </row>
    <row r="2666" spans="2:4" ht="15" x14ac:dyDescent="0.25">
      <c r="B2666" s="110">
        <v>38335</v>
      </c>
      <c r="C2666" s="42">
        <v>411</v>
      </c>
      <c r="D2666" s="17"/>
    </row>
    <row r="2667" spans="2:4" ht="15" x14ac:dyDescent="0.25">
      <c r="B2667" s="110">
        <v>38336</v>
      </c>
      <c r="C2667" s="42">
        <v>407</v>
      </c>
      <c r="D2667" s="17"/>
    </row>
    <row r="2668" spans="2:4" ht="15" x14ac:dyDescent="0.25">
      <c r="B2668" s="110">
        <v>38337</v>
      </c>
      <c r="C2668" s="42">
        <v>402</v>
      </c>
      <c r="D2668" s="17"/>
    </row>
    <row r="2669" spans="2:4" ht="15" x14ac:dyDescent="0.25">
      <c r="B2669" s="110">
        <v>38338</v>
      </c>
      <c r="C2669" s="42">
        <v>396</v>
      </c>
      <c r="D2669" s="17"/>
    </row>
    <row r="2670" spans="2:4" ht="15" x14ac:dyDescent="0.25">
      <c r="B2670" s="110">
        <v>38341</v>
      </c>
      <c r="C2670" s="42">
        <v>388</v>
      </c>
      <c r="D2670" s="17"/>
    </row>
    <row r="2671" spans="2:4" ht="15" x14ac:dyDescent="0.25">
      <c r="B2671" s="110">
        <v>38342</v>
      </c>
      <c r="C2671" s="42">
        <v>389</v>
      </c>
      <c r="D2671" s="17"/>
    </row>
    <row r="2672" spans="2:4" ht="15" x14ac:dyDescent="0.25">
      <c r="B2672" s="110">
        <v>38343</v>
      </c>
      <c r="C2672" s="42">
        <v>386</v>
      </c>
      <c r="D2672" s="17"/>
    </row>
    <row r="2673" spans="2:4" ht="15" x14ac:dyDescent="0.25">
      <c r="B2673" s="110">
        <v>38344</v>
      </c>
      <c r="C2673" s="42">
        <v>386</v>
      </c>
      <c r="D2673" s="17"/>
    </row>
    <row r="2674" spans="2:4" ht="15" x14ac:dyDescent="0.25">
      <c r="B2674" s="110">
        <v>38348</v>
      </c>
      <c r="C2674" s="42">
        <v>377</v>
      </c>
      <c r="D2674" s="17"/>
    </row>
    <row r="2675" spans="2:4" ht="15" x14ac:dyDescent="0.25">
      <c r="B2675" s="110">
        <v>38349</v>
      </c>
      <c r="C2675" s="42">
        <v>381</v>
      </c>
      <c r="D2675" s="17"/>
    </row>
    <row r="2676" spans="2:4" ht="15" x14ac:dyDescent="0.25">
      <c r="B2676" s="110">
        <v>38350</v>
      </c>
      <c r="C2676" s="42">
        <v>378</v>
      </c>
      <c r="D2676" s="17"/>
    </row>
    <row r="2677" spans="2:4" ht="15" x14ac:dyDescent="0.25">
      <c r="B2677" s="110">
        <v>38351</v>
      </c>
      <c r="C2677" s="42">
        <v>379</v>
      </c>
      <c r="D2677" s="17"/>
    </row>
    <row r="2678" spans="2:4" ht="15" x14ac:dyDescent="0.25">
      <c r="B2678" s="110">
        <v>38352</v>
      </c>
      <c r="C2678" s="42">
        <v>382</v>
      </c>
      <c r="D2678" s="17"/>
    </row>
    <row r="2679" spans="2:4" ht="15" x14ac:dyDescent="0.25">
      <c r="B2679" s="110">
        <v>38355</v>
      </c>
      <c r="C2679" s="42">
        <v>385</v>
      </c>
      <c r="D2679" s="17"/>
    </row>
    <row r="2680" spans="2:4" ht="15" x14ac:dyDescent="0.25">
      <c r="B2680" s="110">
        <v>38356</v>
      </c>
      <c r="C2680" s="42">
        <v>395</v>
      </c>
      <c r="D2680" s="17"/>
    </row>
    <row r="2681" spans="2:4" ht="15" x14ac:dyDescent="0.25">
      <c r="B2681" s="110">
        <v>38357</v>
      </c>
      <c r="C2681" s="42">
        <v>416</v>
      </c>
      <c r="D2681" s="17"/>
    </row>
    <row r="2682" spans="2:4" ht="15" x14ac:dyDescent="0.25">
      <c r="B2682" s="110">
        <v>38358</v>
      </c>
      <c r="C2682" s="42">
        <v>422</v>
      </c>
      <c r="D2682" s="17"/>
    </row>
    <row r="2683" spans="2:4" ht="15" x14ac:dyDescent="0.25">
      <c r="B2683" s="110">
        <v>38359</v>
      </c>
      <c r="C2683" s="42">
        <v>417</v>
      </c>
      <c r="D2683" s="17"/>
    </row>
    <row r="2684" spans="2:4" ht="15" x14ac:dyDescent="0.25">
      <c r="B2684" s="110">
        <v>38362</v>
      </c>
      <c r="C2684" s="42">
        <v>433</v>
      </c>
      <c r="D2684" s="17"/>
    </row>
    <row r="2685" spans="2:4" ht="15" x14ac:dyDescent="0.25">
      <c r="B2685" s="110">
        <v>38363</v>
      </c>
      <c r="C2685" s="42">
        <v>433</v>
      </c>
      <c r="D2685" s="17"/>
    </row>
    <row r="2686" spans="2:4" ht="15" x14ac:dyDescent="0.25">
      <c r="B2686" s="110">
        <v>38364</v>
      </c>
      <c r="C2686" s="42">
        <v>420</v>
      </c>
      <c r="D2686" s="17"/>
    </row>
    <row r="2687" spans="2:4" ht="15" x14ac:dyDescent="0.25">
      <c r="B2687" s="110">
        <v>38365</v>
      </c>
      <c r="C2687" s="42">
        <v>424</v>
      </c>
      <c r="D2687" s="17"/>
    </row>
    <row r="2688" spans="2:4" ht="15" x14ac:dyDescent="0.25">
      <c r="B2688" s="110">
        <v>38366</v>
      </c>
      <c r="C2688" s="42">
        <v>434</v>
      </c>
      <c r="D2688" s="17"/>
    </row>
    <row r="2689" spans="2:4" ht="15" x14ac:dyDescent="0.25">
      <c r="B2689" s="110">
        <v>38370</v>
      </c>
      <c r="C2689" s="42">
        <v>440</v>
      </c>
      <c r="D2689" s="17"/>
    </row>
    <row r="2690" spans="2:4" ht="15" x14ac:dyDescent="0.25">
      <c r="B2690" s="110">
        <v>38371</v>
      </c>
      <c r="C2690" s="42">
        <v>439</v>
      </c>
      <c r="D2690" s="17"/>
    </row>
    <row r="2691" spans="2:4" ht="15" x14ac:dyDescent="0.25">
      <c r="B2691" s="110">
        <v>38372</v>
      </c>
      <c r="C2691" s="42">
        <v>436</v>
      </c>
      <c r="D2691" s="17"/>
    </row>
    <row r="2692" spans="2:4" ht="15" x14ac:dyDescent="0.25">
      <c r="B2692" s="110">
        <v>38373</v>
      </c>
      <c r="C2692" s="42">
        <v>431</v>
      </c>
      <c r="D2692" s="17"/>
    </row>
    <row r="2693" spans="2:4" ht="15" x14ac:dyDescent="0.25">
      <c r="B2693" s="110">
        <v>38376</v>
      </c>
      <c r="C2693" s="42">
        <v>428</v>
      </c>
      <c r="D2693" s="17"/>
    </row>
    <row r="2694" spans="2:4" ht="15" x14ac:dyDescent="0.25">
      <c r="B2694" s="110">
        <v>38377</v>
      </c>
      <c r="C2694" s="42">
        <v>419</v>
      </c>
      <c r="D2694" s="17"/>
    </row>
    <row r="2695" spans="2:4" ht="15" x14ac:dyDescent="0.25">
      <c r="B2695" s="110">
        <v>38378</v>
      </c>
      <c r="C2695" s="42">
        <v>412</v>
      </c>
      <c r="D2695" s="17"/>
    </row>
    <row r="2696" spans="2:4" ht="15" x14ac:dyDescent="0.25">
      <c r="B2696" s="110">
        <v>38379</v>
      </c>
      <c r="C2696" s="42">
        <v>414</v>
      </c>
      <c r="D2696" s="17"/>
    </row>
    <row r="2697" spans="2:4" ht="15" x14ac:dyDescent="0.25">
      <c r="B2697" s="110">
        <v>38380</v>
      </c>
      <c r="C2697" s="42">
        <v>419</v>
      </c>
      <c r="D2697" s="17"/>
    </row>
    <row r="2698" spans="2:4" ht="15" x14ac:dyDescent="0.25">
      <c r="B2698" s="110">
        <v>38383</v>
      </c>
      <c r="C2698" s="42">
        <v>418</v>
      </c>
      <c r="D2698" s="17"/>
    </row>
    <row r="2699" spans="2:4" ht="15" x14ac:dyDescent="0.25">
      <c r="B2699" s="110">
        <v>38384</v>
      </c>
      <c r="C2699" s="42">
        <v>421</v>
      </c>
      <c r="D2699" s="17"/>
    </row>
    <row r="2700" spans="2:4" ht="15" x14ac:dyDescent="0.25">
      <c r="B2700" s="110">
        <v>38385</v>
      </c>
      <c r="C2700" s="42">
        <v>425</v>
      </c>
      <c r="D2700" s="17"/>
    </row>
    <row r="2701" spans="2:4" ht="15" x14ac:dyDescent="0.25">
      <c r="B2701" s="110">
        <v>38386</v>
      </c>
      <c r="C2701" s="42">
        <v>423</v>
      </c>
      <c r="D2701" s="17"/>
    </row>
    <row r="2702" spans="2:4" ht="15" x14ac:dyDescent="0.25">
      <c r="B2702" s="110">
        <v>38387</v>
      </c>
      <c r="C2702" s="42">
        <v>411</v>
      </c>
      <c r="D2702" s="17"/>
    </row>
    <row r="2703" spans="2:4" ht="15" x14ac:dyDescent="0.25">
      <c r="B2703" s="110">
        <v>38390</v>
      </c>
      <c r="C2703" s="42">
        <v>405</v>
      </c>
      <c r="D2703" s="17"/>
    </row>
    <row r="2704" spans="2:4" ht="15" x14ac:dyDescent="0.25">
      <c r="B2704" s="110">
        <v>38391</v>
      </c>
      <c r="C2704" s="42">
        <v>413</v>
      </c>
      <c r="D2704" s="17"/>
    </row>
    <row r="2705" spans="2:4" ht="15" x14ac:dyDescent="0.25">
      <c r="B2705" s="110">
        <v>38392</v>
      </c>
      <c r="C2705" s="42">
        <v>413</v>
      </c>
      <c r="D2705" s="17"/>
    </row>
    <row r="2706" spans="2:4" ht="15" x14ac:dyDescent="0.25">
      <c r="B2706" s="110">
        <v>38393</v>
      </c>
      <c r="C2706" s="42">
        <v>409</v>
      </c>
      <c r="D2706" s="17"/>
    </row>
    <row r="2707" spans="2:4" ht="15" x14ac:dyDescent="0.25">
      <c r="B2707" s="110">
        <v>38394</v>
      </c>
      <c r="C2707" s="42">
        <v>404</v>
      </c>
      <c r="D2707" s="17"/>
    </row>
    <row r="2708" spans="2:4" ht="15" x14ac:dyDescent="0.25">
      <c r="B2708" s="110">
        <v>38397</v>
      </c>
      <c r="C2708" s="42">
        <v>405</v>
      </c>
      <c r="D2708" s="17"/>
    </row>
    <row r="2709" spans="2:4" ht="15" x14ac:dyDescent="0.25">
      <c r="B2709" s="110">
        <v>38398</v>
      </c>
      <c r="C2709" s="42">
        <v>406</v>
      </c>
      <c r="D2709" s="17"/>
    </row>
    <row r="2710" spans="2:4" ht="15" x14ac:dyDescent="0.25">
      <c r="B2710" s="110">
        <v>38399</v>
      </c>
      <c r="C2710" s="42">
        <v>404</v>
      </c>
      <c r="D2710" s="17"/>
    </row>
    <row r="2711" spans="2:4" ht="15" x14ac:dyDescent="0.25">
      <c r="B2711" s="110">
        <v>38400</v>
      </c>
      <c r="C2711" s="42">
        <v>393</v>
      </c>
      <c r="D2711" s="17"/>
    </row>
    <row r="2712" spans="2:4" ht="15" x14ac:dyDescent="0.25">
      <c r="B2712" s="110">
        <v>38401</v>
      </c>
      <c r="C2712" s="42">
        <v>396</v>
      </c>
      <c r="D2712" s="17"/>
    </row>
    <row r="2713" spans="2:4" ht="15" x14ac:dyDescent="0.25">
      <c r="B2713" s="110">
        <v>38405</v>
      </c>
      <c r="C2713" s="42">
        <v>403</v>
      </c>
      <c r="D2713" s="17"/>
    </row>
    <row r="2714" spans="2:4" ht="15" x14ac:dyDescent="0.25">
      <c r="B2714" s="110">
        <v>38406</v>
      </c>
      <c r="C2714" s="42">
        <v>400</v>
      </c>
      <c r="D2714" s="17"/>
    </row>
    <row r="2715" spans="2:4" ht="15" x14ac:dyDescent="0.25">
      <c r="B2715" s="110">
        <v>38407</v>
      </c>
      <c r="C2715" s="42">
        <v>392</v>
      </c>
      <c r="D2715" s="17"/>
    </row>
    <row r="2716" spans="2:4" ht="15" x14ac:dyDescent="0.25">
      <c r="B2716" s="110">
        <v>38408</v>
      </c>
      <c r="C2716" s="42">
        <v>391</v>
      </c>
      <c r="D2716" s="17"/>
    </row>
    <row r="2717" spans="2:4" ht="15" x14ac:dyDescent="0.25">
      <c r="B2717" s="110">
        <v>38411</v>
      </c>
      <c r="C2717" s="42">
        <v>393</v>
      </c>
      <c r="D2717" s="17"/>
    </row>
    <row r="2718" spans="2:4" ht="15" x14ac:dyDescent="0.25">
      <c r="B2718" s="110">
        <v>38412</v>
      </c>
      <c r="C2718" s="42">
        <v>395</v>
      </c>
      <c r="D2718" s="17"/>
    </row>
    <row r="2719" spans="2:4" ht="15" x14ac:dyDescent="0.25">
      <c r="B2719" s="110">
        <v>38413</v>
      </c>
      <c r="C2719" s="42">
        <v>392</v>
      </c>
      <c r="D2719" s="17"/>
    </row>
    <row r="2720" spans="2:4" ht="15" x14ac:dyDescent="0.25">
      <c r="B2720" s="110">
        <v>38414</v>
      </c>
      <c r="C2720" s="42">
        <v>389</v>
      </c>
      <c r="D2720" s="17"/>
    </row>
    <row r="2721" spans="2:4" ht="15" x14ac:dyDescent="0.25">
      <c r="B2721" s="110">
        <v>38415</v>
      </c>
      <c r="C2721" s="42">
        <v>384</v>
      </c>
      <c r="D2721" s="17"/>
    </row>
    <row r="2722" spans="2:4" ht="15" x14ac:dyDescent="0.25">
      <c r="B2722" s="110">
        <v>38418</v>
      </c>
      <c r="C2722" s="42">
        <v>377</v>
      </c>
      <c r="D2722" s="17"/>
    </row>
    <row r="2723" spans="2:4" ht="15" x14ac:dyDescent="0.25">
      <c r="B2723" s="110">
        <v>38419</v>
      </c>
      <c r="C2723" s="42">
        <v>376</v>
      </c>
      <c r="D2723" s="17"/>
    </row>
    <row r="2724" spans="2:4" ht="15" x14ac:dyDescent="0.25">
      <c r="B2724" s="110">
        <v>38420</v>
      </c>
      <c r="C2724" s="42">
        <v>386</v>
      </c>
      <c r="D2724" s="17"/>
    </row>
    <row r="2725" spans="2:4" ht="15" x14ac:dyDescent="0.25">
      <c r="B2725" s="110">
        <v>38421</v>
      </c>
      <c r="C2725" s="42">
        <v>392</v>
      </c>
      <c r="D2725" s="17"/>
    </row>
    <row r="2726" spans="2:4" ht="15" x14ac:dyDescent="0.25">
      <c r="B2726" s="110">
        <v>38422</v>
      </c>
      <c r="C2726" s="42">
        <v>399</v>
      </c>
      <c r="D2726" s="17"/>
    </row>
    <row r="2727" spans="2:4" ht="15" x14ac:dyDescent="0.25">
      <c r="B2727" s="110">
        <v>38425</v>
      </c>
      <c r="C2727" s="42">
        <v>411</v>
      </c>
      <c r="D2727" s="17"/>
    </row>
    <row r="2728" spans="2:4" ht="15" x14ac:dyDescent="0.25">
      <c r="B2728" s="110">
        <v>38426</v>
      </c>
      <c r="C2728" s="42">
        <v>419</v>
      </c>
      <c r="D2728" s="17"/>
    </row>
    <row r="2729" spans="2:4" ht="15" x14ac:dyDescent="0.25">
      <c r="B2729" s="110">
        <v>38427</v>
      </c>
      <c r="C2729" s="42">
        <v>431</v>
      </c>
      <c r="D2729" s="17"/>
    </row>
    <row r="2730" spans="2:4" ht="15" x14ac:dyDescent="0.25">
      <c r="B2730" s="110">
        <v>38428</v>
      </c>
      <c r="C2730" s="42">
        <v>427</v>
      </c>
      <c r="D2730" s="17"/>
    </row>
    <row r="2731" spans="2:4" ht="15" x14ac:dyDescent="0.25">
      <c r="B2731" s="110">
        <v>38429</v>
      </c>
      <c r="C2731" s="42">
        <v>429</v>
      </c>
      <c r="D2731" s="17"/>
    </row>
    <row r="2732" spans="2:4" ht="15" x14ac:dyDescent="0.25">
      <c r="B2732" s="110">
        <v>38432</v>
      </c>
      <c r="C2732" s="42">
        <v>436</v>
      </c>
      <c r="D2732" s="17"/>
    </row>
    <row r="2733" spans="2:4" ht="15" x14ac:dyDescent="0.25">
      <c r="B2733" s="110">
        <v>38433</v>
      </c>
      <c r="C2733" s="42">
        <v>445</v>
      </c>
      <c r="D2733" s="17"/>
    </row>
    <row r="2734" spans="2:4" ht="15" x14ac:dyDescent="0.25">
      <c r="B2734" s="110">
        <v>38434</v>
      </c>
      <c r="C2734" s="42">
        <v>463</v>
      </c>
      <c r="D2734" s="17"/>
    </row>
    <row r="2735" spans="2:4" ht="15" x14ac:dyDescent="0.25">
      <c r="B2735" s="110">
        <v>38435</v>
      </c>
      <c r="C2735" s="42">
        <v>474</v>
      </c>
      <c r="D2735" s="17"/>
    </row>
    <row r="2736" spans="2:4" ht="15" x14ac:dyDescent="0.25">
      <c r="B2736" s="110">
        <v>38439</v>
      </c>
      <c r="C2736" s="42">
        <v>478</v>
      </c>
      <c r="D2736" s="17"/>
    </row>
    <row r="2737" spans="2:4" ht="15" x14ac:dyDescent="0.25">
      <c r="B2737" s="110">
        <v>38440</v>
      </c>
      <c r="C2737" s="42">
        <v>472</v>
      </c>
      <c r="D2737" s="17"/>
    </row>
    <row r="2738" spans="2:4" ht="15" x14ac:dyDescent="0.25">
      <c r="B2738" s="110">
        <v>38441</v>
      </c>
      <c r="C2738" s="42">
        <v>462</v>
      </c>
      <c r="D2738" s="17"/>
    </row>
    <row r="2739" spans="2:4" ht="15" x14ac:dyDescent="0.25">
      <c r="B2739" s="110">
        <v>38442</v>
      </c>
      <c r="C2739" s="42">
        <v>458</v>
      </c>
      <c r="D2739" s="17"/>
    </row>
    <row r="2740" spans="2:4" ht="15" x14ac:dyDescent="0.25">
      <c r="B2740" s="110">
        <v>38443</v>
      </c>
      <c r="C2740" s="42">
        <v>459</v>
      </c>
      <c r="D2740" s="17"/>
    </row>
    <row r="2741" spans="2:4" ht="15" x14ac:dyDescent="0.25">
      <c r="B2741" s="110">
        <v>38446</v>
      </c>
      <c r="C2741" s="42">
        <v>474</v>
      </c>
      <c r="D2741" s="17"/>
    </row>
    <row r="2742" spans="2:4" ht="15" x14ac:dyDescent="0.25">
      <c r="B2742" s="110">
        <v>38447</v>
      </c>
      <c r="C2742" s="42">
        <v>463</v>
      </c>
      <c r="D2742" s="17"/>
    </row>
    <row r="2743" spans="2:4" ht="15" x14ac:dyDescent="0.25">
      <c r="B2743" s="110">
        <v>38448</v>
      </c>
      <c r="C2743" s="42">
        <v>448</v>
      </c>
      <c r="D2743" s="17"/>
    </row>
    <row r="2744" spans="2:4" ht="15" x14ac:dyDescent="0.25">
      <c r="B2744" s="110">
        <v>38449</v>
      </c>
      <c r="C2744" s="42">
        <v>450</v>
      </c>
      <c r="D2744" s="17"/>
    </row>
    <row r="2745" spans="2:4" ht="15" x14ac:dyDescent="0.25">
      <c r="B2745" s="110">
        <v>38450</v>
      </c>
      <c r="C2745" s="42">
        <v>446</v>
      </c>
      <c r="D2745" s="17"/>
    </row>
    <row r="2746" spans="2:4" ht="15" x14ac:dyDescent="0.25">
      <c r="B2746" s="110">
        <v>38453</v>
      </c>
      <c r="C2746" s="42">
        <v>446</v>
      </c>
      <c r="D2746" s="17"/>
    </row>
    <row r="2747" spans="2:4" ht="15" x14ac:dyDescent="0.25">
      <c r="B2747" s="110">
        <v>38454</v>
      </c>
      <c r="C2747" s="42">
        <v>441</v>
      </c>
      <c r="D2747" s="17"/>
    </row>
    <row r="2748" spans="2:4" ht="15" x14ac:dyDescent="0.25">
      <c r="B2748" s="110">
        <v>38455</v>
      </c>
      <c r="C2748" s="42">
        <v>432</v>
      </c>
      <c r="D2748" s="17"/>
    </row>
    <row r="2749" spans="2:4" ht="15" x14ac:dyDescent="0.25">
      <c r="B2749" s="110">
        <v>38456</v>
      </c>
      <c r="C2749" s="42">
        <v>456</v>
      </c>
      <c r="D2749" s="17"/>
    </row>
    <row r="2750" spans="2:4" ht="15" x14ac:dyDescent="0.25">
      <c r="B2750" s="110">
        <v>38457</v>
      </c>
      <c r="C2750" s="42">
        <v>486</v>
      </c>
      <c r="D2750" s="17"/>
    </row>
    <row r="2751" spans="2:4" ht="15" x14ac:dyDescent="0.25">
      <c r="B2751" s="110">
        <v>38460</v>
      </c>
      <c r="C2751" s="42">
        <v>479</v>
      </c>
      <c r="D2751" s="17"/>
    </row>
    <row r="2752" spans="2:4" ht="15" x14ac:dyDescent="0.25">
      <c r="B2752" s="110">
        <v>38461</v>
      </c>
      <c r="C2752" s="42">
        <v>462</v>
      </c>
      <c r="D2752" s="17"/>
    </row>
    <row r="2753" spans="2:4" ht="15" x14ac:dyDescent="0.25">
      <c r="B2753" s="110">
        <v>38462</v>
      </c>
      <c r="C2753" s="42">
        <v>464</v>
      </c>
      <c r="D2753" s="17"/>
    </row>
    <row r="2754" spans="2:4" ht="15" x14ac:dyDescent="0.25">
      <c r="B2754" s="110">
        <v>38463</v>
      </c>
      <c r="C2754" s="42">
        <v>441</v>
      </c>
      <c r="D2754" s="17"/>
    </row>
    <row r="2755" spans="2:4" ht="15" x14ac:dyDescent="0.25">
      <c r="B2755" s="110">
        <v>38464</v>
      </c>
      <c r="C2755" s="42">
        <v>450</v>
      </c>
      <c r="D2755" s="17"/>
    </row>
    <row r="2756" spans="2:4" ht="15" x14ac:dyDescent="0.25">
      <c r="B2756" s="110">
        <v>38467</v>
      </c>
      <c r="C2756" s="42">
        <v>448</v>
      </c>
      <c r="D2756" s="17"/>
    </row>
    <row r="2757" spans="2:4" ht="15" x14ac:dyDescent="0.25">
      <c r="B2757" s="110">
        <v>38468</v>
      </c>
      <c r="C2757" s="42">
        <v>446</v>
      </c>
      <c r="D2757" s="17"/>
    </row>
    <row r="2758" spans="2:4" ht="15" x14ac:dyDescent="0.25">
      <c r="B2758" s="110">
        <v>38469</v>
      </c>
      <c r="C2758" s="42">
        <v>447</v>
      </c>
      <c r="D2758" s="17"/>
    </row>
    <row r="2759" spans="2:4" ht="15" x14ac:dyDescent="0.25">
      <c r="B2759" s="110">
        <v>38470</v>
      </c>
      <c r="C2759" s="42">
        <v>462</v>
      </c>
      <c r="D2759" s="17"/>
    </row>
    <row r="2760" spans="2:4" ht="15" x14ac:dyDescent="0.25">
      <c r="B2760" s="110">
        <v>38471</v>
      </c>
      <c r="C2760" s="42">
        <v>457</v>
      </c>
      <c r="D2760" s="17"/>
    </row>
    <row r="2761" spans="2:4" ht="15" x14ac:dyDescent="0.25">
      <c r="B2761" s="110">
        <v>38474</v>
      </c>
      <c r="C2761" s="42">
        <v>456</v>
      </c>
      <c r="D2761" s="17"/>
    </row>
    <row r="2762" spans="2:4" ht="15" x14ac:dyDescent="0.25">
      <c r="B2762" s="110">
        <v>38475</v>
      </c>
      <c r="C2762" s="42">
        <v>444</v>
      </c>
      <c r="D2762" s="17"/>
    </row>
    <row r="2763" spans="2:4" ht="15" x14ac:dyDescent="0.25">
      <c r="B2763" s="110">
        <v>38476</v>
      </c>
      <c r="C2763" s="42">
        <v>427</v>
      </c>
      <c r="D2763" s="17"/>
    </row>
    <row r="2764" spans="2:4" ht="15" x14ac:dyDescent="0.25">
      <c r="B2764" s="110">
        <v>38477</v>
      </c>
      <c r="C2764" s="42">
        <v>430</v>
      </c>
      <c r="D2764" s="17"/>
    </row>
    <row r="2765" spans="2:4" ht="15" x14ac:dyDescent="0.25">
      <c r="B2765" s="110">
        <v>38478</v>
      </c>
      <c r="C2765" s="42">
        <v>425</v>
      </c>
      <c r="D2765" s="17"/>
    </row>
    <row r="2766" spans="2:4" ht="15" x14ac:dyDescent="0.25">
      <c r="B2766" s="110">
        <v>38481</v>
      </c>
      <c r="C2766" s="42">
        <v>423</v>
      </c>
      <c r="D2766" s="17"/>
    </row>
    <row r="2767" spans="2:4" ht="15" x14ac:dyDescent="0.25">
      <c r="B2767" s="110">
        <v>38482</v>
      </c>
      <c r="C2767" s="42">
        <v>441</v>
      </c>
      <c r="D2767" s="17"/>
    </row>
    <row r="2768" spans="2:4" ht="15" x14ac:dyDescent="0.25">
      <c r="B2768" s="110">
        <v>38483</v>
      </c>
      <c r="C2768" s="42">
        <v>444</v>
      </c>
      <c r="D2768" s="17"/>
    </row>
    <row r="2769" spans="2:4" ht="15" x14ac:dyDescent="0.25">
      <c r="B2769" s="110">
        <v>38484</v>
      </c>
      <c r="C2769" s="42">
        <v>445</v>
      </c>
      <c r="D2769" s="17"/>
    </row>
    <row r="2770" spans="2:4" ht="15" x14ac:dyDescent="0.25">
      <c r="B2770" s="110">
        <v>38485</v>
      </c>
      <c r="C2770" s="42">
        <v>449</v>
      </c>
      <c r="D2770" s="17"/>
    </row>
    <row r="2771" spans="2:4" ht="15" x14ac:dyDescent="0.25">
      <c r="B2771" s="110">
        <v>38488</v>
      </c>
      <c r="C2771" s="42">
        <v>449</v>
      </c>
      <c r="D2771" s="17"/>
    </row>
    <row r="2772" spans="2:4" ht="15" x14ac:dyDescent="0.25">
      <c r="B2772" s="110">
        <v>38489</v>
      </c>
      <c r="C2772" s="42">
        <v>458</v>
      </c>
      <c r="D2772" s="17"/>
    </row>
    <row r="2773" spans="2:4" ht="15" x14ac:dyDescent="0.25">
      <c r="B2773" s="110">
        <v>38490</v>
      </c>
      <c r="C2773" s="42">
        <v>447</v>
      </c>
      <c r="D2773" s="17"/>
    </row>
    <row r="2774" spans="2:4" ht="15" x14ac:dyDescent="0.25">
      <c r="B2774" s="110">
        <v>38491</v>
      </c>
      <c r="C2774" s="42">
        <v>440</v>
      </c>
      <c r="D2774" s="17"/>
    </row>
    <row r="2775" spans="2:4" ht="15" x14ac:dyDescent="0.25">
      <c r="B2775" s="110">
        <v>38492</v>
      </c>
      <c r="C2775" s="42">
        <v>437</v>
      </c>
      <c r="D2775" s="17"/>
    </row>
    <row r="2776" spans="2:4" ht="15" x14ac:dyDescent="0.25">
      <c r="B2776" s="110">
        <v>38495</v>
      </c>
      <c r="C2776" s="42">
        <v>435</v>
      </c>
      <c r="D2776" s="17"/>
    </row>
    <row r="2777" spans="2:4" ht="15" x14ac:dyDescent="0.25">
      <c r="B2777" s="110">
        <v>38496</v>
      </c>
      <c r="C2777" s="42">
        <v>441</v>
      </c>
      <c r="D2777" s="17"/>
    </row>
    <row r="2778" spans="2:4" ht="15" x14ac:dyDescent="0.25">
      <c r="B2778" s="110">
        <v>38497</v>
      </c>
      <c r="C2778" s="42">
        <v>429</v>
      </c>
      <c r="D2778" s="17"/>
    </row>
    <row r="2779" spans="2:4" ht="15" x14ac:dyDescent="0.25">
      <c r="B2779" s="110">
        <v>38498</v>
      </c>
      <c r="C2779" s="42">
        <v>421</v>
      </c>
      <c r="D2779" s="17"/>
    </row>
    <row r="2780" spans="2:4" ht="15" x14ac:dyDescent="0.25">
      <c r="B2780" s="110">
        <v>38499</v>
      </c>
      <c r="C2780" s="42">
        <v>417</v>
      </c>
      <c r="D2780" s="17"/>
    </row>
    <row r="2781" spans="2:4" ht="15" x14ac:dyDescent="0.25">
      <c r="B2781" s="110">
        <v>38503</v>
      </c>
      <c r="C2781" s="42">
        <v>420</v>
      </c>
      <c r="D2781" s="17"/>
    </row>
    <row r="2782" spans="2:4" ht="15" x14ac:dyDescent="0.25">
      <c r="B2782" s="110">
        <v>38504</v>
      </c>
      <c r="C2782" s="42">
        <v>427</v>
      </c>
      <c r="D2782" s="17"/>
    </row>
    <row r="2783" spans="2:4" ht="15" x14ac:dyDescent="0.25">
      <c r="B2783" s="110">
        <v>38505</v>
      </c>
      <c r="C2783" s="42">
        <v>418</v>
      </c>
      <c r="D2783" s="17"/>
    </row>
    <row r="2784" spans="2:4" ht="15" x14ac:dyDescent="0.25">
      <c r="B2784" s="110">
        <v>38506</v>
      </c>
      <c r="C2784" s="42">
        <v>416</v>
      </c>
      <c r="D2784" s="17"/>
    </row>
    <row r="2785" spans="2:4" ht="15" x14ac:dyDescent="0.25">
      <c r="B2785" s="110">
        <v>38509</v>
      </c>
      <c r="C2785" s="42">
        <v>431</v>
      </c>
      <c r="D2785" s="17"/>
    </row>
    <row r="2786" spans="2:4" ht="15" x14ac:dyDescent="0.25">
      <c r="B2786" s="110">
        <v>38510</v>
      </c>
      <c r="C2786" s="42">
        <v>444</v>
      </c>
      <c r="D2786" s="17"/>
    </row>
    <row r="2787" spans="2:4" ht="15" x14ac:dyDescent="0.25">
      <c r="B2787" s="110">
        <v>38511</v>
      </c>
      <c r="C2787" s="42">
        <v>443</v>
      </c>
      <c r="D2787" s="17"/>
    </row>
    <row r="2788" spans="2:4" ht="15" x14ac:dyDescent="0.25">
      <c r="B2788" s="110">
        <v>38512</v>
      </c>
      <c r="C2788" s="42">
        <v>448</v>
      </c>
      <c r="D2788" s="17"/>
    </row>
    <row r="2789" spans="2:4" ht="15" x14ac:dyDescent="0.25">
      <c r="B2789" s="110">
        <v>38513</v>
      </c>
      <c r="C2789" s="42">
        <v>429</v>
      </c>
      <c r="D2789" s="17"/>
    </row>
    <row r="2790" spans="2:4" ht="15" x14ac:dyDescent="0.25">
      <c r="B2790" s="110">
        <v>38516</v>
      </c>
      <c r="C2790" s="42">
        <v>423</v>
      </c>
      <c r="D2790" s="17"/>
    </row>
    <row r="2791" spans="2:4" ht="15" x14ac:dyDescent="0.25">
      <c r="B2791" s="110">
        <v>38517</v>
      </c>
      <c r="C2791" s="42">
        <v>418</v>
      </c>
      <c r="D2791" s="17"/>
    </row>
    <row r="2792" spans="2:4" ht="15" x14ac:dyDescent="0.25">
      <c r="B2792" s="110">
        <v>38518</v>
      </c>
      <c r="C2792" s="42">
        <v>419</v>
      </c>
      <c r="D2792" s="17"/>
    </row>
    <row r="2793" spans="2:4" ht="15" x14ac:dyDescent="0.25">
      <c r="B2793" s="110">
        <v>38519</v>
      </c>
      <c r="C2793" s="42">
        <v>413</v>
      </c>
      <c r="D2793" s="17"/>
    </row>
    <row r="2794" spans="2:4" ht="15" x14ac:dyDescent="0.25">
      <c r="B2794" s="110">
        <v>38520</v>
      </c>
      <c r="C2794" s="42">
        <v>409</v>
      </c>
      <c r="D2794" s="17"/>
    </row>
    <row r="2795" spans="2:4" ht="15" x14ac:dyDescent="0.25">
      <c r="B2795" s="110">
        <v>38523</v>
      </c>
      <c r="C2795" s="42">
        <v>409</v>
      </c>
      <c r="D2795" s="17"/>
    </row>
    <row r="2796" spans="2:4" ht="15" x14ac:dyDescent="0.25">
      <c r="B2796" s="110">
        <v>38524</v>
      </c>
      <c r="C2796" s="42">
        <v>411</v>
      </c>
      <c r="D2796" s="17"/>
    </row>
    <row r="2797" spans="2:4" ht="15" x14ac:dyDescent="0.25">
      <c r="B2797" s="110">
        <v>38525</v>
      </c>
      <c r="C2797" s="42">
        <v>415</v>
      </c>
      <c r="D2797" s="17"/>
    </row>
    <row r="2798" spans="2:4" ht="15" x14ac:dyDescent="0.25">
      <c r="B2798" s="110">
        <v>38526</v>
      </c>
      <c r="C2798" s="42">
        <v>424</v>
      </c>
      <c r="D2798" s="17"/>
    </row>
    <row r="2799" spans="2:4" ht="15" x14ac:dyDescent="0.25">
      <c r="B2799" s="110">
        <v>38527</v>
      </c>
      <c r="C2799" s="42">
        <v>424</v>
      </c>
      <c r="D2799" s="17"/>
    </row>
    <row r="2800" spans="2:4" ht="15" x14ac:dyDescent="0.25">
      <c r="B2800" s="110">
        <v>38530</v>
      </c>
      <c r="C2800" s="42">
        <v>428</v>
      </c>
      <c r="D2800" s="17"/>
    </row>
    <row r="2801" spans="2:4" ht="15" x14ac:dyDescent="0.25">
      <c r="B2801" s="110">
        <v>38531</v>
      </c>
      <c r="C2801" s="42">
        <v>420</v>
      </c>
      <c r="D2801" s="17"/>
    </row>
    <row r="2802" spans="2:4" ht="15" x14ac:dyDescent="0.25">
      <c r="B2802" s="110">
        <v>38532</v>
      </c>
      <c r="C2802" s="42">
        <v>415</v>
      </c>
      <c r="D2802" s="17"/>
    </row>
    <row r="2803" spans="2:4" ht="15" x14ac:dyDescent="0.25">
      <c r="B2803" s="110">
        <v>38533</v>
      </c>
      <c r="C2803" s="42">
        <v>414</v>
      </c>
      <c r="D2803" s="17"/>
    </row>
    <row r="2804" spans="2:4" ht="15" x14ac:dyDescent="0.25">
      <c r="B2804" s="110">
        <v>38534</v>
      </c>
      <c r="C2804" s="42">
        <v>407</v>
      </c>
      <c r="D2804" s="17"/>
    </row>
    <row r="2805" spans="2:4" ht="15" x14ac:dyDescent="0.25">
      <c r="B2805" s="110">
        <v>38538</v>
      </c>
      <c r="C2805" s="42">
        <v>410</v>
      </c>
      <c r="D2805" s="17"/>
    </row>
    <row r="2806" spans="2:4" ht="15" x14ac:dyDescent="0.25">
      <c r="B2806" s="110">
        <v>38539</v>
      </c>
      <c r="C2806" s="42">
        <v>416</v>
      </c>
      <c r="D2806" s="17"/>
    </row>
    <row r="2807" spans="2:4" ht="15" x14ac:dyDescent="0.25">
      <c r="B2807" s="110">
        <v>38540</v>
      </c>
      <c r="C2807" s="42">
        <v>415</v>
      </c>
      <c r="D2807" s="17"/>
    </row>
    <row r="2808" spans="2:4" ht="15" x14ac:dyDescent="0.25">
      <c r="B2808" s="110">
        <v>38541</v>
      </c>
      <c r="C2808" s="42">
        <v>409</v>
      </c>
      <c r="D2808" s="17"/>
    </row>
    <row r="2809" spans="2:4" ht="15" x14ac:dyDescent="0.25">
      <c r="B2809" s="110">
        <v>38544</v>
      </c>
      <c r="C2809" s="42">
        <v>412</v>
      </c>
      <c r="D2809" s="17"/>
    </row>
    <row r="2810" spans="2:4" ht="15" x14ac:dyDescent="0.25">
      <c r="B2810" s="110">
        <v>38545</v>
      </c>
      <c r="C2810" s="42">
        <v>401</v>
      </c>
      <c r="D2810" s="17"/>
    </row>
    <row r="2811" spans="2:4" ht="15" x14ac:dyDescent="0.25">
      <c r="B2811" s="110">
        <v>38546</v>
      </c>
      <c r="C2811" s="42">
        <v>401</v>
      </c>
      <c r="D2811" s="17"/>
    </row>
    <row r="2812" spans="2:4" ht="15" x14ac:dyDescent="0.25">
      <c r="B2812" s="110">
        <v>38547</v>
      </c>
      <c r="C2812" s="42">
        <v>398</v>
      </c>
      <c r="D2812" s="17"/>
    </row>
    <row r="2813" spans="2:4" ht="15" x14ac:dyDescent="0.25">
      <c r="B2813" s="110">
        <v>38548</v>
      </c>
      <c r="C2813" s="42">
        <v>402</v>
      </c>
      <c r="D2813" s="17"/>
    </row>
    <row r="2814" spans="2:4" ht="15" x14ac:dyDescent="0.25">
      <c r="B2814" s="110">
        <v>38551</v>
      </c>
      <c r="C2814" s="42">
        <v>402</v>
      </c>
      <c r="D2814" s="17"/>
    </row>
    <row r="2815" spans="2:4" ht="15" x14ac:dyDescent="0.25">
      <c r="B2815" s="110">
        <v>38552</v>
      </c>
      <c r="C2815" s="42">
        <v>408</v>
      </c>
      <c r="D2815" s="17"/>
    </row>
    <row r="2816" spans="2:4" ht="15" x14ac:dyDescent="0.25">
      <c r="B2816" s="110">
        <v>38553</v>
      </c>
      <c r="C2816" s="42">
        <v>407</v>
      </c>
      <c r="D2816" s="17"/>
    </row>
    <row r="2817" spans="2:4" ht="15" x14ac:dyDescent="0.25">
      <c r="B2817" s="110">
        <v>38554</v>
      </c>
      <c r="C2817" s="42">
        <v>404</v>
      </c>
      <c r="D2817" s="17"/>
    </row>
    <row r="2818" spans="2:4" ht="15" x14ac:dyDescent="0.25">
      <c r="B2818" s="110">
        <v>38555</v>
      </c>
      <c r="C2818" s="42">
        <v>416</v>
      </c>
      <c r="D2818" s="17"/>
    </row>
    <row r="2819" spans="2:4" ht="15" x14ac:dyDescent="0.25">
      <c r="B2819" s="110">
        <v>38558</v>
      </c>
      <c r="C2819" s="42">
        <v>420</v>
      </c>
      <c r="D2819" s="17"/>
    </row>
    <row r="2820" spans="2:4" ht="15" x14ac:dyDescent="0.25">
      <c r="B2820" s="110">
        <v>38559</v>
      </c>
      <c r="C2820" s="42">
        <v>422</v>
      </c>
      <c r="D2820" s="17"/>
    </row>
    <row r="2821" spans="2:4" ht="15" x14ac:dyDescent="0.25">
      <c r="B2821" s="110">
        <v>38560</v>
      </c>
      <c r="C2821" s="42">
        <v>416</v>
      </c>
      <c r="D2821" s="17"/>
    </row>
    <row r="2822" spans="2:4" ht="15" x14ac:dyDescent="0.25">
      <c r="B2822" s="110">
        <v>38561</v>
      </c>
      <c r="C2822" s="42">
        <v>410</v>
      </c>
      <c r="D2822" s="17"/>
    </row>
    <row r="2823" spans="2:4" ht="15" x14ac:dyDescent="0.25">
      <c r="B2823" s="110">
        <v>38562</v>
      </c>
      <c r="C2823" s="42">
        <v>402</v>
      </c>
      <c r="D2823" s="17"/>
    </row>
    <row r="2824" spans="2:4" ht="15" x14ac:dyDescent="0.25">
      <c r="B2824" s="110">
        <v>38565</v>
      </c>
      <c r="C2824" s="42">
        <v>400</v>
      </c>
      <c r="D2824" s="17"/>
    </row>
    <row r="2825" spans="2:4" ht="15" x14ac:dyDescent="0.25">
      <c r="B2825" s="110">
        <v>38566</v>
      </c>
      <c r="C2825" s="42">
        <v>392</v>
      </c>
      <c r="D2825" s="17"/>
    </row>
    <row r="2826" spans="2:4" ht="15" x14ac:dyDescent="0.25">
      <c r="B2826" s="110">
        <v>38567</v>
      </c>
      <c r="C2826" s="42">
        <v>389</v>
      </c>
      <c r="D2826" s="17"/>
    </row>
    <row r="2827" spans="2:4" ht="15" x14ac:dyDescent="0.25">
      <c r="B2827" s="110">
        <v>38568</v>
      </c>
      <c r="C2827" s="42">
        <v>387</v>
      </c>
      <c r="D2827" s="17"/>
    </row>
    <row r="2828" spans="2:4" ht="15" x14ac:dyDescent="0.25">
      <c r="B2828" s="110">
        <v>38569</v>
      </c>
      <c r="C2828" s="42">
        <v>380</v>
      </c>
      <c r="D2828" s="17"/>
    </row>
    <row r="2829" spans="2:4" ht="15" x14ac:dyDescent="0.25">
      <c r="B2829" s="110">
        <v>38572</v>
      </c>
      <c r="C2829" s="42">
        <v>387</v>
      </c>
      <c r="D2829" s="17"/>
    </row>
    <row r="2830" spans="2:4" ht="15" x14ac:dyDescent="0.25">
      <c r="B2830" s="110">
        <v>38573</v>
      </c>
      <c r="C2830" s="42">
        <v>382</v>
      </c>
      <c r="D2830" s="17"/>
    </row>
    <row r="2831" spans="2:4" ht="15" x14ac:dyDescent="0.25">
      <c r="B2831" s="110">
        <v>38574</v>
      </c>
      <c r="C2831" s="42">
        <v>377</v>
      </c>
      <c r="D2831" s="17"/>
    </row>
    <row r="2832" spans="2:4" ht="15" x14ac:dyDescent="0.25">
      <c r="B2832" s="110">
        <v>38575</v>
      </c>
      <c r="C2832" s="42">
        <v>392</v>
      </c>
      <c r="D2832" s="17"/>
    </row>
    <row r="2833" spans="2:4" ht="15" x14ac:dyDescent="0.25">
      <c r="B2833" s="110">
        <v>38576</v>
      </c>
      <c r="C2833" s="42">
        <v>405</v>
      </c>
      <c r="D2833" s="17"/>
    </row>
    <row r="2834" spans="2:4" ht="15" x14ac:dyDescent="0.25">
      <c r="B2834" s="110">
        <v>38579</v>
      </c>
      <c r="C2834" s="42">
        <v>396</v>
      </c>
      <c r="D2834" s="17"/>
    </row>
    <row r="2835" spans="2:4" ht="15" x14ac:dyDescent="0.25">
      <c r="B2835" s="110">
        <v>38580</v>
      </c>
      <c r="C2835" s="42">
        <v>402</v>
      </c>
      <c r="D2835" s="17"/>
    </row>
    <row r="2836" spans="2:4" ht="15" x14ac:dyDescent="0.25">
      <c r="B2836" s="110">
        <v>38581</v>
      </c>
      <c r="C2836" s="42">
        <v>400</v>
      </c>
      <c r="D2836" s="17"/>
    </row>
    <row r="2837" spans="2:4" ht="15" x14ac:dyDescent="0.25">
      <c r="B2837" s="110">
        <v>38582</v>
      </c>
      <c r="C2837" s="42">
        <v>406</v>
      </c>
      <c r="D2837" s="17"/>
    </row>
    <row r="2838" spans="2:4" ht="15" x14ac:dyDescent="0.25">
      <c r="B2838" s="110">
        <v>38583</v>
      </c>
      <c r="C2838" s="42">
        <v>419</v>
      </c>
      <c r="D2838" s="17"/>
    </row>
    <row r="2839" spans="2:4" ht="15" x14ac:dyDescent="0.25">
      <c r="B2839" s="110">
        <v>38586</v>
      </c>
      <c r="C2839" s="42">
        <v>410</v>
      </c>
      <c r="D2839" s="17"/>
    </row>
    <row r="2840" spans="2:4" ht="15" x14ac:dyDescent="0.25">
      <c r="B2840" s="110">
        <v>38587</v>
      </c>
      <c r="C2840" s="42">
        <v>416</v>
      </c>
      <c r="D2840" s="17"/>
    </row>
    <row r="2841" spans="2:4" ht="15" x14ac:dyDescent="0.25">
      <c r="B2841" s="110">
        <v>38588</v>
      </c>
      <c r="C2841" s="42">
        <v>420</v>
      </c>
      <c r="D2841" s="17"/>
    </row>
    <row r="2842" spans="2:4" ht="15" x14ac:dyDescent="0.25">
      <c r="B2842" s="110">
        <v>38589</v>
      </c>
      <c r="C2842" s="42">
        <v>414</v>
      </c>
      <c r="D2842" s="17"/>
    </row>
    <row r="2843" spans="2:4" ht="15" x14ac:dyDescent="0.25">
      <c r="B2843" s="110">
        <v>38590</v>
      </c>
      <c r="C2843" s="42">
        <v>416</v>
      </c>
      <c r="D2843" s="17"/>
    </row>
    <row r="2844" spans="2:4" ht="15" x14ac:dyDescent="0.25">
      <c r="B2844" s="110">
        <v>38593</v>
      </c>
      <c r="C2844" s="42">
        <v>412</v>
      </c>
      <c r="D2844" s="17"/>
    </row>
    <row r="2845" spans="2:4" ht="15" x14ac:dyDescent="0.25">
      <c r="B2845" s="110">
        <v>38594</v>
      </c>
      <c r="C2845" s="42">
        <v>416</v>
      </c>
      <c r="D2845" s="17"/>
    </row>
    <row r="2846" spans="2:4" ht="15" x14ac:dyDescent="0.25">
      <c r="B2846" s="110">
        <v>38595</v>
      </c>
      <c r="C2846" s="42">
        <v>413</v>
      </c>
      <c r="D2846" s="17"/>
    </row>
    <row r="2847" spans="2:4" ht="15" x14ac:dyDescent="0.25">
      <c r="B2847" s="110">
        <v>38596</v>
      </c>
      <c r="C2847" s="42">
        <v>412</v>
      </c>
      <c r="D2847" s="17"/>
    </row>
    <row r="2848" spans="2:4" ht="15" x14ac:dyDescent="0.25">
      <c r="B2848" s="110">
        <v>38597</v>
      </c>
      <c r="C2848" s="42">
        <v>407</v>
      </c>
      <c r="D2848" s="17"/>
    </row>
    <row r="2849" spans="2:4" ht="15" x14ac:dyDescent="0.25">
      <c r="B2849" s="110">
        <v>38601</v>
      </c>
      <c r="C2849" s="42">
        <v>400</v>
      </c>
      <c r="D2849" s="17"/>
    </row>
    <row r="2850" spans="2:4" ht="15" x14ac:dyDescent="0.25">
      <c r="B2850" s="110">
        <v>38602</v>
      </c>
      <c r="C2850" s="42">
        <v>398</v>
      </c>
      <c r="D2850" s="17"/>
    </row>
    <row r="2851" spans="2:4" ht="15" x14ac:dyDescent="0.25">
      <c r="B2851" s="110">
        <v>38603</v>
      </c>
      <c r="C2851" s="42">
        <v>390</v>
      </c>
      <c r="D2851" s="17"/>
    </row>
    <row r="2852" spans="2:4" ht="15" x14ac:dyDescent="0.25">
      <c r="B2852" s="110">
        <v>38604</v>
      </c>
      <c r="C2852" s="42">
        <v>386</v>
      </c>
      <c r="D2852" s="17"/>
    </row>
    <row r="2853" spans="2:4" ht="15" x14ac:dyDescent="0.25">
      <c r="B2853" s="110">
        <v>38607</v>
      </c>
      <c r="C2853" s="42">
        <v>384</v>
      </c>
      <c r="D2853" s="17"/>
    </row>
    <row r="2854" spans="2:4" ht="15" x14ac:dyDescent="0.25">
      <c r="B2854" s="110">
        <v>38608</v>
      </c>
      <c r="C2854" s="42">
        <v>389</v>
      </c>
      <c r="D2854" s="17"/>
    </row>
    <row r="2855" spans="2:4" ht="15" x14ac:dyDescent="0.25">
      <c r="B2855" s="110">
        <v>38609</v>
      </c>
      <c r="C2855" s="42">
        <v>384</v>
      </c>
      <c r="D2855" s="17"/>
    </row>
    <row r="2856" spans="2:4" ht="15" x14ac:dyDescent="0.25">
      <c r="B2856" s="110">
        <v>38610</v>
      </c>
      <c r="C2856" s="42">
        <v>372</v>
      </c>
      <c r="D2856" s="17"/>
    </row>
    <row r="2857" spans="2:4" ht="15" x14ac:dyDescent="0.25">
      <c r="B2857" s="110">
        <v>38611</v>
      </c>
      <c r="C2857" s="42">
        <v>368</v>
      </c>
      <c r="D2857" s="17"/>
    </row>
    <row r="2858" spans="2:4" ht="15" x14ac:dyDescent="0.25">
      <c r="B2858" s="110">
        <v>38614</v>
      </c>
      <c r="C2858" s="42">
        <v>364</v>
      </c>
      <c r="D2858" s="17"/>
    </row>
    <row r="2859" spans="2:4" ht="15" x14ac:dyDescent="0.25">
      <c r="B2859" s="110">
        <v>38615</v>
      </c>
      <c r="C2859" s="42">
        <v>367</v>
      </c>
      <c r="D2859" s="17"/>
    </row>
    <row r="2860" spans="2:4" ht="15" x14ac:dyDescent="0.25">
      <c r="B2860" s="110">
        <v>38616</v>
      </c>
      <c r="C2860" s="42">
        <v>364</v>
      </c>
      <c r="D2860" s="17"/>
    </row>
    <row r="2861" spans="2:4" ht="15" x14ac:dyDescent="0.25">
      <c r="B2861" s="110">
        <v>38617</v>
      </c>
      <c r="C2861" s="42">
        <v>364</v>
      </c>
      <c r="D2861" s="17"/>
    </row>
    <row r="2862" spans="2:4" ht="15" x14ac:dyDescent="0.25">
      <c r="B2862" s="110">
        <v>38618</v>
      </c>
      <c r="C2862" s="42">
        <v>359</v>
      </c>
      <c r="D2862" s="17"/>
    </row>
    <row r="2863" spans="2:4" ht="15" x14ac:dyDescent="0.25">
      <c r="B2863" s="110">
        <v>38621</v>
      </c>
      <c r="C2863" s="42">
        <v>353</v>
      </c>
      <c r="D2863" s="17"/>
    </row>
    <row r="2864" spans="2:4" ht="15" x14ac:dyDescent="0.25">
      <c r="B2864" s="110">
        <v>38622</v>
      </c>
      <c r="C2864" s="42">
        <v>356</v>
      </c>
      <c r="D2864" s="17"/>
    </row>
    <row r="2865" spans="2:4" ht="15" x14ac:dyDescent="0.25">
      <c r="B2865" s="110">
        <v>38623</v>
      </c>
      <c r="C2865" s="42">
        <v>356</v>
      </c>
      <c r="D2865" s="17"/>
    </row>
    <row r="2866" spans="2:4" ht="15" x14ac:dyDescent="0.25">
      <c r="B2866" s="110">
        <v>38624</v>
      </c>
      <c r="C2866" s="42">
        <v>348</v>
      </c>
      <c r="D2866" s="17"/>
    </row>
    <row r="2867" spans="2:4" ht="15" x14ac:dyDescent="0.25">
      <c r="B2867" s="110">
        <v>38625</v>
      </c>
      <c r="C2867" s="42">
        <v>345</v>
      </c>
      <c r="D2867" s="17"/>
    </row>
    <row r="2868" spans="2:4" ht="15" x14ac:dyDescent="0.25">
      <c r="B2868" s="110">
        <v>38628</v>
      </c>
      <c r="C2868" s="42">
        <v>341</v>
      </c>
      <c r="D2868" s="17"/>
    </row>
    <row r="2869" spans="2:4" ht="15" x14ac:dyDescent="0.25">
      <c r="B2869" s="110">
        <v>38629</v>
      </c>
      <c r="C2869" s="42">
        <v>353</v>
      </c>
      <c r="D2869" s="17"/>
    </row>
    <row r="2870" spans="2:4" ht="15" x14ac:dyDescent="0.25">
      <c r="B2870" s="110">
        <v>38630</v>
      </c>
      <c r="C2870" s="42">
        <v>365</v>
      </c>
      <c r="D2870" s="17"/>
    </row>
    <row r="2871" spans="2:4" ht="15" x14ac:dyDescent="0.25">
      <c r="B2871" s="110">
        <v>38631</v>
      </c>
      <c r="C2871" s="42">
        <v>384</v>
      </c>
      <c r="D2871" s="17"/>
    </row>
    <row r="2872" spans="2:4" ht="15" x14ac:dyDescent="0.25">
      <c r="B2872" s="110">
        <v>38632</v>
      </c>
      <c r="C2872" s="42">
        <v>374</v>
      </c>
      <c r="D2872" s="17"/>
    </row>
    <row r="2873" spans="2:4" ht="15" x14ac:dyDescent="0.25">
      <c r="B2873" s="110">
        <v>38636</v>
      </c>
      <c r="C2873" s="42">
        <v>373</v>
      </c>
      <c r="D2873" s="17"/>
    </row>
    <row r="2874" spans="2:4" ht="15" x14ac:dyDescent="0.25">
      <c r="B2874" s="110">
        <v>38637</v>
      </c>
      <c r="C2874" s="42">
        <v>390</v>
      </c>
      <c r="D2874" s="17"/>
    </row>
    <row r="2875" spans="2:4" ht="15" x14ac:dyDescent="0.25">
      <c r="B2875" s="110">
        <v>38638</v>
      </c>
      <c r="C2875" s="42">
        <v>391</v>
      </c>
      <c r="D2875" s="17"/>
    </row>
    <row r="2876" spans="2:4" ht="15" x14ac:dyDescent="0.25">
      <c r="B2876" s="110">
        <v>38639</v>
      </c>
      <c r="C2876" s="42">
        <v>388</v>
      </c>
      <c r="D2876" s="17"/>
    </row>
    <row r="2877" spans="2:4" ht="15" x14ac:dyDescent="0.25">
      <c r="B2877" s="110">
        <v>38642</v>
      </c>
      <c r="C2877" s="42">
        <v>376</v>
      </c>
      <c r="D2877" s="17"/>
    </row>
    <row r="2878" spans="2:4" ht="15" x14ac:dyDescent="0.25">
      <c r="B2878" s="110">
        <v>38643</v>
      </c>
      <c r="C2878" s="42">
        <v>373</v>
      </c>
      <c r="D2878" s="17"/>
    </row>
    <row r="2879" spans="2:4" ht="15" x14ac:dyDescent="0.25">
      <c r="B2879" s="110">
        <v>38644</v>
      </c>
      <c r="C2879" s="42">
        <v>372</v>
      </c>
      <c r="D2879" s="17"/>
    </row>
    <row r="2880" spans="2:4" ht="15" x14ac:dyDescent="0.25">
      <c r="B2880" s="110">
        <v>38645</v>
      </c>
      <c r="C2880" s="42">
        <v>377</v>
      </c>
      <c r="D2880" s="17"/>
    </row>
    <row r="2881" spans="2:4" ht="15" x14ac:dyDescent="0.25">
      <c r="B2881" s="110">
        <v>38646</v>
      </c>
      <c r="C2881" s="42">
        <v>383</v>
      </c>
      <c r="D2881" s="17"/>
    </row>
    <row r="2882" spans="2:4" ht="15" x14ac:dyDescent="0.25">
      <c r="B2882" s="110">
        <v>38649</v>
      </c>
      <c r="C2882" s="42">
        <v>376</v>
      </c>
      <c r="D2882" s="17"/>
    </row>
    <row r="2883" spans="2:4" ht="15" x14ac:dyDescent="0.25">
      <c r="B2883" s="110">
        <v>38650</v>
      </c>
      <c r="C2883" s="42">
        <v>366</v>
      </c>
      <c r="D2883" s="17"/>
    </row>
    <row r="2884" spans="2:4" ht="15" x14ac:dyDescent="0.25">
      <c r="B2884" s="110">
        <v>38651</v>
      </c>
      <c r="C2884" s="42">
        <v>362</v>
      </c>
      <c r="D2884" s="17"/>
    </row>
    <row r="2885" spans="2:4" ht="15" x14ac:dyDescent="0.25">
      <c r="B2885" s="110">
        <v>38652</v>
      </c>
      <c r="C2885" s="42">
        <v>371</v>
      </c>
      <c r="D2885" s="17"/>
    </row>
    <row r="2886" spans="2:4" ht="15" x14ac:dyDescent="0.25">
      <c r="B2886" s="110">
        <v>38653</v>
      </c>
      <c r="C2886" s="42">
        <v>362</v>
      </c>
      <c r="D2886" s="17"/>
    </row>
    <row r="2887" spans="2:4" ht="15" x14ac:dyDescent="0.25">
      <c r="B2887" s="110">
        <v>38656</v>
      </c>
      <c r="C2887" s="42">
        <v>357</v>
      </c>
      <c r="D2887" s="17"/>
    </row>
    <row r="2888" spans="2:4" ht="15" x14ac:dyDescent="0.25">
      <c r="B2888" s="110">
        <v>38657</v>
      </c>
      <c r="C2888" s="42">
        <v>354</v>
      </c>
      <c r="D2888" s="17"/>
    </row>
    <row r="2889" spans="2:4" ht="15" x14ac:dyDescent="0.25">
      <c r="B2889" s="110">
        <v>38658</v>
      </c>
      <c r="C2889" s="42">
        <v>352</v>
      </c>
      <c r="D2889" s="17"/>
    </row>
    <row r="2890" spans="2:4" ht="15" x14ac:dyDescent="0.25">
      <c r="B2890" s="110">
        <v>38659</v>
      </c>
      <c r="C2890" s="42">
        <v>355</v>
      </c>
      <c r="D2890" s="17"/>
    </row>
    <row r="2891" spans="2:4" ht="15" x14ac:dyDescent="0.25">
      <c r="B2891" s="110">
        <v>38660</v>
      </c>
      <c r="C2891" s="42">
        <v>356</v>
      </c>
      <c r="D2891" s="17"/>
    </row>
    <row r="2892" spans="2:4" ht="15" x14ac:dyDescent="0.25">
      <c r="B2892" s="110">
        <v>38663</v>
      </c>
      <c r="C2892" s="42">
        <v>353</v>
      </c>
      <c r="D2892" s="17"/>
    </row>
    <row r="2893" spans="2:4" ht="15" x14ac:dyDescent="0.25">
      <c r="B2893" s="110">
        <v>38664</v>
      </c>
      <c r="C2893" s="42">
        <v>354</v>
      </c>
      <c r="D2893" s="17"/>
    </row>
    <row r="2894" spans="2:4" ht="15" x14ac:dyDescent="0.25">
      <c r="B2894" s="110">
        <v>38665</v>
      </c>
      <c r="C2894" s="42">
        <v>346</v>
      </c>
      <c r="D2894" s="17"/>
    </row>
    <row r="2895" spans="2:4" ht="15" x14ac:dyDescent="0.25">
      <c r="B2895" s="110">
        <v>38666</v>
      </c>
      <c r="C2895" s="42">
        <v>349</v>
      </c>
      <c r="D2895" s="17"/>
    </row>
    <row r="2896" spans="2:4" ht="15" x14ac:dyDescent="0.25">
      <c r="B2896" s="110">
        <v>38670</v>
      </c>
      <c r="C2896" s="42">
        <v>355</v>
      </c>
      <c r="D2896" s="17"/>
    </row>
    <row r="2897" spans="2:4" ht="15" x14ac:dyDescent="0.25">
      <c r="B2897" s="110">
        <v>38671</v>
      </c>
      <c r="C2897" s="42">
        <v>353</v>
      </c>
      <c r="D2897" s="17"/>
    </row>
    <row r="2898" spans="2:4" ht="15" x14ac:dyDescent="0.25">
      <c r="B2898" s="110">
        <v>38672</v>
      </c>
      <c r="C2898" s="42">
        <v>354</v>
      </c>
      <c r="D2898" s="17"/>
    </row>
    <row r="2899" spans="2:4" ht="15" x14ac:dyDescent="0.25">
      <c r="B2899" s="110">
        <v>38673</v>
      </c>
      <c r="C2899" s="42">
        <v>349</v>
      </c>
      <c r="D2899" s="17"/>
    </row>
    <row r="2900" spans="2:4" ht="15" x14ac:dyDescent="0.25">
      <c r="B2900" s="110">
        <v>38674</v>
      </c>
      <c r="C2900" s="42">
        <v>349</v>
      </c>
      <c r="D2900" s="17"/>
    </row>
    <row r="2901" spans="2:4" ht="15" x14ac:dyDescent="0.25">
      <c r="B2901" s="110">
        <v>38677</v>
      </c>
      <c r="C2901" s="42">
        <v>347</v>
      </c>
      <c r="D2901" s="17"/>
    </row>
    <row r="2902" spans="2:4" ht="15" x14ac:dyDescent="0.25">
      <c r="B2902" s="110">
        <v>38678</v>
      </c>
      <c r="C2902" s="42">
        <v>349</v>
      </c>
      <c r="D2902" s="17"/>
    </row>
    <row r="2903" spans="2:4" ht="15" x14ac:dyDescent="0.25">
      <c r="B2903" s="110">
        <v>38679</v>
      </c>
      <c r="C2903" s="42">
        <v>341</v>
      </c>
      <c r="D2903" s="17"/>
    </row>
    <row r="2904" spans="2:4" ht="15" x14ac:dyDescent="0.25">
      <c r="B2904" s="110">
        <v>38681</v>
      </c>
      <c r="C2904" s="42">
        <v>341</v>
      </c>
      <c r="D2904" s="17"/>
    </row>
    <row r="2905" spans="2:4" ht="15" x14ac:dyDescent="0.25">
      <c r="B2905" s="110">
        <v>38684</v>
      </c>
      <c r="C2905" s="42">
        <v>346</v>
      </c>
      <c r="D2905" s="17"/>
    </row>
    <row r="2906" spans="2:4" ht="15" x14ac:dyDescent="0.25">
      <c r="B2906" s="110">
        <v>38685</v>
      </c>
      <c r="C2906" s="42">
        <v>344</v>
      </c>
      <c r="D2906" s="17"/>
    </row>
    <row r="2907" spans="2:4" ht="15" x14ac:dyDescent="0.25">
      <c r="B2907" s="110">
        <v>38686</v>
      </c>
      <c r="C2907" s="42">
        <v>340</v>
      </c>
      <c r="D2907" s="17"/>
    </row>
    <row r="2908" spans="2:4" ht="15" x14ac:dyDescent="0.25">
      <c r="B2908" s="110">
        <v>38687</v>
      </c>
      <c r="C2908" s="42">
        <v>330</v>
      </c>
      <c r="D2908" s="17"/>
    </row>
    <row r="2909" spans="2:4" ht="15" x14ac:dyDescent="0.25">
      <c r="B2909" s="110">
        <v>38688</v>
      </c>
      <c r="C2909" s="42">
        <v>326</v>
      </c>
      <c r="D2909" s="17"/>
    </row>
    <row r="2910" spans="2:4" ht="15" x14ac:dyDescent="0.25">
      <c r="B2910" s="110">
        <v>38691</v>
      </c>
      <c r="C2910" s="42">
        <v>323</v>
      </c>
      <c r="D2910" s="17"/>
    </row>
    <row r="2911" spans="2:4" ht="15" x14ac:dyDescent="0.25">
      <c r="B2911" s="110">
        <v>38692</v>
      </c>
      <c r="C2911" s="42">
        <v>316</v>
      </c>
      <c r="D2911" s="17"/>
    </row>
    <row r="2912" spans="2:4" ht="15" x14ac:dyDescent="0.25">
      <c r="B2912" s="110">
        <v>38693</v>
      </c>
      <c r="C2912" s="42">
        <v>317</v>
      </c>
      <c r="D2912" s="17"/>
    </row>
    <row r="2913" spans="2:4" ht="15" x14ac:dyDescent="0.25">
      <c r="B2913" s="110">
        <v>38694</v>
      </c>
      <c r="C2913" s="42">
        <v>324</v>
      </c>
      <c r="D2913" s="17"/>
    </row>
    <row r="2914" spans="2:4" ht="15" x14ac:dyDescent="0.25">
      <c r="B2914" s="110">
        <v>38695</v>
      </c>
      <c r="C2914" s="42">
        <v>317</v>
      </c>
      <c r="D2914" s="17"/>
    </row>
    <row r="2915" spans="2:4" ht="15" x14ac:dyDescent="0.25">
      <c r="B2915" s="110">
        <v>38698</v>
      </c>
      <c r="C2915" s="42">
        <v>316</v>
      </c>
      <c r="D2915" s="17"/>
    </row>
    <row r="2916" spans="2:4" ht="15" x14ac:dyDescent="0.25">
      <c r="B2916" s="110">
        <v>38699</v>
      </c>
      <c r="C2916" s="42">
        <v>311</v>
      </c>
      <c r="D2916" s="17"/>
    </row>
    <row r="2917" spans="2:4" ht="15" x14ac:dyDescent="0.25">
      <c r="B2917" s="110">
        <v>38700</v>
      </c>
      <c r="C2917" s="42">
        <v>311</v>
      </c>
      <c r="D2917" s="17"/>
    </row>
    <row r="2918" spans="2:4" ht="15" x14ac:dyDescent="0.25">
      <c r="B2918" s="110">
        <v>38701</v>
      </c>
      <c r="C2918" s="42">
        <v>313</v>
      </c>
      <c r="D2918" s="17"/>
    </row>
    <row r="2919" spans="2:4" ht="15" x14ac:dyDescent="0.25">
      <c r="B2919" s="110">
        <v>38702</v>
      </c>
      <c r="C2919" s="42">
        <v>317</v>
      </c>
      <c r="D2919" s="17"/>
    </row>
    <row r="2920" spans="2:4" ht="15" x14ac:dyDescent="0.25">
      <c r="B2920" s="110">
        <v>38705</v>
      </c>
      <c r="C2920" s="42">
        <v>317</v>
      </c>
      <c r="D2920" s="17"/>
    </row>
    <row r="2921" spans="2:4" ht="15" x14ac:dyDescent="0.25">
      <c r="B2921" s="110">
        <v>38706</v>
      </c>
      <c r="C2921" s="42">
        <v>314</v>
      </c>
      <c r="D2921" s="17"/>
    </row>
    <row r="2922" spans="2:4" ht="15" x14ac:dyDescent="0.25">
      <c r="B2922" s="110">
        <v>38707</v>
      </c>
      <c r="C2922" s="42">
        <v>306</v>
      </c>
      <c r="D2922" s="17"/>
    </row>
    <row r="2923" spans="2:4" ht="15" x14ac:dyDescent="0.25">
      <c r="B2923" s="110">
        <v>38708</v>
      </c>
      <c r="C2923" s="42">
        <v>303</v>
      </c>
      <c r="D2923" s="17"/>
    </row>
    <row r="2924" spans="2:4" ht="15" x14ac:dyDescent="0.25">
      <c r="B2924" s="110">
        <v>38709</v>
      </c>
      <c r="C2924" s="42">
        <v>306</v>
      </c>
      <c r="D2924" s="17"/>
    </row>
    <row r="2925" spans="2:4" ht="15" x14ac:dyDescent="0.25">
      <c r="B2925" s="110">
        <v>38713</v>
      </c>
      <c r="C2925" s="42">
        <v>304</v>
      </c>
      <c r="D2925" s="17"/>
    </row>
    <row r="2926" spans="2:4" ht="15" x14ac:dyDescent="0.25">
      <c r="B2926" s="110">
        <v>38714</v>
      </c>
      <c r="C2926" s="42">
        <v>307</v>
      </c>
      <c r="D2926" s="17"/>
    </row>
    <row r="2927" spans="2:4" ht="15" x14ac:dyDescent="0.25">
      <c r="B2927" s="110">
        <v>38715</v>
      </c>
      <c r="C2927" s="42">
        <v>306</v>
      </c>
      <c r="D2927" s="17"/>
    </row>
    <row r="2928" spans="2:4" ht="15" x14ac:dyDescent="0.25">
      <c r="B2928" s="110">
        <v>38716</v>
      </c>
      <c r="C2928" s="42">
        <v>311</v>
      </c>
      <c r="D2928" s="17"/>
    </row>
    <row r="2929" spans="2:4" ht="15" x14ac:dyDescent="0.25">
      <c r="B2929" s="110">
        <v>38720</v>
      </c>
      <c r="C2929" s="42">
        <v>302</v>
      </c>
      <c r="D2929" s="17"/>
    </row>
    <row r="2930" spans="2:4" ht="15" x14ac:dyDescent="0.25">
      <c r="B2930" s="110">
        <v>38721</v>
      </c>
      <c r="C2930" s="42">
        <v>294</v>
      </c>
      <c r="D2930" s="17"/>
    </row>
    <row r="2931" spans="2:4" ht="15" x14ac:dyDescent="0.25">
      <c r="B2931" s="110">
        <v>38722</v>
      </c>
      <c r="C2931" s="42">
        <v>296</v>
      </c>
      <c r="D2931" s="17"/>
    </row>
    <row r="2932" spans="2:4" ht="15" x14ac:dyDescent="0.25">
      <c r="B2932" s="110">
        <v>38723</v>
      </c>
      <c r="C2932" s="42">
        <v>285</v>
      </c>
      <c r="D2932" s="17"/>
    </row>
    <row r="2933" spans="2:4" ht="15" x14ac:dyDescent="0.25">
      <c r="B2933" s="110">
        <v>38726</v>
      </c>
      <c r="C2933" s="42">
        <v>283</v>
      </c>
      <c r="D2933" s="17"/>
    </row>
    <row r="2934" spans="2:4" ht="15" x14ac:dyDescent="0.25">
      <c r="B2934" s="110">
        <v>38727</v>
      </c>
      <c r="C2934" s="42">
        <v>285</v>
      </c>
      <c r="D2934" s="17"/>
    </row>
    <row r="2935" spans="2:4" ht="15" x14ac:dyDescent="0.25">
      <c r="B2935" s="110">
        <v>38728</v>
      </c>
      <c r="C2935" s="42">
        <v>279</v>
      </c>
      <c r="D2935" s="17"/>
    </row>
    <row r="2936" spans="2:4" ht="15" x14ac:dyDescent="0.25">
      <c r="B2936" s="110">
        <v>38729</v>
      </c>
      <c r="C2936" s="42">
        <v>289</v>
      </c>
      <c r="D2936" s="17"/>
    </row>
    <row r="2937" spans="2:4" ht="15" x14ac:dyDescent="0.25">
      <c r="B2937" s="110">
        <v>38730</v>
      </c>
      <c r="C2937" s="42">
        <v>289</v>
      </c>
      <c r="D2937" s="17"/>
    </row>
    <row r="2938" spans="2:4" ht="15" x14ac:dyDescent="0.25">
      <c r="B2938" s="110">
        <v>38734</v>
      </c>
      <c r="C2938" s="42">
        <v>292</v>
      </c>
      <c r="D2938" s="17"/>
    </row>
    <row r="2939" spans="2:4" ht="15" x14ac:dyDescent="0.25">
      <c r="B2939" s="110">
        <v>38735</v>
      </c>
      <c r="C2939" s="42">
        <v>291</v>
      </c>
      <c r="D2939" s="17"/>
    </row>
    <row r="2940" spans="2:4" ht="15" x14ac:dyDescent="0.25">
      <c r="B2940" s="110">
        <v>38736</v>
      </c>
      <c r="C2940" s="42">
        <v>282</v>
      </c>
      <c r="D2940" s="17"/>
    </row>
    <row r="2941" spans="2:4" ht="15" x14ac:dyDescent="0.25">
      <c r="B2941" s="110">
        <v>38737</v>
      </c>
      <c r="C2941" s="42">
        <v>279</v>
      </c>
      <c r="D2941" s="17"/>
    </row>
    <row r="2942" spans="2:4" ht="15" x14ac:dyDescent="0.25">
      <c r="B2942" s="110">
        <v>38740</v>
      </c>
      <c r="C2942" s="42">
        <v>278</v>
      </c>
      <c r="D2942" s="17"/>
    </row>
    <row r="2943" spans="2:4" ht="15" x14ac:dyDescent="0.25">
      <c r="B2943" s="110">
        <v>38741</v>
      </c>
      <c r="C2943" s="42">
        <v>273</v>
      </c>
      <c r="D2943" s="17"/>
    </row>
    <row r="2944" spans="2:4" ht="15" x14ac:dyDescent="0.25">
      <c r="B2944" s="110">
        <v>38742</v>
      </c>
      <c r="C2944" s="42">
        <v>270</v>
      </c>
      <c r="D2944" s="17"/>
    </row>
    <row r="2945" spans="2:4" ht="15" x14ac:dyDescent="0.25">
      <c r="B2945" s="110">
        <v>38743</v>
      </c>
      <c r="C2945" s="42">
        <v>265</v>
      </c>
      <c r="D2945" s="17"/>
    </row>
    <row r="2946" spans="2:4" ht="15" x14ac:dyDescent="0.25">
      <c r="B2946" s="110">
        <v>38744</v>
      </c>
      <c r="C2946" s="42">
        <v>260</v>
      </c>
      <c r="D2946" s="17"/>
    </row>
    <row r="2947" spans="2:4" ht="15" x14ac:dyDescent="0.25">
      <c r="B2947" s="110">
        <v>38747</v>
      </c>
      <c r="C2947" s="42">
        <v>261</v>
      </c>
      <c r="D2947" s="17"/>
    </row>
    <row r="2948" spans="2:4" ht="15" x14ac:dyDescent="0.25">
      <c r="B2948" s="110">
        <v>38748</v>
      </c>
      <c r="C2948" s="42">
        <v>266</v>
      </c>
      <c r="D2948" s="17"/>
    </row>
    <row r="2949" spans="2:4" ht="15" x14ac:dyDescent="0.25">
      <c r="B2949" s="110">
        <v>38749</v>
      </c>
      <c r="C2949" s="42">
        <v>262</v>
      </c>
      <c r="D2949" s="17"/>
    </row>
    <row r="2950" spans="2:4" ht="15" x14ac:dyDescent="0.25">
      <c r="B2950" s="110">
        <v>38750</v>
      </c>
      <c r="C2950" s="42">
        <v>264</v>
      </c>
      <c r="D2950" s="17"/>
    </row>
    <row r="2951" spans="2:4" ht="15" x14ac:dyDescent="0.25">
      <c r="B2951" s="110">
        <v>38751</v>
      </c>
      <c r="C2951" s="42">
        <v>262</v>
      </c>
      <c r="D2951" s="17"/>
    </row>
    <row r="2952" spans="2:4" ht="15" x14ac:dyDescent="0.25">
      <c r="B2952" s="110">
        <v>38754</v>
      </c>
      <c r="C2952" s="42">
        <v>259</v>
      </c>
      <c r="D2952" s="17"/>
    </row>
    <row r="2953" spans="2:4" ht="15" x14ac:dyDescent="0.25">
      <c r="B2953" s="110">
        <v>38755</v>
      </c>
      <c r="C2953" s="42">
        <v>261</v>
      </c>
      <c r="D2953" s="17"/>
    </row>
    <row r="2954" spans="2:4" ht="15" x14ac:dyDescent="0.25">
      <c r="B2954" s="110">
        <v>38756</v>
      </c>
      <c r="C2954" s="42">
        <v>258</v>
      </c>
      <c r="D2954" s="17"/>
    </row>
    <row r="2955" spans="2:4" ht="15" x14ac:dyDescent="0.25">
      <c r="B2955" s="110">
        <v>38757</v>
      </c>
      <c r="C2955" s="42">
        <v>256</v>
      </c>
      <c r="D2955" s="17"/>
    </row>
    <row r="2956" spans="2:4" ht="15" x14ac:dyDescent="0.25">
      <c r="B2956" s="110">
        <v>38758</v>
      </c>
      <c r="C2956" s="42">
        <v>230</v>
      </c>
      <c r="D2956" s="17"/>
    </row>
    <row r="2957" spans="2:4" ht="15" x14ac:dyDescent="0.25">
      <c r="B2957" s="110">
        <v>38761</v>
      </c>
      <c r="C2957" s="42">
        <v>231</v>
      </c>
      <c r="D2957" s="17"/>
    </row>
    <row r="2958" spans="2:4" ht="15" x14ac:dyDescent="0.25">
      <c r="B2958" s="110">
        <v>38762</v>
      </c>
      <c r="C2958" s="42">
        <v>228</v>
      </c>
      <c r="D2958" s="17"/>
    </row>
    <row r="2959" spans="2:4" ht="15" x14ac:dyDescent="0.25">
      <c r="B2959" s="110">
        <v>38763</v>
      </c>
      <c r="C2959" s="42">
        <v>231</v>
      </c>
      <c r="D2959" s="17"/>
    </row>
    <row r="2960" spans="2:4" ht="15" x14ac:dyDescent="0.25">
      <c r="B2960" s="110">
        <v>38764</v>
      </c>
      <c r="C2960" s="42">
        <v>229</v>
      </c>
      <c r="D2960" s="17"/>
    </row>
    <row r="2961" spans="2:4" ht="15" x14ac:dyDescent="0.25">
      <c r="B2961" s="110">
        <v>38765</v>
      </c>
      <c r="C2961" s="42">
        <v>229</v>
      </c>
      <c r="D2961" s="17"/>
    </row>
    <row r="2962" spans="2:4" ht="15" x14ac:dyDescent="0.25">
      <c r="B2962" s="110">
        <v>38769</v>
      </c>
      <c r="C2962" s="42">
        <v>230</v>
      </c>
      <c r="D2962" s="17"/>
    </row>
    <row r="2963" spans="2:4" ht="15" x14ac:dyDescent="0.25">
      <c r="B2963" s="110">
        <v>38770</v>
      </c>
      <c r="C2963" s="42">
        <v>232</v>
      </c>
      <c r="D2963" s="17"/>
    </row>
    <row r="2964" spans="2:4" ht="15" x14ac:dyDescent="0.25">
      <c r="B2964" s="110">
        <v>38771</v>
      </c>
      <c r="C2964" s="42">
        <v>224</v>
      </c>
      <c r="D2964" s="17"/>
    </row>
    <row r="2965" spans="2:4" ht="15" x14ac:dyDescent="0.25">
      <c r="B2965" s="110">
        <v>38772</v>
      </c>
      <c r="C2965" s="42">
        <v>222</v>
      </c>
      <c r="D2965" s="17"/>
    </row>
    <row r="2966" spans="2:4" ht="15" x14ac:dyDescent="0.25">
      <c r="B2966" s="110">
        <v>38775</v>
      </c>
      <c r="C2966" s="42">
        <v>215</v>
      </c>
      <c r="D2966" s="17"/>
    </row>
    <row r="2967" spans="2:4" ht="15" x14ac:dyDescent="0.25">
      <c r="B2967" s="110">
        <v>38776</v>
      </c>
      <c r="C2967" s="42">
        <v>221</v>
      </c>
      <c r="D2967" s="17"/>
    </row>
    <row r="2968" spans="2:4" ht="15" x14ac:dyDescent="0.25">
      <c r="B2968" s="110">
        <v>38777</v>
      </c>
      <c r="C2968" s="42">
        <v>216</v>
      </c>
      <c r="D2968" s="17"/>
    </row>
    <row r="2969" spans="2:4" ht="15" x14ac:dyDescent="0.25">
      <c r="B2969" s="110">
        <v>38778</v>
      </c>
      <c r="C2969" s="42">
        <v>217</v>
      </c>
      <c r="D2969" s="17"/>
    </row>
    <row r="2970" spans="2:4" ht="15" x14ac:dyDescent="0.25">
      <c r="B2970" s="110">
        <v>38779</v>
      </c>
      <c r="C2970" s="42">
        <v>218</v>
      </c>
      <c r="D2970" s="17"/>
    </row>
    <row r="2971" spans="2:4" ht="15" x14ac:dyDescent="0.25">
      <c r="B2971" s="110">
        <v>38782</v>
      </c>
      <c r="C2971" s="42">
        <v>223</v>
      </c>
      <c r="D2971" s="17"/>
    </row>
    <row r="2972" spans="2:4" ht="15" x14ac:dyDescent="0.25">
      <c r="B2972" s="110">
        <v>38783</v>
      </c>
      <c r="C2972" s="42">
        <v>235</v>
      </c>
      <c r="D2972" s="17"/>
    </row>
    <row r="2973" spans="2:4" ht="15" x14ac:dyDescent="0.25">
      <c r="B2973" s="110">
        <v>38784</v>
      </c>
      <c r="C2973" s="42">
        <v>237</v>
      </c>
      <c r="D2973" s="17"/>
    </row>
    <row r="2974" spans="2:4" ht="15" x14ac:dyDescent="0.25">
      <c r="B2974" s="110">
        <v>38785</v>
      </c>
      <c r="C2974" s="42">
        <v>236</v>
      </c>
      <c r="D2974" s="17"/>
    </row>
    <row r="2975" spans="2:4" ht="15" x14ac:dyDescent="0.25">
      <c r="B2975" s="110">
        <v>38786</v>
      </c>
      <c r="C2975" s="42">
        <v>230</v>
      </c>
      <c r="D2975" s="17"/>
    </row>
    <row r="2976" spans="2:4" ht="15" x14ac:dyDescent="0.25">
      <c r="B2976" s="110">
        <v>38789</v>
      </c>
      <c r="C2976" s="42">
        <v>229</v>
      </c>
      <c r="D2976" s="17"/>
    </row>
    <row r="2977" spans="2:4" ht="15" x14ac:dyDescent="0.25">
      <c r="B2977" s="110">
        <v>38790</v>
      </c>
      <c r="C2977" s="42">
        <v>232</v>
      </c>
      <c r="D2977" s="17"/>
    </row>
    <row r="2978" spans="2:4" ht="15" x14ac:dyDescent="0.25">
      <c r="B2978" s="110">
        <v>38791</v>
      </c>
      <c r="C2978" s="42">
        <v>225</v>
      </c>
      <c r="D2978" s="17"/>
    </row>
    <row r="2979" spans="2:4" ht="15" x14ac:dyDescent="0.25">
      <c r="B2979" s="110">
        <v>38792</v>
      </c>
      <c r="C2979" s="42">
        <v>224</v>
      </c>
      <c r="D2979" s="17"/>
    </row>
    <row r="2980" spans="2:4" ht="15" x14ac:dyDescent="0.25">
      <c r="B2980" s="110">
        <v>38793</v>
      </c>
      <c r="C2980" s="42">
        <v>225</v>
      </c>
      <c r="D2980" s="17"/>
    </row>
    <row r="2981" spans="2:4" ht="15" x14ac:dyDescent="0.25">
      <c r="B2981" s="110">
        <v>38796</v>
      </c>
      <c r="C2981" s="42">
        <v>228</v>
      </c>
      <c r="D2981" s="17"/>
    </row>
    <row r="2982" spans="2:4" ht="15" x14ac:dyDescent="0.25">
      <c r="B2982" s="110">
        <v>38797</v>
      </c>
      <c r="C2982" s="42">
        <v>231</v>
      </c>
      <c r="D2982" s="17"/>
    </row>
    <row r="2983" spans="2:4" ht="15" x14ac:dyDescent="0.25">
      <c r="B2983" s="110">
        <v>38798</v>
      </c>
      <c r="C2983" s="42">
        <v>229</v>
      </c>
      <c r="D2983" s="17"/>
    </row>
    <row r="2984" spans="2:4" ht="15" x14ac:dyDescent="0.25">
      <c r="B2984" s="110">
        <v>38799</v>
      </c>
      <c r="C2984" s="42">
        <v>230</v>
      </c>
      <c r="D2984" s="17"/>
    </row>
    <row r="2985" spans="2:4" ht="15" x14ac:dyDescent="0.25">
      <c r="B2985" s="110">
        <v>38800</v>
      </c>
      <c r="C2985" s="42">
        <v>234</v>
      </c>
      <c r="D2985" s="17"/>
    </row>
    <row r="2986" spans="2:4" ht="15" x14ac:dyDescent="0.25">
      <c r="B2986" s="110">
        <v>38803</v>
      </c>
      <c r="C2986" s="42">
        <v>236</v>
      </c>
      <c r="D2986" s="17"/>
    </row>
    <row r="2987" spans="2:4" ht="15" x14ac:dyDescent="0.25">
      <c r="B2987" s="110">
        <v>38804</v>
      </c>
      <c r="C2987" s="42">
        <v>237</v>
      </c>
      <c r="D2987" s="17"/>
    </row>
    <row r="2988" spans="2:4" ht="15" x14ac:dyDescent="0.25">
      <c r="B2988" s="110">
        <v>38805</v>
      </c>
      <c r="C2988" s="42">
        <v>235</v>
      </c>
      <c r="D2988" s="17"/>
    </row>
    <row r="2989" spans="2:4" ht="15" x14ac:dyDescent="0.25">
      <c r="B2989" s="110">
        <v>38806</v>
      </c>
      <c r="C2989" s="42">
        <v>234</v>
      </c>
      <c r="D2989" s="17"/>
    </row>
    <row r="2990" spans="2:4" ht="15" x14ac:dyDescent="0.25">
      <c r="B2990" s="110">
        <v>38807</v>
      </c>
      <c r="C2990" s="42">
        <v>235</v>
      </c>
      <c r="D2990" s="17"/>
    </row>
    <row r="2991" spans="2:4" ht="15" x14ac:dyDescent="0.25">
      <c r="B2991" s="110">
        <v>38810</v>
      </c>
      <c r="C2991" s="42">
        <v>236</v>
      </c>
      <c r="D2991" s="17"/>
    </row>
    <row r="2992" spans="2:4" ht="15" x14ac:dyDescent="0.25">
      <c r="B2992" s="110">
        <v>38811</v>
      </c>
      <c r="C2992" s="42">
        <v>235</v>
      </c>
      <c r="D2992" s="17"/>
    </row>
    <row r="2993" spans="2:4" ht="15" x14ac:dyDescent="0.25">
      <c r="B2993" s="110">
        <v>38812</v>
      </c>
      <c r="C2993" s="42">
        <v>239</v>
      </c>
      <c r="D2993" s="17"/>
    </row>
    <row r="2994" spans="2:4" ht="15" x14ac:dyDescent="0.25">
      <c r="B2994" s="110">
        <v>38813</v>
      </c>
      <c r="C2994" s="42">
        <v>239</v>
      </c>
      <c r="D2994" s="17"/>
    </row>
    <row r="2995" spans="2:4" ht="15" x14ac:dyDescent="0.25">
      <c r="B2995" s="110">
        <v>38814</v>
      </c>
      <c r="C2995" s="42">
        <v>244</v>
      </c>
      <c r="D2995" s="17"/>
    </row>
    <row r="2996" spans="2:4" ht="15" x14ac:dyDescent="0.25">
      <c r="B2996" s="110">
        <v>38817</v>
      </c>
      <c r="C2996" s="42">
        <v>245</v>
      </c>
      <c r="D2996" s="17"/>
    </row>
    <row r="2997" spans="2:4" ht="15" x14ac:dyDescent="0.25">
      <c r="B2997" s="110">
        <v>38818</v>
      </c>
      <c r="C2997" s="42">
        <v>247</v>
      </c>
      <c r="D2997" s="17"/>
    </row>
    <row r="2998" spans="2:4" ht="15" x14ac:dyDescent="0.25">
      <c r="B2998" s="110">
        <v>38819</v>
      </c>
      <c r="C2998" s="42">
        <v>241</v>
      </c>
      <c r="D2998" s="17"/>
    </row>
    <row r="2999" spans="2:4" ht="15" x14ac:dyDescent="0.25">
      <c r="B2999" s="110">
        <v>38820</v>
      </c>
      <c r="C2999" s="42">
        <v>238</v>
      </c>
      <c r="D2999" s="17"/>
    </row>
    <row r="3000" spans="2:4" ht="15" x14ac:dyDescent="0.25">
      <c r="B3000" s="110">
        <v>38824</v>
      </c>
      <c r="C3000" s="42">
        <v>241</v>
      </c>
      <c r="D3000" s="17"/>
    </row>
    <row r="3001" spans="2:4" ht="15" x14ac:dyDescent="0.25">
      <c r="B3001" s="110">
        <v>38825</v>
      </c>
      <c r="C3001" s="42">
        <v>234</v>
      </c>
      <c r="D3001" s="17"/>
    </row>
    <row r="3002" spans="2:4" ht="15" x14ac:dyDescent="0.25">
      <c r="B3002" s="110">
        <v>38826</v>
      </c>
      <c r="C3002" s="42">
        <v>226</v>
      </c>
      <c r="D3002" s="17"/>
    </row>
    <row r="3003" spans="2:4" ht="15" x14ac:dyDescent="0.25">
      <c r="B3003" s="110">
        <v>38827</v>
      </c>
      <c r="C3003" s="42">
        <v>228</v>
      </c>
      <c r="D3003" s="17"/>
    </row>
    <row r="3004" spans="2:4" ht="15" x14ac:dyDescent="0.25">
      <c r="B3004" s="110">
        <v>38828</v>
      </c>
      <c r="C3004" s="42">
        <v>228</v>
      </c>
      <c r="D3004" s="17"/>
    </row>
    <row r="3005" spans="2:4" ht="15" x14ac:dyDescent="0.25">
      <c r="B3005" s="110">
        <v>38831</v>
      </c>
      <c r="C3005" s="42">
        <v>231</v>
      </c>
      <c r="D3005" s="17"/>
    </row>
    <row r="3006" spans="2:4" ht="15" x14ac:dyDescent="0.25">
      <c r="B3006" s="110">
        <v>38832</v>
      </c>
      <c r="C3006" s="42">
        <v>228</v>
      </c>
      <c r="D3006" s="17"/>
    </row>
    <row r="3007" spans="2:4" ht="15" x14ac:dyDescent="0.25">
      <c r="B3007" s="110">
        <v>38833</v>
      </c>
      <c r="C3007" s="42">
        <v>226</v>
      </c>
      <c r="D3007" s="17"/>
    </row>
    <row r="3008" spans="2:4" ht="15" x14ac:dyDescent="0.25">
      <c r="B3008" s="110">
        <v>38834</v>
      </c>
      <c r="C3008" s="42">
        <v>222</v>
      </c>
      <c r="D3008" s="17"/>
    </row>
    <row r="3009" spans="2:4" ht="15" x14ac:dyDescent="0.25">
      <c r="B3009" s="110">
        <v>38835</v>
      </c>
      <c r="C3009" s="42">
        <v>218</v>
      </c>
      <c r="D3009" s="17"/>
    </row>
    <row r="3010" spans="2:4" ht="15" x14ac:dyDescent="0.25">
      <c r="B3010" s="110">
        <v>38838</v>
      </c>
      <c r="C3010" s="42">
        <v>214</v>
      </c>
      <c r="D3010" s="17"/>
    </row>
    <row r="3011" spans="2:4" ht="15" x14ac:dyDescent="0.25">
      <c r="B3011" s="110">
        <v>38839</v>
      </c>
      <c r="C3011" s="42">
        <v>214</v>
      </c>
      <c r="D3011" s="17"/>
    </row>
    <row r="3012" spans="2:4" ht="15" x14ac:dyDescent="0.25">
      <c r="B3012" s="110">
        <v>38840</v>
      </c>
      <c r="C3012" s="42">
        <v>215</v>
      </c>
      <c r="D3012" s="17"/>
    </row>
    <row r="3013" spans="2:4" ht="15" x14ac:dyDescent="0.25">
      <c r="B3013" s="110">
        <v>38841</v>
      </c>
      <c r="C3013" s="42">
        <v>215</v>
      </c>
      <c r="D3013" s="17"/>
    </row>
    <row r="3014" spans="2:4" ht="15" x14ac:dyDescent="0.25">
      <c r="B3014" s="110">
        <v>38842</v>
      </c>
      <c r="C3014" s="42">
        <v>216</v>
      </c>
      <c r="D3014" s="17"/>
    </row>
    <row r="3015" spans="2:4" ht="15" x14ac:dyDescent="0.25">
      <c r="B3015" s="110">
        <v>38845</v>
      </c>
      <c r="C3015" s="42">
        <v>217</v>
      </c>
      <c r="D3015" s="17"/>
    </row>
    <row r="3016" spans="2:4" ht="15" x14ac:dyDescent="0.25">
      <c r="B3016" s="110">
        <v>38846</v>
      </c>
      <c r="C3016" s="42">
        <v>219</v>
      </c>
      <c r="D3016" s="17"/>
    </row>
    <row r="3017" spans="2:4" ht="15" x14ac:dyDescent="0.25">
      <c r="B3017" s="110">
        <v>38847</v>
      </c>
      <c r="C3017" s="42">
        <v>218</v>
      </c>
      <c r="D3017" s="17"/>
    </row>
    <row r="3018" spans="2:4" ht="15" x14ac:dyDescent="0.25">
      <c r="B3018" s="110">
        <v>38848</v>
      </c>
      <c r="C3018" s="42">
        <v>222</v>
      </c>
      <c r="D3018" s="17"/>
    </row>
    <row r="3019" spans="2:4" ht="15" x14ac:dyDescent="0.25">
      <c r="B3019" s="110">
        <v>38849</v>
      </c>
      <c r="C3019" s="42">
        <v>234</v>
      </c>
      <c r="D3019" s="17"/>
    </row>
    <row r="3020" spans="2:4" ht="15" x14ac:dyDescent="0.25">
      <c r="B3020" s="110">
        <v>38852</v>
      </c>
      <c r="C3020" s="42">
        <v>251</v>
      </c>
      <c r="D3020" s="17"/>
    </row>
    <row r="3021" spans="2:4" ht="15" x14ac:dyDescent="0.25">
      <c r="B3021" s="110">
        <v>38853</v>
      </c>
      <c r="C3021" s="42">
        <v>242</v>
      </c>
      <c r="D3021" s="17"/>
    </row>
    <row r="3022" spans="2:4" ht="15" x14ac:dyDescent="0.25">
      <c r="B3022" s="110">
        <v>38854</v>
      </c>
      <c r="C3022" s="42">
        <v>255</v>
      </c>
      <c r="D3022" s="17"/>
    </row>
    <row r="3023" spans="2:4" ht="15" x14ac:dyDescent="0.25">
      <c r="B3023" s="110">
        <v>38855</v>
      </c>
      <c r="C3023" s="42">
        <v>260</v>
      </c>
      <c r="D3023" s="17"/>
    </row>
    <row r="3024" spans="2:4" ht="15" x14ac:dyDescent="0.25">
      <c r="B3024" s="110">
        <v>38856</v>
      </c>
      <c r="C3024" s="42">
        <v>265</v>
      </c>
      <c r="D3024" s="17"/>
    </row>
    <row r="3025" spans="2:4" ht="15" x14ac:dyDescent="0.25">
      <c r="B3025" s="110">
        <v>38859</v>
      </c>
      <c r="C3025" s="42">
        <v>279</v>
      </c>
      <c r="D3025" s="17"/>
    </row>
    <row r="3026" spans="2:4" ht="15" x14ac:dyDescent="0.25">
      <c r="B3026" s="110">
        <v>38860</v>
      </c>
      <c r="C3026" s="42">
        <v>276</v>
      </c>
      <c r="D3026" s="17"/>
    </row>
    <row r="3027" spans="2:4" ht="15" x14ac:dyDescent="0.25">
      <c r="B3027" s="110">
        <v>38861</v>
      </c>
      <c r="C3027" s="42">
        <v>289</v>
      </c>
      <c r="D3027" s="17"/>
    </row>
    <row r="3028" spans="2:4" ht="15" x14ac:dyDescent="0.25">
      <c r="B3028" s="110">
        <v>38862</v>
      </c>
      <c r="C3028" s="42">
        <v>270</v>
      </c>
      <c r="D3028" s="17"/>
    </row>
    <row r="3029" spans="2:4" ht="15" x14ac:dyDescent="0.25">
      <c r="B3029" s="110">
        <v>38863</v>
      </c>
      <c r="C3029" s="42">
        <v>269</v>
      </c>
      <c r="D3029" s="17"/>
    </row>
    <row r="3030" spans="2:4" ht="15" x14ac:dyDescent="0.25">
      <c r="B3030" s="110">
        <v>38867</v>
      </c>
      <c r="C3030" s="42">
        <v>278</v>
      </c>
      <c r="D3030" s="17"/>
    </row>
    <row r="3031" spans="2:4" ht="15" x14ac:dyDescent="0.25">
      <c r="B3031" s="110">
        <v>38868</v>
      </c>
      <c r="C3031" s="42">
        <v>273</v>
      </c>
      <c r="D3031" s="17"/>
    </row>
    <row r="3032" spans="2:4" ht="15" x14ac:dyDescent="0.25">
      <c r="B3032" s="110">
        <v>38869</v>
      </c>
      <c r="C3032" s="42">
        <v>266</v>
      </c>
      <c r="D3032" s="17"/>
    </row>
    <row r="3033" spans="2:4" ht="15" x14ac:dyDescent="0.25">
      <c r="B3033" s="110">
        <v>38870</v>
      </c>
      <c r="C3033" s="42">
        <v>275</v>
      </c>
      <c r="D3033" s="17"/>
    </row>
    <row r="3034" spans="2:4" ht="15" x14ac:dyDescent="0.25">
      <c r="B3034" s="110">
        <v>38873</v>
      </c>
      <c r="C3034" s="42">
        <v>264</v>
      </c>
      <c r="D3034" s="17"/>
    </row>
    <row r="3035" spans="2:4" ht="15" x14ac:dyDescent="0.25">
      <c r="B3035" s="110">
        <v>38874</v>
      </c>
      <c r="C3035" s="42">
        <v>269</v>
      </c>
      <c r="D3035" s="17"/>
    </row>
    <row r="3036" spans="2:4" ht="15" x14ac:dyDescent="0.25">
      <c r="B3036" s="110">
        <v>38875</v>
      </c>
      <c r="C3036" s="42">
        <v>262</v>
      </c>
      <c r="D3036" s="17"/>
    </row>
    <row r="3037" spans="2:4" ht="15" x14ac:dyDescent="0.25">
      <c r="B3037" s="110">
        <v>38876</v>
      </c>
      <c r="C3037" s="42">
        <v>270</v>
      </c>
      <c r="D3037" s="17"/>
    </row>
    <row r="3038" spans="2:4" ht="15" x14ac:dyDescent="0.25">
      <c r="B3038" s="110">
        <v>38877</v>
      </c>
      <c r="C3038" s="42">
        <v>263</v>
      </c>
      <c r="D3038" s="17"/>
    </row>
    <row r="3039" spans="2:4" ht="15" x14ac:dyDescent="0.25">
      <c r="B3039" s="110">
        <v>38880</v>
      </c>
      <c r="C3039" s="42">
        <v>267</v>
      </c>
      <c r="D3039" s="17"/>
    </row>
    <row r="3040" spans="2:4" ht="15" x14ac:dyDescent="0.25">
      <c r="B3040" s="110">
        <v>38881</v>
      </c>
      <c r="C3040" s="42">
        <v>276</v>
      </c>
      <c r="D3040" s="17"/>
    </row>
    <row r="3041" spans="2:4" ht="15" x14ac:dyDescent="0.25">
      <c r="B3041" s="110">
        <v>38882</v>
      </c>
      <c r="C3041" s="42">
        <v>265</v>
      </c>
      <c r="D3041" s="17"/>
    </row>
    <row r="3042" spans="2:4" ht="15" x14ac:dyDescent="0.25">
      <c r="B3042" s="110">
        <v>38883</v>
      </c>
      <c r="C3042" s="42">
        <v>253</v>
      </c>
      <c r="D3042" s="17"/>
    </row>
    <row r="3043" spans="2:4" ht="15" x14ac:dyDescent="0.25">
      <c r="B3043" s="110">
        <v>38884</v>
      </c>
      <c r="C3043" s="42">
        <v>255</v>
      </c>
      <c r="D3043" s="17"/>
    </row>
    <row r="3044" spans="2:4" ht="15" x14ac:dyDescent="0.25">
      <c r="B3044" s="110">
        <v>38887</v>
      </c>
      <c r="C3044" s="42">
        <v>257</v>
      </c>
      <c r="D3044" s="17"/>
    </row>
    <row r="3045" spans="2:4" ht="15" x14ac:dyDescent="0.25">
      <c r="B3045" s="110">
        <v>38888</v>
      </c>
      <c r="C3045" s="42">
        <v>254</v>
      </c>
      <c r="D3045" s="17"/>
    </row>
    <row r="3046" spans="2:4" ht="15" x14ac:dyDescent="0.25">
      <c r="B3046" s="110">
        <v>38889</v>
      </c>
      <c r="C3046" s="42">
        <v>257</v>
      </c>
      <c r="D3046" s="17"/>
    </row>
    <row r="3047" spans="2:4" ht="15" x14ac:dyDescent="0.25">
      <c r="B3047" s="110">
        <v>38890</v>
      </c>
      <c r="C3047" s="42">
        <v>258</v>
      </c>
      <c r="D3047" s="17"/>
    </row>
    <row r="3048" spans="2:4" ht="15" x14ac:dyDescent="0.25">
      <c r="B3048" s="110">
        <v>38891</v>
      </c>
      <c r="C3048" s="42">
        <v>258</v>
      </c>
      <c r="D3048" s="17"/>
    </row>
    <row r="3049" spans="2:4" ht="15" x14ac:dyDescent="0.25">
      <c r="B3049" s="110">
        <v>38894</v>
      </c>
      <c r="C3049" s="42">
        <v>261</v>
      </c>
      <c r="D3049" s="17"/>
    </row>
    <row r="3050" spans="2:4" ht="15" x14ac:dyDescent="0.25">
      <c r="B3050" s="110">
        <v>38895</v>
      </c>
      <c r="C3050" s="42">
        <v>269</v>
      </c>
      <c r="D3050" s="17"/>
    </row>
    <row r="3051" spans="2:4" ht="15" x14ac:dyDescent="0.25">
      <c r="B3051" s="110">
        <v>38896</v>
      </c>
      <c r="C3051" s="42">
        <v>260</v>
      </c>
      <c r="D3051" s="17"/>
    </row>
    <row r="3052" spans="2:4" ht="15" x14ac:dyDescent="0.25">
      <c r="B3052" s="110">
        <v>38897</v>
      </c>
      <c r="C3052" s="42">
        <v>254</v>
      </c>
      <c r="D3052" s="17"/>
    </row>
    <row r="3053" spans="2:4" ht="15" x14ac:dyDescent="0.25">
      <c r="B3053" s="110">
        <v>38898</v>
      </c>
      <c r="C3053" s="42">
        <v>254</v>
      </c>
      <c r="D3053" s="17"/>
    </row>
    <row r="3054" spans="2:4" ht="15" x14ac:dyDescent="0.25">
      <c r="B3054" s="110">
        <v>38901</v>
      </c>
      <c r="C3054" s="42">
        <v>247</v>
      </c>
      <c r="D3054" s="17"/>
    </row>
    <row r="3055" spans="2:4" ht="15" x14ac:dyDescent="0.25">
      <c r="B3055" s="110">
        <v>38903</v>
      </c>
      <c r="C3055" s="42">
        <v>248</v>
      </c>
      <c r="D3055" s="17"/>
    </row>
    <row r="3056" spans="2:4" ht="15" x14ac:dyDescent="0.25">
      <c r="B3056" s="110">
        <v>38904</v>
      </c>
      <c r="C3056" s="42">
        <v>243</v>
      </c>
      <c r="D3056" s="17"/>
    </row>
    <row r="3057" spans="2:4" ht="15" x14ac:dyDescent="0.25">
      <c r="B3057" s="110">
        <v>38905</v>
      </c>
      <c r="C3057" s="42">
        <v>245</v>
      </c>
      <c r="D3057" s="17"/>
    </row>
    <row r="3058" spans="2:4" ht="15" x14ac:dyDescent="0.25">
      <c r="B3058" s="110">
        <v>38908</v>
      </c>
      <c r="C3058" s="42">
        <v>243</v>
      </c>
      <c r="D3058" s="17"/>
    </row>
    <row r="3059" spans="2:4" ht="15" x14ac:dyDescent="0.25">
      <c r="B3059" s="110">
        <v>38909</v>
      </c>
      <c r="C3059" s="42">
        <v>245</v>
      </c>
      <c r="D3059" s="17"/>
    </row>
    <row r="3060" spans="2:4" ht="15" x14ac:dyDescent="0.25">
      <c r="B3060" s="110">
        <v>38910</v>
      </c>
      <c r="C3060" s="42">
        <v>248</v>
      </c>
      <c r="D3060" s="17"/>
    </row>
    <row r="3061" spans="2:4" ht="15" x14ac:dyDescent="0.25">
      <c r="B3061" s="110">
        <v>38911</v>
      </c>
      <c r="C3061" s="42">
        <v>254</v>
      </c>
      <c r="D3061" s="17"/>
    </row>
    <row r="3062" spans="2:4" ht="15" x14ac:dyDescent="0.25">
      <c r="B3062" s="110">
        <v>38912</v>
      </c>
      <c r="C3062" s="42">
        <v>255</v>
      </c>
      <c r="D3062" s="17"/>
    </row>
    <row r="3063" spans="2:4" ht="15" x14ac:dyDescent="0.25">
      <c r="B3063" s="110">
        <v>38915</v>
      </c>
      <c r="C3063" s="42">
        <v>251</v>
      </c>
      <c r="D3063" s="17"/>
    </row>
    <row r="3064" spans="2:4" ht="15" x14ac:dyDescent="0.25">
      <c r="B3064" s="110">
        <v>38916</v>
      </c>
      <c r="C3064" s="42">
        <v>242</v>
      </c>
      <c r="D3064" s="17"/>
    </row>
    <row r="3065" spans="2:4" ht="15" x14ac:dyDescent="0.25">
      <c r="B3065" s="110">
        <v>38917</v>
      </c>
      <c r="C3065" s="42">
        <v>236</v>
      </c>
      <c r="D3065" s="17"/>
    </row>
    <row r="3066" spans="2:4" ht="15" x14ac:dyDescent="0.25">
      <c r="B3066" s="110">
        <v>38918</v>
      </c>
      <c r="C3066" s="42">
        <v>237</v>
      </c>
      <c r="D3066" s="17"/>
    </row>
    <row r="3067" spans="2:4" ht="15" x14ac:dyDescent="0.25">
      <c r="B3067" s="110">
        <v>38919</v>
      </c>
      <c r="C3067" s="42">
        <v>236</v>
      </c>
      <c r="D3067" s="17"/>
    </row>
    <row r="3068" spans="2:4" ht="15" x14ac:dyDescent="0.25">
      <c r="B3068" s="110">
        <v>38922</v>
      </c>
      <c r="C3068" s="42">
        <v>231</v>
      </c>
      <c r="D3068" s="17"/>
    </row>
    <row r="3069" spans="2:4" ht="15" x14ac:dyDescent="0.25">
      <c r="B3069" s="110">
        <v>38923</v>
      </c>
      <c r="C3069" s="42">
        <v>229</v>
      </c>
      <c r="D3069" s="17"/>
    </row>
    <row r="3070" spans="2:4" ht="15" x14ac:dyDescent="0.25">
      <c r="B3070" s="110">
        <v>38924</v>
      </c>
      <c r="C3070" s="42">
        <v>227</v>
      </c>
      <c r="D3070" s="17"/>
    </row>
    <row r="3071" spans="2:4" ht="15" x14ac:dyDescent="0.25">
      <c r="B3071" s="110">
        <v>38925</v>
      </c>
      <c r="C3071" s="42">
        <v>222</v>
      </c>
      <c r="D3071" s="17"/>
    </row>
    <row r="3072" spans="2:4" ht="15" x14ac:dyDescent="0.25">
      <c r="B3072" s="110">
        <v>38926</v>
      </c>
      <c r="C3072" s="42">
        <v>222</v>
      </c>
      <c r="D3072" s="17"/>
    </row>
    <row r="3073" spans="2:4" ht="15" x14ac:dyDescent="0.25">
      <c r="B3073" s="110">
        <v>38929</v>
      </c>
      <c r="C3073" s="42">
        <v>223</v>
      </c>
      <c r="D3073" s="17"/>
    </row>
    <row r="3074" spans="2:4" ht="15" x14ac:dyDescent="0.25">
      <c r="B3074" s="110">
        <v>38930</v>
      </c>
      <c r="C3074" s="42">
        <v>224</v>
      </c>
      <c r="D3074" s="17"/>
    </row>
    <row r="3075" spans="2:4" ht="15" x14ac:dyDescent="0.25">
      <c r="B3075" s="110">
        <v>38931</v>
      </c>
      <c r="C3075" s="42">
        <v>221</v>
      </c>
      <c r="D3075" s="17"/>
    </row>
    <row r="3076" spans="2:4" ht="15" x14ac:dyDescent="0.25">
      <c r="B3076" s="110">
        <v>38932</v>
      </c>
      <c r="C3076" s="42">
        <v>221</v>
      </c>
      <c r="D3076" s="17"/>
    </row>
    <row r="3077" spans="2:4" ht="15" x14ac:dyDescent="0.25">
      <c r="B3077" s="110">
        <v>38933</v>
      </c>
      <c r="C3077" s="42">
        <v>220</v>
      </c>
      <c r="D3077" s="17"/>
    </row>
    <row r="3078" spans="2:4" ht="15" x14ac:dyDescent="0.25">
      <c r="B3078" s="110">
        <v>38936</v>
      </c>
      <c r="C3078" s="42">
        <v>218</v>
      </c>
      <c r="D3078" s="17"/>
    </row>
    <row r="3079" spans="2:4" ht="15" x14ac:dyDescent="0.25">
      <c r="B3079" s="110">
        <v>38937</v>
      </c>
      <c r="C3079" s="42">
        <v>216</v>
      </c>
      <c r="D3079" s="17"/>
    </row>
    <row r="3080" spans="2:4" ht="15" x14ac:dyDescent="0.25">
      <c r="B3080" s="110">
        <v>38938</v>
      </c>
      <c r="C3080" s="42">
        <v>208</v>
      </c>
      <c r="D3080" s="17"/>
    </row>
    <row r="3081" spans="2:4" ht="15" x14ac:dyDescent="0.25">
      <c r="B3081" s="110">
        <v>38939</v>
      </c>
      <c r="C3081" s="42">
        <v>210</v>
      </c>
      <c r="D3081" s="17"/>
    </row>
    <row r="3082" spans="2:4" ht="15" x14ac:dyDescent="0.25">
      <c r="B3082" s="110">
        <v>38940</v>
      </c>
      <c r="C3082" s="42">
        <v>209</v>
      </c>
      <c r="D3082" s="17"/>
    </row>
    <row r="3083" spans="2:4" ht="15" x14ac:dyDescent="0.25">
      <c r="B3083" s="110">
        <v>38943</v>
      </c>
      <c r="C3083" s="42">
        <v>206</v>
      </c>
      <c r="D3083" s="17"/>
    </row>
    <row r="3084" spans="2:4" ht="15" x14ac:dyDescent="0.25">
      <c r="B3084" s="110">
        <v>38944</v>
      </c>
      <c r="C3084" s="42">
        <v>210</v>
      </c>
      <c r="D3084" s="17"/>
    </row>
    <row r="3085" spans="2:4" ht="15" x14ac:dyDescent="0.25">
      <c r="B3085" s="110">
        <v>38945</v>
      </c>
      <c r="C3085" s="42">
        <v>210</v>
      </c>
      <c r="D3085" s="17"/>
    </row>
    <row r="3086" spans="2:4" ht="15" x14ac:dyDescent="0.25">
      <c r="B3086" s="110">
        <v>38946</v>
      </c>
      <c r="C3086" s="42">
        <v>210</v>
      </c>
      <c r="D3086" s="17"/>
    </row>
    <row r="3087" spans="2:4" ht="15" x14ac:dyDescent="0.25">
      <c r="B3087" s="110">
        <v>38947</v>
      </c>
      <c r="C3087" s="42">
        <v>216</v>
      </c>
      <c r="D3087" s="17"/>
    </row>
    <row r="3088" spans="2:4" ht="15" x14ac:dyDescent="0.25">
      <c r="B3088" s="110">
        <v>38950</v>
      </c>
      <c r="C3088" s="42">
        <v>217</v>
      </c>
      <c r="D3088" s="17"/>
    </row>
    <row r="3089" spans="2:4" ht="15" x14ac:dyDescent="0.25">
      <c r="B3089" s="110">
        <v>38951</v>
      </c>
      <c r="C3089" s="42">
        <v>219</v>
      </c>
      <c r="D3089" s="17"/>
    </row>
    <row r="3090" spans="2:4" ht="15" x14ac:dyDescent="0.25">
      <c r="B3090" s="110">
        <v>38952</v>
      </c>
      <c r="C3090" s="42">
        <v>223</v>
      </c>
      <c r="D3090" s="17"/>
    </row>
    <row r="3091" spans="2:4" ht="15" x14ac:dyDescent="0.25">
      <c r="B3091" s="110">
        <v>38953</v>
      </c>
      <c r="C3091" s="42">
        <v>226</v>
      </c>
      <c r="D3091" s="17"/>
    </row>
    <row r="3092" spans="2:4" ht="15" x14ac:dyDescent="0.25">
      <c r="B3092" s="110">
        <v>38954</v>
      </c>
      <c r="C3092" s="42">
        <v>230</v>
      </c>
      <c r="D3092" s="17"/>
    </row>
    <row r="3093" spans="2:4" ht="15" x14ac:dyDescent="0.25">
      <c r="B3093" s="110">
        <v>38957</v>
      </c>
      <c r="C3093" s="42">
        <v>227</v>
      </c>
      <c r="D3093" s="17"/>
    </row>
    <row r="3094" spans="2:4" ht="15" x14ac:dyDescent="0.25">
      <c r="B3094" s="110">
        <v>38958</v>
      </c>
      <c r="C3094" s="42">
        <v>229</v>
      </c>
      <c r="D3094" s="17"/>
    </row>
    <row r="3095" spans="2:4" ht="15" x14ac:dyDescent="0.25">
      <c r="B3095" s="110">
        <v>38959</v>
      </c>
      <c r="C3095" s="42">
        <v>225</v>
      </c>
      <c r="D3095" s="17"/>
    </row>
    <row r="3096" spans="2:4" ht="15" x14ac:dyDescent="0.25">
      <c r="B3096" s="110">
        <v>38960</v>
      </c>
      <c r="C3096" s="42">
        <v>223</v>
      </c>
      <c r="D3096" s="17"/>
    </row>
    <row r="3097" spans="2:4" ht="15" x14ac:dyDescent="0.25">
      <c r="B3097" s="110">
        <v>38961</v>
      </c>
      <c r="C3097" s="42">
        <v>223</v>
      </c>
      <c r="D3097" s="17"/>
    </row>
    <row r="3098" spans="2:4" ht="15" x14ac:dyDescent="0.25">
      <c r="B3098" s="110">
        <v>38965</v>
      </c>
      <c r="C3098" s="42">
        <v>214</v>
      </c>
      <c r="D3098" s="17"/>
    </row>
    <row r="3099" spans="2:4" ht="15" x14ac:dyDescent="0.25">
      <c r="B3099" s="110">
        <v>38966</v>
      </c>
      <c r="C3099" s="42">
        <v>218</v>
      </c>
      <c r="D3099" s="17"/>
    </row>
    <row r="3100" spans="2:4" ht="15" x14ac:dyDescent="0.25">
      <c r="B3100" s="110">
        <v>38967</v>
      </c>
      <c r="C3100" s="42">
        <v>221</v>
      </c>
      <c r="D3100" s="17"/>
    </row>
    <row r="3101" spans="2:4" ht="15" x14ac:dyDescent="0.25">
      <c r="B3101" s="110">
        <v>38968</v>
      </c>
      <c r="C3101" s="42">
        <v>223</v>
      </c>
      <c r="D3101" s="17"/>
    </row>
    <row r="3102" spans="2:4" ht="15" x14ac:dyDescent="0.25">
      <c r="B3102" s="110">
        <v>38971</v>
      </c>
      <c r="C3102" s="42">
        <v>224</v>
      </c>
      <c r="D3102" s="17"/>
    </row>
    <row r="3103" spans="2:4" ht="15" x14ac:dyDescent="0.25">
      <c r="B3103" s="110">
        <v>38972</v>
      </c>
      <c r="C3103" s="42">
        <v>225</v>
      </c>
      <c r="D3103" s="17"/>
    </row>
    <row r="3104" spans="2:4" ht="15" x14ac:dyDescent="0.25">
      <c r="B3104" s="110">
        <v>38973</v>
      </c>
      <c r="C3104" s="42">
        <v>225</v>
      </c>
      <c r="D3104" s="17"/>
    </row>
    <row r="3105" spans="2:4" ht="15" x14ac:dyDescent="0.25">
      <c r="B3105" s="110">
        <v>38974</v>
      </c>
      <c r="C3105" s="42">
        <v>223</v>
      </c>
      <c r="D3105" s="17"/>
    </row>
    <row r="3106" spans="2:4" ht="15" x14ac:dyDescent="0.25">
      <c r="B3106" s="110">
        <v>38975</v>
      </c>
      <c r="C3106" s="42">
        <v>220</v>
      </c>
      <c r="D3106" s="17"/>
    </row>
    <row r="3107" spans="2:4" ht="15" x14ac:dyDescent="0.25">
      <c r="B3107" s="110">
        <v>38978</v>
      </c>
      <c r="C3107" s="42">
        <v>218</v>
      </c>
      <c r="D3107" s="17"/>
    </row>
    <row r="3108" spans="2:4" ht="15" x14ac:dyDescent="0.25">
      <c r="B3108" s="110">
        <v>38979</v>
      </c>
      <c r="C3108" s="42">
        <v>226</v>
      </c>
      <c r="D3108" s="17"/>
    </row>
    <row r="3109" spans="2:4" ht="15" x14ac:dyDescent="0.25">
      <c r="B3109" s="110">
        <v>38980</v>
      </c>
      <c r="C3109" s="42">
        <v>228</v>
      </c>
      <c r="D3109" s="17"/>
    </row>
    <row r="3110" spans="2:4" ht="15" x14ac:dyDescent="0.25">
      <c r="B3110" s="110">
        <v>38981</v>
      </c>
      <c r="C3110" s="42">
        <v>244</v>
      </c>
      <c r="D3110" s="17"/>
    </row>
    <row r="3111" spans="2:4" ht="15" x14ac:dyDescent="0.25">
      <c r="B3111" s="110">
        <v>38982</v>
      </c>
      <c r="C3111" s="42">
        <v>252</v>
      </c>
      <c r="D3111" s="17"/>
    </row>
    <row r="3112" spans="2:4" ht="15" x14ac:dyDescent="0.25">
      <c r="B3112" s="110">
        <v>38985</v>
      </c>
      <c r="C3112" s="42">
        <v>250</v>
      </c>
      <c r="D3112" s="17"/>
    </row>
    <row r="3113" spans="2:4" ht="15" x14ac:dyDescent="0.25">
      <c r="B3113" s="110">
        <v>38986</v>
      </c>
      <c r="C3113" s="42">
        <v>244</v>
      </c>
      <c r="D3113" s="17"/>
    </row>
    <row r="3114" spans="2:4" ht="15" x14ac:dyDescent="0.25">
      <c r="B3114" s="110">
        <v>38987</v>
      </c>
      <c r="C3114" s="42">
        <v>240</v>
      </c>
      <c r="D3114" s="17"/>
    </row>
    <row r="3115" spans="2:4" ht="15" x14ac:dyDescent="0.25">
      <c r="B3115" s="110">
        <v>38988</v>
      </c>
      <c r="C3115" s="42">
        <v>233</v>
      </c>
      <c r="D3115" s="17"/>
    </row>
    <row r="3116" spans="2:4" ht="15" x14ac:dyDescent="0.25">
      <c r="B3116" s="110">
        <v>38989</v>
      </c>
      <c r="C3116" s="42">
        <v>233</v>
      </c>
      <c r="D3116" s="17"/>
    </row>
    <row r="3117" spans="2:4" ht="15" x14ac:dyDescent="0.25">
      <c r="B3117" s="110">
        <v>38992</v>
      </c>
      <c r="C3117" s="42">
        <v>231</v>
      </c>
      <c r="D3117" s="17"/>
    </row>
    <row r="3118" spans="2:4" ht="15" x14ac:dyDescent="0.25">
      <c r="B3118" s="110">
        <v>38993</v>
      </c>
      <c r="C3118" s="42">
        <v>236</v>
      </c>
      <c r="D3118" s="17"/>
    </row>
    <row r="3119" spans="2:4" ht="15" x14ac:dyDescent="0.25">
      <c r="B3119" s="110">
        <v>38994</v>
      </c>
      <c r="C3119" s="42">
        <v>234</v>
      </c>
      <c r="D3119" s="17"/>
    </row>
    <row r="3120" spans="2:4" ht="15" x14ac:dyDescent="0.25">
      <c r="B3120" s="110">
        <v>38995</v>
      </c>
      <c r="C3120" s="42">
        <v>228</v>
      </c>
      <c r="D3120" s="17"/>
    </row>
    <row r="3121" spans="2:4" ht="15" x14ac:dyDescent="0.25">
      <c r="B3121" s="110">
        <v>38996</v>
      </c>
      <c r="C3121" s="42">
        <v>223</v>
      </c>
      <c r="D3121" s="17"/>
    </row>
    <row r="3122" spans="2:4" ht="15" x14ac:dyDescent="0.25">
      <c r="B3122" s="110">
        <v>39000</v>
      </c>
      <c r="C3122" s="42">
        <v>217</v>
      </c>
      <c r="D3122" s="17"/>
    </row>
    <row r="3123" spans="2:4" ht="15" x14ac:dyDescent="0.25">
      <c r="B3123" s="110">
        <v>39001</v>
      </c>
      <c r="C3123" s="42">
        <v>216</v>
      </c>
      <c r="D3123" s="17"/>
    </row>
    <row r="3124" spans="2:4" ht="15" x14ac:dyDescent="0.25">
      <c r="B3124" s="110">
        <v>39002</v>
      </c>
      <c r="C3124" s="42">
        <v>212</v>
      </c>
      <c r="D3124" s="17"/>
    </row>
    <row r="3125" spans="2:4" ht="15" x14ac:dyDescent="0.25">
      <c r="B3125" s="110">
        <v>39003</v>
      </c>
      <c r="C3125" s="42">
        <v>210</v>
      </c>
      <c r="D3125" s="17"/>
    </row>
    <row r="3126" spans="2:4" ht="15" x14ac:dyDescent="0.25">
      <c r="B3126" s="110">
        <v>39006</v>
      </c>
      <c r="C3126" s="42">
        <v>210</v>
      </c>
      <c r="D3126" s="17"/>
    </row>
    <row r="3127" spans="2:4" ht="15" x14ac:dyDescent="0.25">
      <c r="B3127" s="110">
        <v>39007</v>
      </c>
      <c r="C3127" s="42">
        <v>213</v>
      </c>
      <c r="D3127" s="17"/>
    </row>
    <row r="3128" spans="2:4" ht="15" x14ac:dyDescent="0.25">
      <c r="B3128" s="110">
        <v>39008</v>
      </c>
      <c r="C3128" s="42">
        <v>211</v>
      </c>
      <c r="D3128" s="17"/>
    </row>
    <row r="3129" spans="2:4" ht="15" x14ac:dyDescent="0.25">
      <c r="B3129" s="110">
        <v>39009</v>
      </c>
      <c r="C3129" s="42">
        <v>210</v>
      </c>
      <c r="D3129" s="17"/>
    </row>
    <row r="3130" spans="2:4" ht="15" x14ac:dyDescent="0.25">
      <c r="B3130" s="110">
        <v>39010</v>
      </c>
      <c r="C3130" s="42">
        <v>212</v>
      </c>
      <c r="D3130" s="17"/>
    </row>
    <row r="3131" spans="2:4" ht="15" x14ac:dyDescent="0.25">
      <c r="B3131" s="110">
        <v>39013</v>
      </c>
      <c r="C3131" s="42">
        <v>211</v>
      </c>
      <c r="D3131" s="17"/>
    </row>
    <row r="3132" spans="2:4" ht="15" x14ac:dyDescent="0.25">
      <c r="B3132" s="110">
        <v>39014</v>
      </c>
      <c r="C3132" s="42">
        <v>212</v>
      </c>
      <c r="D3132" s="17"/>
    </row>
    <row r="3133" spans="2:4" ht="15" x14ac:dyDescent="0.25">
      <c r="B3133" s="110">
        <v>39015</v>
      </c>
      <c r="C3133" s="42">
        <v>212</v>
      </c>
      <c r="D3133" s="17"/>
    </row>
    <row r="3134" spans="2:4" ht="15" x14ac:dyDescent="0.25">
      <c r="B3134" s="110">
        <v>39016</v>
      </c>
      <c r="C3134" s="42">
        <v>213</v>
      </c>
      <c r="D3134" s="17"/>
    </row>
    <row r="3135" spans="2:4" ht="15" x14ac:dyDescent="0.25">
      <c r="B3135" s="110">
        <v>39017</v>
      </c>
      <c r="C3135" s="42">
        <v>215</v>
      </c>
      <c r="D3135" s="17"/>
    </row>
    <row r="3136" spans="2:4" ht="15" x14ac:dyDescent="0.25">
      <c r="B3136" s="110">
        <v>39020</v>
      </c>
      <c r="C3136" s="42">
        <v>218</v>
      </c>
      <c r="D3136" s="17"/>
    </row>
    <row r="3137" spans="2:4" ht="15" x14ac:dyDescent="0.25">
      <c r="B3137" s="110">
        <v>39021</v>
      </c>
      <c r="C3137" s="42">
        <v>223</v>
      </c>
      <c r="D3137" s="17"/>
    </row>
    <row r="3138" spans="2:4" ht="15" x14ac:dyDescent="0.25">
      <c r="B3138" s="110">
        <v>39022</v>
      </c>
      <c r="C3138" s="42">
        <v>224</v>
      </c>
      <c r="D3138" s="17"/>
    </row>
    <row r="3139" spans="2:4" ht="15" x14ac:dyDescent="0.25">
      <c r="B3139" s="110">
        <v>39023</v>
      </c>
      <c r="C3139" s="42">
        <v>221</v>
      </c>
      <c r="D3139" s="17"/>
    </row>
    <row r="3140" spans="2:4" ht="15" x14ac:dyDescent="0.25">
      <c r="B3140" s="110">
        <v>39024</v>
      </c>
      <c r="C3140" s="42">
        <v>213</v>
      </c>
      <c r="D3140" s="17"/>
    </row>
    <row r="3141" spans="2:4" ht="15" x14ac:dyDescent="0.25">
      <c r="B3141" s="110">
        <v>39027</v>
      </c>
      <c r="C3141" s="42">
        <v>212</v>
      </c>
      <c r="D3141" s="17"/>
    </row>
    <row r="3142" spans="2:4" ht="15" x14ac:dyDescent="0.25">
      <c r="B3142" s="110">
        <v>39028</v>
      </c>
      <c r="C3142" s="42">
        <v>216</v>
      </c>
      <c r="D3142" s="17"/>
    </row>
    <row r="3143" spans="2:4" ht="15" x14ac:dyDescent="0.25">
      <c r="B3143" s="110">
        <v>39029</v>
      </c>
      <c r="C3143" s="42">
        <v>217</v>
      </c>
      <c r="D3143" s="17"/>
    </row>
    <row r="3144" spans="2:4" ht="15" x14ac:dyDescent="0.25">
      <c r="B3144" s="110">
        <v>39030</v>
      </c>
      <c r="C3144" s="42">
        <v>219</v>
      </c>
      <c r="D3144" s="17"/>
    </row>
    <row r="3145" spans="2:4" ht="15" x14ac:dyDescent="0.25">
      <c r="B3145" s="110">
        <v>39031</v>
      </c>
      <c r="C3145" s="42">
        <v>221</v>
      </c>
      <c r="D3145" s="17"/>
    </row>
    <row r="3146" spans="2:4" ht="15" x14ac:dyDescent="0.25">
      <c r="B3146" s="110">
        <v>39034</v>
      </c>
      <c r="C3146" s="42">
        <v>220</v>
      </c>
      <c r="D3146" s="17"/>
    </row>
    <row r="3147" spans="2:4" ht="15" x14ac:dyDescent="0.25">
      <c r="B3147" s="110">
        <v>39035</v>
      </c>
      <c r="C3147" s="42">
        <v>218</v>
      </c>
      <c r="D3147" s="17"/>
    </row>
    <row r="3148" spans="2:4" ht="15" x14ac:dyDescent="0.25">
      <c r="B3148" s="110">
        <v>39036</v>
      </c>
      <c r="C3148" s="42">
        <v>216</v>
      </c>
      <c r="D3148" s="17"/>
    </row>
    <row r="3149" spans="2:4" ht="15" x14ac:dyDescent="0.25">
      <c r="B3149" s="110">
        <v>39037</v>
      </c>
      <c r="C3149" s="42">
        <v>214</v>
      </c>
      <c r="D3149" s="17"/>
    </row>
    <row r="3150" spans="2:4" ht="15" x14ac:dyDescent="0.25">
      <c r="B3150" s="110">
        <v>39038</v>
      </c>
      <c r="C3150" s="42">
        <v>219</v>
      </c>
      <c r="D3150" s="17"/>
    </row>
    <row r="3151" spans="2:4" ht="15" x14ac:dyDescent="0.25">
      <c r="B3151" s="110">
        <v>39041</v>
      </c>
      <c r="C3151" s="42">
        <v>219</v>
      </c>
      <c r="D3151" s="17"/>
    </row>
    <row r="3152" spans="2:4" ht="15" x14ac:dyDescent="0.25">
      <c r="B3152" s="110">
        <v>39042</v>
      </c>
      <c r="C3152" s="42">
        <v>220</v>
      </c>
      <c r="D3152" s="17"/>
    </row>
    <row r="3153" spans="2:4" ht="15" x14ac:dyDescent="0.25">
      <c r="B3153" s="110">
        <v>39043</v>
      </c>
      <c r="C3153" s="42">
        <v>221</v>
      </c>
      <c r="D3153" s="17"/>
    </row>
    <row r="3154" spans="2:4" ht="15" x14ac:dyDescent="0.25">
      <c r="B3154" s="110">
        <v>39045</v>
      </c>
      <c r="C3154" s="42">
        <v>223</v>
      </c>
      <c r="D3154" s="17"/>
    </row>
    <row r="3155" spans="2:4" ht="15" x14ac:dyDescent="0.25">
      <c r="B3155" s="110">
        <v>39048</v>
      </c>
      <c r="C3155" s="42">
        <v>229</v>
      </c>
      <c r="D3155" s="17"/>
    </row>
    <row r="3156" spans="2:4" ht="15" x14ac:dyDescent="0.25">
      <c r="B3156" s="110">
        <v>39049</v>
      </c>
      <c r="C3156" s="42">
        <v>230</v>
      </c>
      <c r="D3156" s="17"/>
    </row>
    <row r="3157" spans="2:4" ht="15" x14ac:dyDescent="0.25">
      <c r="B3157" s="110">
        <v>39050</v>
      </c>
      <c r="C3157" s="42">
        <v>222</v>
      </c>
      <c r="D3157" s="17"/>
    </row>
    <row r="3158" spans="2:4" ht="15" x14ac:dyDescent="0.25">
      <c r="B3158" s="110">
        <v>39051</v>
      </c>
      <c r="C3158" s="42">
        <v>223</v>
      </c>
      <c r="D3158" s="17"/>
    </row>
    <row r="3159" spans="2:4" ht="15" x14ac:dyDescent="0.25">
      <c r="B3159" s="110">
        <v>39052</v>
      </c>
      <c r="C3159" s="42">
        <v>229</v>
      </c>
      <c r="D3159" s="17"/>
    </row>
    <row r="3160" spans="2:4" ht="15" x14ac:dyDescent="0.25">
      <c r="B3160" s="110">
        <v>39055</v>
      </c>
      <c r="C3160" s="42">
        <v>224</v>
      </c>
      <c r="D3160" s="17"/>
    </row>
    <row r="3161" spans="2:4" ht="15" x14ac:dyDescent="0.25">
      <c r="B3161" s="110">
        <v>39056</v>
      </c>
      <c r="C3161" s="42">
        <v>218</v>
      </c>
      <c r="D3161" s="17"/>
    </row>
    <row r="3162" spans="2:4" ht="15" x14ac:dyDescent="0.25">
      <c r="B3162" s="110">
        <v>39057</v>
      </c>
      <c r="C3162" s="42">
        <v>216</v>
      </c>
      <c r="D3162" s="17"/>
    </row>
    <row r="3163" spans="2:4" ht="15" x14ac:dyDescent="0.25">
      <c r="B3163" s="110">
        <v>39058</v>
      </c>
      <c r="C3163" s="42">
        <v>216</v>
      </c>
      <c r="D3163" s="17"/>
    </row>
    <row r="3164" spans="2:4" ht="15" x14ac:dyDescent="0.25">
      <c r="B3164" s="110">
        <v>39059</v>
      </c>
      <c r="C3164" s="42">
        <v>210</v>
      </c>
      <c r="D3164" s="17"/>
    </row>
    <row r="3165" spans="2:4" ht="15" x14ac:dyDescent="0.25">
      <c r="B3165" s="110">
        <v>39062</v>
      </c>
      <c r="C3165" s="42">
        <v>210</v>
      </c>
      <c r="D3165" s="17"/>
    </row>
    <row r="3166" spans="2:4" ht="15" x14ac:dyDescent="0.25">
      <c r="B3166" s="110">
        <v>39063</v>
      </c>
      <c r="C3166" s="42">
        <v>213</v>
      </c>
      <c r="D3166" s="17"/>
    </row>
    <row r="3167" spans="2:4" ht="15" x14ac:dyDescent="0.25">
      <c r="B3167" s="110">
        <v>39064</v>
      </c>
      <c r="C3167" s="42">
        <v>206</v>
      </c>
      <c r="D3167" s="17"/>
    </row>
    <row r="3168" spans="2:4" ht="15" x14ac:dyDescent="0.25">
      <c r="B3168" s="110">
        <v>39065</v>
      </c>
      <c r="C3168" s="42">
        <v>203</v>
      </c>
      <c r="D3168" s="17"/>
    </row>
    <row r="3169" spans="2:4" ht="15" x14ac:dyDescent="0.25">
      <c r="B3169" s="110">
        <v>39066</v>
      </c>
      <c r="C3169" s="42">
        <v>202</v>
      </c>
      <c r="D3169" s="17"/>
    </row>
    <row r="3170" spans="2:4" ht="15" x14ac:dyDescent="0.25">
      <c r="B3170" s="110">
        <v>39069</v>
      </c>
      <c r="C3170" s="42">
        <v>203</v>
      </c>
      <c r="D3170" s="17"/>
    </row>
    <row r="3171" spans="2:4" ht="15" x14ac:dyDescent="0.25">
      <c r="B3171" s="110">
        <v>39070</v>
      </c>
      <c r="C3171" s="42">
        <v>200</v>
      </c>
      <c r="D3171" s="17"/>
    </row>
    <row r="3172" spans="2:4" ht="15" x14ac:dyDescent="0.25">
      <c r="B3172" s="110">
        <v>39071</v>
      </c>
      <c r="C3172" s="42">
        <v>201</v>
      </c>
      <c r="D3172" s="17"/>
    </row>
    <row r="3173" spans="2:4" ht="15" x14ac:dyDescent="0.25">
      <c r="B3173" s="110">
        <v>39072</v>
      </c>
      <c r="C3173" s="42">
        <v>201</v>
      </c>
      <c r="D3173" s="17"/>
    </row>
    <row r="3174" spans="2:4" ht="15" x14ac:dyDescent="0.25">
      <c r="B3174" s="110">
        <v>39073</v>
      </c>
      <c r="C3174" s="42">
        <v>198</v>
      </c>
      <c r="D3174" s="17"/>
    </row>
    <row r="3175" spans="2:4" ht="15" x14ac:dyDescent="0.25">
      <c r="B3175" s="110">
        <v>39077</v>
      </c>
      <c r="C3175" s="42">
        <v>200</v>
      </c>
      <c r="D3175" s="17"/>
    </row>
    <row r="3176" spans="2:4" ht="15" x14ac:dyDescent="0.25">
      <c r="B3176" s="110">
        <v>39078</v>
      </c>
      <c r="C3176" s="42">
        <v>196</v>
      </c>
      <c r="D3176" s="17"/>
    </row>
    <row r="3177" spans="2:4" ht="15" x14ac:dyDescent="0.25">
      <c r="B3177" s="110">
        <v>39079</v>
      </c>
      <c r="C3177" s="42">
        <v>192</v>
      </c>
      <c r="D3177" s="17"/>
    </row>
    <row r="3178" spans="2:4" ht="15" x14ac:dyDescent="0.25">
      <c r="B3178" s="110">
        <v>39080</v>
      </c>
      <c r="C3178" s="42">
        <v>192</v>
      </c>
      <c r="D3178" s="17"/>
    </row>
    <row r="3179" spans="2:4" ht="15" x14ac:dyDescent="0.25">
      <c r="B3179" s="110">
        <v>39084</v>
      </c>
      <c r="C3179" s="42">
        <v>194</v>
      </c>
      <c r="D3179" s="17"/>
    </row>
    <row r="3180" spans="2:4" ht="15" x14ac:dyDescent="0.25">
      <c r="B3180" s="110">
        <v>39085</v>
      </c>
      <c r="C3180" s="42">
        <v>194</v>
      </c>
      <c r="D3180" s="17"/>
    </row>
    <row r="3181" spans="2:4" ht="15" x14ac:dyDescent="0.25">
      <c r="B3181" s="110">
        <v>39086</v>
      </c>
      <c r="C3181" s="42">
        <v>199</v>
      </c>
      <c r="D3181" s="17"/>
    </row>
    <row r="3182" spans="2:4" ht="15" x14ac:dyDescent="0.25">
      <c r="B3182" s="110">
        <v>39087</v>
      </c>
      <c r="C3182" s="42">
        <v>198</v>
      </c>
      <c r="D3182" s="17"/>
    </row>
    <row r="3183" spans="2:4" ht="15" x14ac:dyDescent="0.25">
      <c r="B3183" s="110">
        <v>39090</v>
      </c>
      <c r="C3183" s="42">
        <v>197</v>
      </c>
      <c r="D3183" s="17"/>
    </row>
    <row r="3184" spans="2:4" ht="15" x14ac:dyDescent="0.25">
      <c r="B3184" s="110">
        <v>39091</v>
      </c>
      <c r="C3184" s="42">
        <v>200</v>
      </c>
      <c r="D3184" s="17"/>
    </row>
    <row r="3185" spans="2:4" ht="15" x14ac:dyDescent="0.25">
      <c r="B3185" s="110">
        <v>39092</v>
      </c>
      <c r="C3185" s="42">
        <v>199</v>
      </c>
      <c r="D3185" s="17"/>
    </row>
    <row r="3186" spans="2:4" ht="15" x14ac:dyDescent="0.25">
      <c r="B3186" s="110">
        <v>39093</v>
      </c>
      <c r="C3186" s="42">
        <v>196</v>
      </c>
      <c r="D3186" s="17"/>
    </row>
    <row r="3187" spans="2:4" ht="15" x14ac:dyDescent="0.25">
      <c r="B3187" s="110">
        <v>39094</v>
      </c>
      <c r="C3187" s="42">
        <v>193</v>
      </c>
      <c r="D3187" s="17"/>
    </row>
    <row r="3188" spans="2:4" ht="15" x14ac:dyDescent="0.25">
      <c r="B3188" s="110">
        <v>39098</v>
      </c>
      <c r="C3188" s="42">
        <v>192</v>
      </c>
      <c r="D3188" s="17"/>
    </row>
    <row r="3189" spans="2:4" ht="15" x14ac:dyDescent="0.25">
      <c r="B3189" s="110">
        <v>39099</v>
      </c>
      <c r="C3189" s="42">
        <v>186</v>
      </c>
      <c r="D3189" s="17"/>
    </row>
    <row r="3190" spans="2:4" ht="15" x14ac:dyDescent="0.25">
      <c r="B3190" s="110">
        <v>39100</v>
      </c>
      <c r="C3190" s="42">
        <v>190</v>
      </c>
      <c r="D3190" s="17"/>
    </row>
    <row r="3191" spans="2:4" ht="15" x14ac:dyDescent="0.25">
      <c r="B3191" s="110">
        <v>39101</v>
      </c>
      <c r="C3191" s="42">
        <v>187</v>
      </c>
      <c r="D3191" s="17"/>
    </row>
    <row r="3192" spans="2:4" ht="15" x14ac:dyDescent="0.25">
      <c r="B3192" s="110">
        <v>39104</v>
      </c>
      <c r="C3192" s="42">
        <v>188</v>
      </c>
      <c r="D3192" s="17"/>
    </row>
    <row r="3193" spans="2:4" ht="15" x14ac:dyDescent="0.25">
      <c r="B3193" s="110">
        <v>39105</v>
      </c>
      <c r="C3193" s="42">
        <v>185</v>
      </c>
      <c r="D3193" s="17"/>
    </row>
    <row r="3194" spans="2:4" ht="15" x14ac:dyDescent="0.25">
      <c r="B3194" s="110">
        <v>39106</v>
      </c>
      <c r="C3194" s="42">
        <v>185</v>
      </c>
      <c r="D3194" s="17"/>
    </row>
    <row r="3195" spans="2:4" ht="15" x14ac:dyDescent="0.25">
      <c r="B3195" s="110">
        <v>39107</v>
      </c>
      <c r="C3195" s="42">
        <v>184</v>
      </c>
      <c r="D3195" s="17"/>
    </row>
    <row r="3196" spans="2:4" ht="15" x14ac:dyDescent="0.25">
      <c r="B3196" s="110">
        <v>39108</v>
      </c>
      <c r="C3196" s="42">
        <v>186</v>
      </c>
      <c r="D3196" s="17"/>
    </row>
    <row r="3197" spans="2:4" ht="15" x14ac:dyDescent="0.25">
      <c r="B3197" s="110">
        <v>39111</v>
      </c>
      <c r="C3197" s="42">
        <v>190</v>
      </c>
      <c r="D3197" s="17"/>
    </row>
    <row r="3198" spans="2:4" ht="15" x14ac:dyDescent="0.25">
      <c r="B3198" s="110">
        <v>39112</v>
      </c>
      <c r="C3198" s="42">
        <v>190</v>
      </c>
      <c r="D3198" s="17"/>
    </row>
    <row r="3199" spans="2:4" ht="15" x14ac:dyDescent="0.25">
      <c r="B3199" s="110">
        <v>39113</v>
      </c>
      <c r="C3199" s="42">
        <v>190</v>
      </c>
      <c r="D3199" s="17"/>
    </row>
    <row r="3200" spans="2:4" ht="15" x14ac:dyDescent="0.25">
      <c r="B3200" s="110">
        <v>39114</v>
      </c>
      <c r="C3200" s="42">
        <v>182</v>
      </c>
      <c r="D3200" s="17"/>
    </row>
    <row r="3201" spans="2:4" ht="15" x14ac:dyDescent="0.25">
      <c r="B3201" s="110">
        <v>39115</v>
      </c>
      <c r="C3201" s="42">
        <v>182</v>
      </c>
      <c r="D3201" s="17"/>
    </row>
    <row r="3202" spans="2:4" ht="15" x14ac:dyDescent="0.25">
      <c r="B3202" s="110">
        <v>39118</v>
      </c>
      <c r="C3202" s="42">
        <v>182</v>
      </c>
      <c r="D3202" s="17"/>
    </row>
    <row r="3203" spans="2:4" ht="15" x14ac:dyDescent="0.25">
      <c r="B3203" s="110">
        <v>39119</v>
      </c>
      <c r="C3203" s="42">
        <v>181</v>
      </c>
      <c r="D3203" s="17"/>
    </row>
    <row r="3204" spans="2:4" ht="15" x14ac:dyDescent="0.25">
      <c r="B3204" s="110">
        <v>39120</v>
      </c>
      <c r="C3204" s="42">
        <v>186</v>
      </c>
      <c r="D3204" s="17"/>
    </row>
    <row r="3205" spans="2:4" ht="15" x14ac:dyDescent="0.25">
      <c r="B3205" s="110">
        <v>39121</v>
      </c>
      <c r="C3205" s="42">
        <v>186</v>
      </c>
      <c r="D3205" s="17"/>
    </row>
    <row r="3206" spans="2:4" ht="15" x14ac:dyDescent="0.25">
      <c r="B3206" s="110">
        <v>39122</v>
      </c>
      <c r="C3206" s="42">
        <v>184</v>
      </c>
      <c r="D3206" s="17"/>
    </row>
    <row r="3207" spans="2:4" ht="15" x14ac:dyDescent="0.25">
      <c r="B3207" s="110">
        <v>39125</v>
      </c>
      <c r="C3207" s="42">
        <v>182</v>
      </c>
      <c r="D3207" s="17"/>
    </row>
    <row r="3208" spans="2:4" ht="15" x14ac:dyDescent="0.25">
      <c r="B3208" s="110">
        <v>39126</v>
      </c>
      <c r="C3208" s="42">
        <v>177</v>
      </c>
      <c r="D3208" s="17"/>
    </row>
    <row r="3209" spans="2:4" ht="15" x14ac:dyDescent="0.25">
      <c r="B3209" s="110">
        <v>39127</v>
      </c>
      <c r="C3209" s="42">
        <v>181</v>
      </c>
      <c r="D3209" s="17"/>
    </row>
    <row r="3210" spans="2:4" ht="15" x14ac:dyDescent="0.25">
      <c r="B3210" s="110">
        <v>39128</v>
      </c>
      <c r="C3210" s="42">
        <v>180</v>
      </c>
      <c r="D3210" s="17"/>
    </row>
    <row r="3211" spans="2:4" ht="15" x14ac:dyDescent="0.25">
      <c r="B3211" s="110">
        <v>39129</v>
      </c>
      <c r="C3211" s="42">
        <v>182</v>
      </c>
      <c r="D3211" s="17"/>
    </row>
    <row r="3212" spans="2:4" ht="15" x14ac:dyDescent="0.25">
      <c r="B3212" s="110">
        <v>39133</v>
      </c>
      <c r="C3212" s="42">
        <v>181</v>
      </c>
      <c r="D3212" s="17"/>
    </row>
    <row r="3213" spans="2:4" ht="15" x14ac:dyDescent="0.25">
      <c r="B3213" s="110">
        <v>39134</v>
      </c>
      <c r="C3213" s="42">
        <v>179</v>
      </c>
      <c r="D3213" s="17"/>
    </row>
    <row r="3214" spans="2:4" ht="15" x14ac:dyDescent="0.25">
      <c r="B3214" s="110">
        <v>39135</v>
      </c>
      <c r="C3214" s="42">
        <v>176</v>
      </c>
      <c r="D3214" s="17"/>
    </row>
    <row r="3215" spans="2:4" ht="15" x14ac:dyDescent="0.25">
      <c r="B3215" s="110">
        <v>39136</v>
      </c>
      <c r="C3215" s="42">
        <v>179</v>
      </c>
      <c r="D3215" s="17"/>
    </row>
    <row r="3216" spans="2:4" ht="15" x14ac:dyDescent="0.25">
      <c r="B3216" s="110">
        <v>39139</v>
      </c>
      <c r="C3216" s="42">
        <v>182</v>
      </c>
      <c r="D3216" s="17"/>
    </row>
    <row r="3217" spans="2:4" ht="15" x14ac:dyDescent="0.25">
      <c r="B3217" s="110">
        <v>39140</v>
      </c>
      <c r="C3217" s="42">
        <v>204</v>
      </c>
      <c r="D3217" s="17"/>
    </row>
    <row r="3218" spans="2:4" ht="15" x14ac:dyDescent="0.25">
      <c r="B3218" s="110">
        <v>39141</v>
      </c>
      <c r="C3218" s="42">
        <v>195</v>
      </c>
      <c r="D3218" s="17"/>
    </row>
    <row r="3219" spans="2:4" ht="15" x14ac:dyDescent="0.25">
      <c r="B3219" s="110">
        <v>39142</v>
      </c>
      <c r="C3219" s="42">
        <v>195</v>
      </c>
      <c r="D3219" s="17"/>
    </row>
    <row r="3220" spans="2:4" ht="15" x14ac:dyDescent="0.25">
      <c r="B3220" s="110">
        <v>39143</v>
      </c>
      <c r="C3220" s="42">
        <v>201</v>
      </c>
      <c r="D3220" s="17"/>
    </row>
    <row r="3221" spans="2:4" ht="15" x14ac:dyDescent="0.25">
      <c r="B3221" s="110">
        <v>39146</v>
      </c>
      <c r="C3221" s="42">
        <v>201</v>
      </c>
      <c r="D3221" s="17"/>
    </row>
    <row r="3222" spans="2:4" ht="15" x14ac:dyDescent="0.25">
      <c r="B3222" s="110">
        <v>39147</v>
      </c>
      <c r="C3222" s="42">
        <v>197</v>
      </c>
      <c r="D3222" s="17"/>
    </row>
    <row r="3223" spans="2:4" ht="15" x14ac:dyDescent="0.25">
      <c r="B3223" s="110">
        <v>39148</v>
      </c>
      <c r="C3223" s="42">
        <v>199</v>
      </c>
      <c r="D3223" s="17"/>
    </row>
    <row r="3224" spans="2:4" ht="15" x14ac:dyDescent="0.25">
      <c r="B3224" s="110">
        <v>39149</v>
      </c>
      <c r="C3224" s="42">
        <v>197</v>
      </c>
      <c r="D3224" s="17"/>
    </row>
    <row r="3225" spans="2:4" ht="15" x14ac:dyDescent="0.25">
      <c r="B3225" s="110">
        <v>39150</v>
      </c>
      <c r="C3225" s="42">
        <v>190</v>
      </c>
      <c r="D3225" s="17"/>
    </row>
    <row r="3226" spans="2:4" ht="15" x14ac:dyDescent="0.25">
      <c r="B3226" s="110">
        <v>39153</v>
      </c>
      <c r="C3226" s="42">
        <v>191</v>
      </c>
      <c r="D3226" s="17"/>
    </row>
    <row r="3227" spans="2:4" ht="15" x14ac:dyDescent="0.25">
      <c r="B3227" s="110">
        <v>39154</v>
      </c>
      <c r="C3227" s="42">
        <v>198</v>
      </c>
      <c r="D3227" s="17"/>
    </row>
    <row r="3228" spans="2:4" ht="15" x14ac:dyDescent="0.25">
      <c r="B3228" s="110">
        <v>39155</v>
      </c>
      <c r="C3228" s="42">
        <v>194</v>
      </c>
      <c r="D3228" s="17"/>
    </row>
    <row r="3229" spans="2:4" ht="15" x14ac:dyDescent="0.25">
      <c r="B3229" s="110">
        <v>39156</v>
      </c>
      <c r="C3229" s="42">
        <v>193</v>
      </c>
      <c r="D3229" s="17"/>
    </row>
    <row r="3230" spans="2:4" ht="15" x14ac:dyDescent="0.25">
      <c r="B3230" s="110">
        <v>39157</v>
      </c>
      <c r="C3230" s="42">
        <v>191</v>
      </c>
      <c r="D3230" s="17"/>
    </row>
    <row r="3231" spans="2:4" ht="15" x14ac:dyDescent="0.25">
      <c r="B3231" s="110">
        <v>39160</v>
      </c>
      <c r="C3231" s="42">
        <v>186</v>
      </c>
      <c r="D3231" s="17"/>
    </row>
    <row r="3232" spans="2:4" ht="15" x14ac:dyDescent="0.25">
      <c r="B3232" s="110">
        <v>39161</v>
      </c>
      <c r="C3232" s="42">
        <v>186</v>
      </c>
      <c r="D3232" s="17"/>
    </row>
    <row r="3233" spans="2:4" ht="15" x14ac:dyDescent="0.25">
      <c r="B3233" s="110">
        <v>39162</v>
      </c>
      <c r="C3233" s="42">
        <v>181</v>
      </c>
      <c r="D3233" s="17"/>
    </row>
    <row r="3234" spans="2:4" ht="15" x14ac:dyDescent="0.25">
      <c r="B3234" s="110">
        <v>39163</v>
      </c>
      <c r="C3234" s="42">
        <v>175</v>
      </c>
      <c r="D3234" s="17"/>
    </row>
    <row r="3235" spans="2:4" ht="15" x14ac:dyDescent="0.25">
      <c r="B3235" s="110">
        <v>39164</v>
      </c>
      <c r="C3235" s="42">
        <v>175</v>
      </c>
      <c r="D3235" s="17"/>
    </row>
    <row r="3236" spans="2:4" ht="15" x14ac:dyDescent="0.25">
      <c r="B3236" s="110">
        <v>39167</v>
      </c>
      <c r="C3236" s="42">
        <v>174</v>
      </c>
      <c r="D3236" s="17"/>
    </row>
    <row r="3237" spans="2:4" ht="15" x14ac:dyDescent="0.25">
      <c r="B3237" s="110">
        <v>39168</v>
      </c>
      <c r="C3237" s="42">
        <v>173</v>
      </c>
      <c r="D3237" s="17"/>
    </row>
    <row r="3238" spans="2:4" ht="15" x14ac:dyDescent="0.25">
      <c r="B3238" s="110">
        <v>39169</v>
      </c>
      <c r="C3238" s="42">
        <v>172</v>
      </c>
      <c r="D3238" s="17"/>
    </row>
    <row r="3239" spans="2:4" ht="15" x14ac:dyDescent="0.25">
      <c r="B3239" s="110">
        <v>39170</v>
      </c>
      <c r="C3239" s="42">
        <v>170</v>
      </c>
      <c r="D3239" s="17"/>
    </row>
    <row r="3240" spans="2:4" ht="15" x14ac:dyDescent="0.25">
      <c r="B3240" s="110">
        <v>39171</v>
      </c>
      <c r="C3240" s="42">
        <v>167</v>
      </c>
      <c r="D3240" s="17"/>
    </row>
    <row r="3241" spans="2:4" ht="15" x14ac:dyDescent="0.25">
      <c r="B3241" s="110">
        <v>39174</v>
      </c>
      <c r="C3241" s="42">
        <v>167</v>
      </c>
      <c r="D3241" s="17"/>
    </row>
    <row r="3242" spans="2:4" ht="15" x14ac:dyDescent="0.25">
      <c r="B3242" s="110">
        <v>39175</v>
      </c>
      <c r="C3242" s="42">
        <v>164</v>
      </c>
      <c r="D3242" s="17"/>
    </row>
    <row r="3243" spans="2:4" ht="15" x14ac:dyDescent="0.25">
      <c r="B3243" s="110">
        <v>39176</v>
      </c>
      <c r="C3243" s="42">
        <v>165</v>
      </c>
      <c r="D3243" s="17"/>
    </row>
    <row r="3244" spans="2:4" ht="15" x14ac:dyDescent="0.25">
      <c r="B3244" s="110">
        <v>39177</v>
      </c>
      <c r="C3244" s="42">
        <v>164</v>
      </c>
      <c r="D3244" s="17"/>
    </row>
    <row r="3245" spans="2:4" ht="15" x14ac:dyDescent="0.25">
      <c r="B3245" s="110">
        <v>39181</v>
      </c>
      <c r="C3245" s="42">
        <v>156</v>
      </c>
      <c r="D3245" s="17"/>
    </row>
    <row r="3246" spans="2:4" ht="15" x14ac:dyDescent="0.25">
      <c r="B3246" s="110">
        <v>39182</v>
      </c>
      <c r="C3246" s="42">
        <v>158</v>
      </c>
      <c r="D3246" s="17"/>
    </row>
    <row r="3247" spans="2:4" ht="15" x14ac:dyDescent="0.25">
      <c r="B3247" s="110">
        <v>39183</v>
      </c>
      <c r="C3247" s="42">
        <v>156</v>
      </c>
      <c r="D3247" s="17"/>
    </row>
    <row r="3248" spans="2:4" ht="15" x14ac:dyDescent="0.25">
      <c r="B3248" s="110">
        <v>39184</v>
      </c>
      <c r="C3248" s="42">
        <v>157</v>
      </c>
      <c r="D3248" s="17"/>
    </row>
    <row r="3249" spans="2:4" ht="15" x14ac:dyDescent="0.25">
      <c r="B3249" s="110">
        <v>39185</v>
      </c>
      <c r="C3249" s="42">
        <v>154</v>
      </c>
      <c r="D3249" s="17"/>
    </row>
    <row r="3250" spans="2:4" ht="15" x14ac:dyDescent="0.25">
      <c r="B3250" s="110">
        <v>39188</v>
      </c>
      <c r="C3250" s="42">
        <v>154</v>
      </c>
      <c r="D3250" s="17"/>
    </row>
    <row r="3251" spans="2:4" ht="15" x14ac:dyDescent="0.25">
      <c r="B3251" s="110">
        <v>39189</v>
      </c>
      <c r="C3251" s="42">
        <v>155</v>
      </c>
      <c r="D3251" s="17"/>
    </row>
    <row r="3252" spans="2:4" ht="15" x14ac:dyDescent="0.25">
      <c r="B3252" s="110">
        <v>39190</v>
      </c>
      <c r="C3252" s="42">
        <v>153</v>
      </c>
      <c r="D3252" s="17"/>
    </row>
    <row r="3253" spans="2:4" ht="15" x14ac:dyDescent="0.25">
      <c r="B3253" s="110">
        <v>39191</v>
      </c>
      <c r="C3253" s="42">
        <v>148</v>
      </c>
      <c r="D3253" s="17"/>
    </row>
    <row r="3254" spans="2:4" ht="15" x14ac:dyDescent="0.25">
      <c r="B3254" s="110">
        <v>39192</v>
      </c>
      <c r="C3254" s="42">
        <v>146</v>
      </c>
      <c r="D3254" s="17"/>
    </row>
    <row r="3255" spans="2:4" ht="15" x14ac:dyDescent="0.25">
      <c r="B3255" s="110">
        <v>39195</v>
      </c>
      <c r="C3255" s="42">
        <v>148</v>
      </c>
      <c r="D3255" s="17"/>
    </row>
    <row r="3256" spans="2:4" ht="15" x14ac:dyDescent="0.25">
      <c r="B3256" s="110">
        <v>39196</v>
      </c>
      <c r="C3256" s="42">
        <v>149</v>
      </c>
      <c r="D3256" s="17"/>
    </row>
    <row r="3257" spans="2:4" ht="15" x14ac:dyDescent="0.25">
      <c r="B3257" s="110">
        <v>39197</v>
      </c>
      <c r="C3257" s="42">
        <v>148</v>
      </c>
      <c r="D3257" s="17"/>
    </row>
    <row r="3258" spans="2:4" ht="15" x14ac:dyDescent="0.25">
      <c r="B3258" s="110">
        <v>39198</v>
      </c>
      <c r="C3258" s="42">
        <v>148</v>
      </c>
      <c r="D3258" s="17"/>
    </row>
    <row r="3259" spans="2:4" ht="15" x14ac:dyDescent="0.25">
      <c r="B3259" s="110">
        <v>39199</v>
      </c>
      <c r="C3259" s="42">
        <v>148</v>
      </c>
      <c r="D3259" s="17"/>
    </row>
    <row r="3260" spans="2:4" ht="15" x14ac:dyDescent="0.25">
      <c r="B3260" s="110">
        <v>39202</v>
      </c>
      <c r="C3260" s="42">
        <v>156</v>
      </c>
      <c r="D3260" s="17"/>
    </row>
    <row r="3261" spans="2:4" ht="15" x14ac:dyDescent="0.25">
      <c r="B3261" s="110">
        <v>39203</v>
      </c>
      <c r="C3261" s="42">
        <v>152</v>
      </c>
      <c r="D3261" s="17"/>
    </row>
    <row r="3262" spans="2:4" ht="15" x14ac:dyDescent="0.25">
      <c r="B3262" s="110">
        <v>39204</v>
      </c>
      <c r="C3262" s="42">
        <v>153</v>
      </c>
      <c r="D3262" s="17"/>
    </row>
    <row r="3263" spans="2:4" ht="15" x14ac:dyDescent="0.25">
      <c r="B3263" s="110">
        <v>39205</v>
      </c>
      <c r="C3263" s="42">
        <v>152</v>
      </c>
      <c r="D3263" s="17"/>
    </row>
    <row r="3264" spans="2:4" ht="15" x14ac:dyDescent="0.25">
      <c r="B3264" s="110">
        <v>39206</v>
      </c>
      <c r="C3264" s="42">
        <v>157</v>
      </c>
      <c r="D3264" s="17"/>
    </row>
    <row r="3265" spans="2:4" ht="15" x14ac:dyDescent="0.25">
      <c r="B3265" s="110">
        <v>39209</v>
      </c>
      <c r="C3265" s="42">
        <v>156</v>
      </c>
      <c r="D3265" s="17"/>
    </row>
    <row r="3266" spans="2:4" ht="15" x14ac:dyDescent="0.25">
      <c r="B3266" s="110">
        <v>39210</v>
      </c>
      <c r="C3266" s="42">
        <v>155</v>
      </c>
      <c r="D3266" s="17"/>
    </row>
    <row r="3267" spans="2:4" ht="15" x14ac:dyDescent="0.25">
      <c r="B3267" s="110">
        <v>39211</v>
      </c>
      <c r="C3267" s="42">
        <v>152</v>
      </c>
      <c r="D3267" s="17"/>
    </row>
    <row r="3268" spans="2:4" ht="15" x14ac:dyDescent="0.25">
      <c r="B3268" s="110">
        <v>39212</v>
      </c>
      <c r="C3268" s="42">
        <v>154</v>
      </c>
      <c r="D3268" s="17"/>
    </row>
    <row r="3269" spans="2:4" ht="15" x14ac:dyDescent="0.25">
      <c r="B3269" s="110">
        <v>39213</v>
      </c>
      <c r="C3269" s="42">
        <v>152</v>
      </c>
      <c r="D3269" s="17"/>
    </row>
    <row r="3270" spans="2:4" ht="15" x14ac:dyDescent="0.25">
      <c r="B3270" s="110">
        <v>39216</v>
      </c>
      <c r="C3270" s="42">
        <v>152</v>
      </c>
      <c r="D3270" s="17"/>
    </row>
    <row r="3271" spans="2:4" ht="15" x14ac:dyDescent="0.25">
      <c r="B3271" s="110">
        <v>39217</v>
      </c>
      <c r="C3271" s="42">
        <v>150</v>
      </c>
      <c r="D3271" s="17"/>
    </row>
    <row r="3272" spans="2:4" ht="15" x14ac:dyDescent="0.25">
      <c r="B3272" s="110">
        <v>39218</v>
      </c>
      <c r="C3272" s="42">
        <v>148</v>
      </c>
      <c r="D3272" s="17"/>
    </row>
    <row r="3273" spans="2:4" ht="15" x14ac:dyDescent="0.25">
      <c r="B3273" s="110">
        <v>39219</v>
      </c>
      <c r="C3273" s="42">
        <v>145</v>
      </c>
      <c r="D3273" s="17"/>
    </row>
    <row r="3274" spans="2:4" ht="15" x14ac:dyDescent="0.25">
      <c r="B3274" s="110">
        <v>39220</v>
      </c>
      <c r="C3274" s="42">
        <v>141</v>
      </c>
      <c r="D3274" s="17"/>
    </row>
    <row r="3275" spans="2:4" ht="15" x14ac:dyDescent="0.25">
      <c r="B3275" s="110">
        <v>39223</v>
      </c>
      <c r="C3275" s="42">
        <v>143</v>
      </c>
      <c r="D3275" s="17"/>
    </row>
    <row r="3276" spans="2:4" ht="15" x14ac:dyDescent="0.25">
      <c r="B3276" s="110">
        <v>39224</v>
      </c>
      <c r="C3276" s="42">
        <v>139</v>
      </c>
      <c r="D3276" s="17"/>
    </row>
    <row r="3277" spans="2:4" ht="15" x14ac:dyDescent="0.25">
      <c r="B3277" s="110">
        <v>39225</v>
      </c>
      <c r="C3277" s="42">
        <v>139</v>
      </c>
      <c r="D3277" s="17"/>
    </row>
    <row r="3278" spans="2:4" ht="15" x14ac:dyDescent="0.25">
      <c r="B3278" s="110">
        <v>39226</v>
      </c>
      <c r="C3278" s="42">
        <v>143</v>
      </c>
      <c r="D3278" s="17"/>
    </row>
    <row r="3279" spans="2:4" ht="15" x14ac:dyDescent="0.25">
      <c r="B3279" s="110">
        <v>39227</v>
      </c>
      <c r="C3279" s="42">
        <v>140</v>
      </c>
      <c r="D3279" s="17"/>
    </row>
    <row r="3280" spans="2:4" ht="15" x14ac:dyDescent="0.25">
      <c r="B3280" s="110">
        <v>39231</v>
      </c>
      <c r="C3280" s="42">
        <v>142</v>
      </c>
      <c r="D3280" s="17"/>
    </row>
    <row r="3281" spans="2:4" ht="15" x14ac:dyDescent="0.25">
      <c r="B3281" s="110">
        <v>39232</v>
      </c>
      <c r="C3281" s="42">
        <v>146</v>
      </c>
      <c r="D3281" s="17"/>
    </row>
    <row r="3282" spans="2:4" ht="15" x14ac:dyDescent="0.25">
      <c r="B3282" s="110">
        <v>39233</v>
      </c>
      <c r="C3282" s="42">
        <v>142</v>
      </c>
      <c r="D3282" s="17"/>
    </row>
    <row r="3283" spans="2:4" ht="15" x14ac:dyDescent="0.25">
      <c r="B3283" s="110">
        <v>39234</v>
      </c>
      <c r="C3283" s="42">
        <v>139</v>
      </c>
      <c r="D3283" s="17"/>
    </row>
    <row r="3284" spans="2:4" ht="15" x14ac:dyDescent="0.25">
      <c r="B3284" s="110">
        <v>39237</v>
      </c>
      <c r="C3284" s="42">
        <v>144</v>
      </c>
      <c r="D3284" s="17"/>
    </row>
    <row r="3285" spans="2:4" ht="15" x14ac:dyDescent="0.25">
      <c r="B3285" s="110">
        <v>39238</v>
      </c>
      <c r="C3285" s="42">
        <v>144</v>
      </c>
      <c r="D3285" s="17"/>
    </row>
    <row r="3286" spans="2:4" ht="15" x14ac:dyDescent="0.25">
      <c r="B3286" s="110">
        <v>39239</v>
      </c>
      <c r="C3286" s="42">
        <v>146</v>
      </c>
      <c r="D3286" s="17"/>
    </row>
    <row r="3287" spans="2:4" ht="15" x14ac:dyDescent="0.25">
      <c r="B3287" s="110">
        <v>39240</v>
      </c>
      <c r="C3287" s="42">
        <v>146</v>
      </c>
      <c r="D3287" s="17"/>
    </row>
    <row r="3288" spans="2:4" ht="15" x14ac:dyDescent="0.25">
      <c r="B3288" s="110">
        <v>39241</v>
      </c>
      <c r="C3288" s="42">
        <v>146</v>
      </c>
      <c r="D3288" s="17"/>
    </row>
    <row r="3289" spans="2:4" ht="15" x14ac:dyDescent="0.25">
      <c r="B3289" s="110">
        <v>39244</v>
      </c>
      <c r="C3289" s="42">
        <v>146</v>
      </c>
      <c r="D3289" s="17"/>
    </row>
    <row r="3290" spans="2:4" ht="15" x14ac:dyDescent="0.25">
      <c r="B3290" s="110">
        <v>39245</v>
      </c>
      <c r="C3290" s="42">
        <v>143</v>
      </c>
      <c r="D3290" s="17"/>
    </row>
    <row r="3291" spans="2:4" ht="15" x14ac:dyDescent="0.25">
      <c r="B3291" s="110">
        <v>39246</v>
      </c>
      <c r="C3291" s="42">
        <v>151</v>
      </c>
      <c r="D3291" s="17"/>
    </row>
    <row r="3292" spans="2:4" ht="15" x14ac:dyDescent="0.25">
      <c r="B3292" s="110">
        <v>39247</v>
      </c>
      <c r="C3292" s="42">
        <v>148</v>
      </c>
      <c r="D3292" s="17"/>
    </row>
    <row r="3293" spans="2:4" ht="15" x14ac:dyDescent="0.25">
      <c r="B3293" s="110">
        <v>39248</v>
      </c>
      <c r="C3293" s="42">
        <v>141</v>
      </c>
      <c r="D3293" s="17"/>
    </row>
    <row r="3294" spans="2:4" ht="15" x14ac:dyDescent="0.25">
      <c r="B3294" s="110">
        <v>39251</v>
      </c>
      <c r="C3294" s="42">
        <v>138</v>
      </c>
      <c r="D3294" s="17"/>
    </row>
    <row r="3295" spans="2:4" ht="15" x14ac:dyDescent="0.25">
      <c r="B3295" s="110">
        <v>39252</v>
      </c>
      <c r="C3295" s="42">
        <v>143</v>
      </c>
      <c r="D3295" s="17"/>
    </row>
    <row r="3296" spans="2:4" ht="15" x14ac:dyDescent="0.25">
      <c r="B3296" s="110">
        <v>39253</v>
      </c>
      <c r="C3296" s="42">
        <v>142</v>
      </c>
      <c r="D3296" s="17"/>
    </row>
    <row r="3297" spans="2:4" ht="15" x14ac:dyDescent="0.25">
      <c r="B3297" s="110">
        <v>39254</v>
      </c>
      <c r="C3297" s="42">
        <v>145</v>
      </c>
      <c r="D3297" s="17"/>
    </row>
    <row r="3298" spans="2:4" ht="15" x14ac:dyDescent="0.25">
      <c r="B3298" s="110">
        <v>39255</v>
      </c>
      <c r="C3298" s="42">
        <v>147</v>
      </c>
      <c r="D3298" s="17"/>
    </row>
    <row r="3299" spans="2:4" ht="15" x14ac:dyDescent="0.25">
      <c r="B3299" s="110">
        <v>39258</v>
      </c>
      <c r="C3299" s="42">
        <v>154</v>
      </c>
      <c r="D3299" s="17"/>
    </row>
    <row r="3300" spans="2:4" ht="15" x14ac:dyDescent="0.25">
      <c r="B3300" s="110">
        <v>39259</v>
      </c>
      <c r="C3300" s="42">
        <v>157</v>
      </c>
      <c r="D3300" s="17"/>
    </row>
    <row r="3301" spans="2:4" ht="15" x14ac:dyDescent="0.25">
      <c r="B3301" s="110">
        <v>39260</v>
      </c>
      <c r="C3301" s="42">
        <v>158</v>
      </c>
      <c r="D3301" s="17"/>
    </row>
    <row r="3302" spans="2:4" ht="15" x14ac:dyDescent="0.25">
      <c r="B3302" s="110">
        <v>39261</v>
      </c>
      <c r="C3302" s="42">
        <v>151</v>
      </c>
      <c r="D3302" s="17"/>
    </row>
    <row r="3303" spans="2:4" ht="15" x14ac:dyDescent="0.25">
      <c r="B3303" s="110">
        <v>39262</v>
      </c>
      <c r="C3303" s="42">
        <v>160</v>
      </c>
      <c r="D3303" s="17"/>
    </row>
    <row r="3304" spans="2:4" ht="15" x14ac:dyDescent="0.25">
      <c r="B3304" s="110">
        <v>39265</v>
      </c>
      <c r="C3304" s="42">
        <v>157</v>
      </c>
      <c r="D3304" s="17"/>
    </row>
    <row r="3305" spans="2:4" ht="15" x14ac:dyDescent="0.25">
      <c r="B3305" s="110">
        <v>39266</v>
      </c>
      <c r="C3305" s="42">
        <v>157</v>
      </c>
      <c r="D3305" s="17"/>
    </row>
    <row r="3306" spans="2:4" ht="15" x14ac:dyDescent="0.25">
      <c r="B3306" s="110">
        <v>39268</v>
      </c>
      <c r="C3306" s="42">
        <v>153</v>
      </c>
      <c r="D3306" s="17"/>
    </row>
    <row r="3307" spans="2:4" ht="15" x14ac:dyDescent="0.25">
      <c r="B3307" s="110">
        <v>39269</v>
      </c>
      <c r="C3307" s="42">
        <v>147</v>
      </c>
      <c r="D3307" s="17"/>
    </row>
    <row r="3308" spans="2:4" ht="15" x14ac:dyDescent="0.25">
      <c r="B3308" s="110">
        <v>39272</v>
      </c>
      <c r="C3308" s="42">
        <v>148</v>
      </c>
      <c r="D3308" s="17"/>
    </row>
    <row r="3309" spans="2:4" ht="15" x14ac:dyDescent="0.25">
      <c r="B3309" s="110">
        <v>39273</v>
      </c>
      <c r="C3309" s="42">
        <v>158</v>
      </c>
      <c r="D3309" s="17"/>
    </row>
    <row r="3310" spans="2:4" ht="15" x14ac:dyDescent="0.25">
      <c r="B3310" s="110">
        <v>39274</v>
      </c>
      <c r="C3310" s="42">
        <v>154</v>
      </c>
      <c r="D3310" s="17"/>
    </row>
    <row r="3311" spans="2:4" ht="15" x14ac:dyDescent="0.25">
      <c r="B3311" s="110">
        <v>39275</v>
      </c>
      <c r="C3311" s="42">
        <v>151</v>
      </c>
      <c r="D3311" s="17"/>
    </row>
    <row r="3312" spans="2:4" ht="15" x14ac:dyDescent="0.25">
      <c r="B3312" s="110">
        <v>39276</v>
      </c>
      <c r="C3312" s="42">
        <v>154</v>
      </c>
      <c r="D3312" s="17"/>
    </row>
    <row r="3313" spans="2:4" ht="15" x14ac:dyDescent="0.25">
      <c r="B3313" s="110">
        <v>39279</v>
      </c>
      <c r="C3313" s="42">
        <v>158</v>
      </c>
      <c r="D3313" s="17"/>
    </row>
    <row r="3314" spans="2:4" ht="15" x14ac:dyDescent="0.25">
      <c r="B3314" s="110">
        <v>39280</v>
      </c>
      <c r="C3314" s="42">
        <v>155</v>
      </c>
      <c r="D3314" s="17"/>
    </row>
    <row r="3315" spans="2:4" ht="15" x14ac:dyDescent="0.25">
      <c r="B3315" s="110">
        <v>39281</v>
      </c>
      <c r="C3315" s="42">
        <v>162</v>
      </c>
      <c r="D3315" s="17"/>
    </row>
    <row r="3316" spans="2:4" ht="15" x14ac:dyDescent="0.25">
      <c r="B3316" s="110">
        <v>39282</v>
      </c>
      <c r="C3316" s="42">
        <v>160</v>
      </c>
      <c r="D3316" s="17"/>
    </row>
    <row r="3317" spans="2:4" ht="15" x14ac:dyDescent="0.25">
      <c r="B3317" s="110">
        <v>39283</v>
      </c>
      <c r="C3317" s="42">
        <v>167</v>
      </c>
      <c r="D3317" s="17"/>
    </row>
    <row r="3318" spans="2:4" ht="15" x14ac:dyDescent="0.25">
      <c r="B3318" s="110">
        <v>39286</v>
      </c>
      <c r="C3318" s="42">
        <v>169</v>
      </c>
      <c r="D3318" s="17"/>
    </row>
    <row r="3319" spans="2:4" ht="15" x14ac:dyDescent="0.25">
      <c r="B3319" s="110">
        <v>39287</v>
      </c>
      <c r="C3319" s="42">
        <v>176</v>
      </c>
      <c r="D3319" s="17"/>
    </row>
    <row r="3320" spans="2:4" ht="15" x14ac:dyDescent="0.25">
      <c r="B3320" s="110">
        <v>39288</v>
      </c>
      <c r="C3320" s="42">
        <v>183</v>
      </c>
      <c r="D3320" s="17"/>
    </row>
    <row r="3321" spans="2:4" ht="15" x14ac:dyDescent="0.25">
      <c r="B3321" s="110">
        <v>39289</v>
      </c>
      <c r="C3321" s="42">
        <v>222</v>
      </c>
      <c r="D3321" s="17"/>
    </row>
    <row r="3322" spans="2:4" ht="15" x14ac:dyDescent="0.25">
      <c r="B3322" s="110">
        <v>39290</v>
      </c>
      <c r="C3322" s="42">
        <v>212</v>
      </c>
      <c r="D3322" s="17"/>
    </row>
    <row r="3323" spans="2:4" ht="15" x14ac:dyDescent="0.25">
      <c r="B3323" s="110">
        <v>39293</v>
      </c>
      <c r="C3323" s="42">
        <v>207</v>
      </c>
      <c r="D3323" s="17"/>
    </row>
    <row r="3324" spans="2:4" ht="15" x14ac:dyDescent="0.25">
      <c r="B3324" s="110">
        <v>39294</v>
      </c>
      <c r="C3324" s="42">
        <v>208</v>
      </c>
      <c r="D3324" s="17"/>
    </row>
    <row r="3325" spans="2:4" ht="15" x14ac:dyDescent="0.25">
      <c r="B3325" s="110">
        <v>39295</v>
      </c>
      <c r="C3325" s="42">
        <v>206</v>
      </c>
      <c r="D3325" s="17"/>
    </row>
    <row r="3326" spans="2:4" ht="15" x14ac:dyDescent="0.25">
      <c r="B3326" s="110">
        <v>39296</v>
      </c>
      <c r="C3326" s="42">
        <v>201</v>
      </c>
      <c r="D3326" s="17"/>
    </row>
    <row r="3327" spans="2:4" ht="15" x14ac:dyDescent="0.25">
      <c r="B3327" s="110">
        <v>39297</v>
      </c>
      <c r="C3327" s="42">
        <v>201</v>
      </c>
      <c r="D3327" s="17"/>
    </row>
    <row r="3328" spans="2:4" ht="15" x14ac:dyDescent="0.25">
      <c r="B3328" s="110">
        <v>39300</v>
      </c>
      <c r="C3328" s="42">
        <v>200</v>
      </c>
      <c r="D3328" s="17"/>
    </row>
    <row r="3329" spans="2:4" ht="15" x14ac:dyDescent="0.25">
      <c r="B3329" s="110">
        <v>39301</v>
      </c>
      <c r="C3329" s="42">
        <v>194</v>
      </c>
      <c r="D3329" s="17"/>
    </row>
    <row r="3330" spans="2:4" ht="15" x14ac:dyDescent="0.25">
      <c r="B3330" s="110">
        <v>39302</v>
      </c>
      <c r="C3330" s="42">
        <v>175</v>
      </c>
      <c r="D3330" s="17"/>
    </row>
    <row r="3331" spans="2:4" ht="15" x14ac:dyDescent="0.25">
      <c r="B3331" s="110">
        <v>39303</v>
      </c>
      <c r="C3331" s="42">
        <v>184</v>
      </c>
      <c r="D3331" s="17"/>
    </row>
    <row r="3332" spans="2:4" ht="15" x14ac:dyDescent="0.25">
      <c r="B3332" s="110">
        <v>39304</v>
      </c>
      <c r="C3332" s="42">
        <v>190</v>
      </c>
      <c r="D3332" s="17"/>
    </row>
    <row r="3333" spans="2:4" ht="15" x14ac:dyDescent="0.25">
      <c r="B3333" s="110">
        <v>39307</v>
      </c>
      <c r="C3333" s="42">
        <v>189</v>
      </c>
      <c r="D3333" s="17"/>
    </row>
    <row r="3334" spans="2:4" ht="15" x14ac:dyDescent="0.25">
      <c r="B3334" s="110">
        <v>39308</v>
      </c>
      <c r="C3334" s="42">
        <v>197</v>
      </c>
      <c r="D3334" s="17"/>
    </row>
    <row r="3335" spans="2:4" ht="15" x14ac:dyDescent="0.25">
      <c r="B3335" s="110">
        <v>39309</v>
      </c>
      <c r="C3335" s="42">
        <v>200</v>
      </c>
      <c r="D3335" s="17"/>
    </row>
    <row r="3336" spans="2:4" ht="15" x14ac:dyDescent="0.25">
      <c r="B3336" s="110">
        <v>39310</v>
      </c>
      <c r="C3336" s="42">
        <v>229</v>
      </c>
      <c r="D3336" s="17"/>
    </row>
    <row r="3337" spans="2:4" ht="15" x14ac:dyDescent="0.25">
      <c r="B3337" s="110">
        <v>39311</v>
      </c>
      <c r="C3337" s="42">
        <v>208</v>
      </c>
      <c r="D3337" s="17"/>
    </row>
    <row r="3338" spans="2:4" ht="15" x14ac:dyDescent="0.25">
      <c r="B3338" s="110">
        <v>39314</v>
      </c>
      <c r="C3338" s="42">
        <v>216</v>
      </c>
      <c r="D3338" s="17"/>
    </row>
    <row r="3339" spans="2:4" ht="15" x14ac:dyDescent="0.25">
      <c r="B3339" s="110">
        <v>39315</v>
      </c>
      <c r="C3339" s="42">
        <v>217</v>
      </c>
      <c r="D3339" s="17"/>
    </row>
    <row r="3340" spans="2:4" ht="15" x14ac:dyDescent="0.25">
      <c r="B3340" s="110">
        <v>39316</v>
      </c>
      <c r="C3340" s="42">
        <v>210</v>
      </c>
      <c r="D3340" s="17"/>
    </row>
    <row r="3341" spans="2:4" ht="15" x14ac:dyDescent="0.25">
      <c r="B3341" s="110">
        <v>39317</v>
      </c>
      <c r="C3341" s="42">
        <v>207</v>
      </c>
      <c r="D3341" s="17"/>
    </row>
    <row r="3342" spans="2:4" ht="15" x14ac:dyDescent="0.25">
      <c r="B3342" s="110">
        <v>39318</v>
      </c>
      <c r="C3342" s="42">
        <v>200</v>
      </c>
      <c r="D3342" s="17"/>
    </row>
    <row r="3343" spans="2:4" ht="15" x14ac:dyDescent="0.25">
      <c r="B3343" s="110">
        <v>39321</v>
      </c>
      <c r="C3343" s="42">
        <v>200</v>
      </c>
      <c r="D3343" s="17"/>
    </row>
    <row r="3344" spans="2:4" ht="15" x14ac:dyDescent="0.25">
      <c r="B3344" s="110">
        <v>39322</v>
      </c>
      <c r="C3344" s="42">
        <v>207</v>
      </c>
      <c r="D3344" s="17"/>
    </row>
    <row r="3345" spans="2:4" ht="15" x14ac:dyDescent="0.25">
      <c r="B3345" s="110">
        <v>39323</v>
      </c>
      <c r="C3345" s="42">
        <v>200</v>
      </c>
      <c r="D3345" s="17"/>
    </row>
    <row r="3346" spans="2:4" ht="15" x14ac:dyDescent="0.25">
      <c r="B3346" s="110">
        <v>39324</v>
      </c>
      <c r="C3346" s="42">
        <v>206</v>
      </c>
      <c r="D3346" s="17"/>
    </row>
    <row r="3347" spans="2:4" ht="15" x14ac:dyDescent="0.25">
      <c r="B3347" s="110">
        <v>39325</v>
      </c>
      <c r="C3347" s="42">
        <v>195</v>
      </c>
      <c r="D3347" s="17"/>
    </row>
    <row r="3348" spans="2:4" ht="15" x14ac:dyDescent="0.25">
      <c r="B3348" s="110">
        <v>39329</v>
      </c>
      <c r="C3348" s="42">
        <v>196</v>
      </c>
      <c r="D3348" s="17"/>
    </row>
    <row r="3349" spans="2:4" ht="15" x14ac:dyDescent="0.25">
      <c r="B3349" s="110">
        <v>39330</v>
      </c>
      <c r="C3349" s="42">
        <v>206</v>
      </c>
      <c r="D3349" s="17"/>
    </row>
    <row r="3350" spans="2:4" ht="15" x14ac:dyDescent="0.25">
      <c r="B3350" s="110">
        <v>39331</v>
      </c>
      <c r="C3350" s="42">
        <v>204</v>
      </c>
      <c r="D3350" s="17"/>
    </row>
    <row r="3351" spans="2:4" ht="15" x14ac:dyDescent="0.25">
      <c r="B3351" s="110">
        <v>39332</v>
      </c>
      <c r="C3351" s="42">
        <v>212</v>
      </c>
      <c r="D3351" s="17"/>
    </row>
    <row r="3352" spans="2:4" ht="15" x14ac:dyDescent="0.25">
      <c r="B3352" s="110">
        <v>39335</v>
      </c>
      <c r="C3352" s="42">
        <v>219</v>
      </c>
      <c r="D3352" s="17"/>
    </row>
    <row r="3353" spans="2:4" ht="15" x14ac:dyDescent="0.25">
      <c r="B3353" s="110">
        <v>39336</v>
      </c>
      <c r="C3353" s="42">
        <v>210</v>
      </c>
      <c r="D3353" s="17"/>
    </row>
    <row r="3354" spans="2:4" ht="15" x14ac:dyDescent="0.25">
      <c r="B3354" s="110">
        <v>39337</v>
      </c>
      <c r="C3354" s="42">
        <v>207</v>
      </c>
      <c r="D3354" s="17"/>
    </row>
    <row r="3355" spans="2:4" ht="15" x14ac:dyDescent="0.25">
      <c r="B3355" s="110">
        <v>39338</v>
      </c>
      <c r="C3355" s="42">
        <v>199</v>
      </c>
      <c r="D3355" s="17"/>
    </row>
    <row r="3356" spans="2:4" ht="15" x14ac:dyDescent="0.25">
      <c r="B3356" s="110">
        <v>39339</v>
      </c>
      <c r="C3356" s="42">
        <v>198</v>
      </c>
      <c r="D3356" s="17"/>
    </row>
    <row r="3357" spans="2:4" ht="15" x14ac:dyDescent="0.25">
      <c r="B3357" s="110">
        <v>39342</v>
      </c>
      <c r="C3357" s="42">
        <v>199</v>
      </c>
      <c r="D3357" s="17"/>
    </row>
    <row r="3358" spans="2:4" ht="15" x14ac:dyDescent="0.25">
      <c r="B3358" s="110">
        <v>39343</v>
      </c>
      <c r="C3358" s="42">
        <v>188</v>
      </c>
      <c r="D3358" s="17"/>
    </row>
    <row r="3359" spans="2:4" ht="15" x14ac:dyDescent="0.25">
      <c r="B3359" s="110">
        <v>39344</v>
      </c>
      <c r="C3359" s="42">
        <v>177</v>
      </c>
      <c r="D3359" s="17"/>
    </row>
    <row r="3360" spans="2:4" ht="15" x14ac:dyDescent="0.25">
      <c r="B3360" s="110">
        <v>39345</v>
      </c>
      <c r="C3360" s="42">
        <v>172</v>
      </c>
      <c r="D3360" s="17"/>
    </row>
    <row r="3361" spans="2:4" ht="15" x14ac:dyDescent="0.25">
      <c r="B3361" s="110">
        <v>39346</v>
      </c>
      <c r="C3361" s="42">
        <v>172</v>
      </c>
      <c r="D3361" s="17"/>
    </row>
    <row r="3362" spans="2:4" ht="15" x14ac:dyDescent="0.25">
      <c r="B3362" s="110">
        <v>39349</v>
      </c>
      <c r="C3362" s="42">
        <v>174</v>
      </c>
      <c r="D3362" s="17"/>
    </row>
    <row r="3363" spans="2:4" ht="15" x14ac:dyDescent="0.25">
      <c r="B3363" s="110">
        <v>39350</v>
      </c>
      <c r="C3363" s="42">
        <v>173</v>
      </c>
      <c r="D3363" s="17"/>
    </row>
    <row r="3364" spans="2:4" ht="15" x14ac:dyDescent="0.25">
      <c r="B3364" s="110">
        <v>39351</v>
      </c>
      <c r="C3364" s="42">
        <v>172</v>
      </c>
      <c r="D3364" s="17"/>
    </row>
    <row r="3365" spans="2:4" ht="15" x14ac:dyDescent="0.25">
      <c r="B3365" s="110">
        <v>39352</v>
      </c>
      <c r="C3365" s="42">
        <v>176</v>
      </c>
      <c r="D3365" s="17"/>
    </row>
    <row r="3366" spans="2:4" ht="15" x14ac:dyDescent="0.25">
      <c r="B3366" s="110">
        <v>39353</v>
      </c>
      <c r="C3366" s="42">
        <v>173</v>
      </c>
      <c r="D3366" s="17"/>
    </row>
    <row r="3367" spans="2:4" ht="15" x14ac:dyDescent="0.25">
      <c r="B3367" s="110">
        <v>39356</v>
      </c>
      <c r="C3367" s="42">
        <v>173</v>
      </c>
      <c r="D3367" s="17"/>
    </row>
    <row r="3368" spans="2:4" ht="15" x14ac:dyDescent="0.25">
      <c r="B3368" s="110">
        <v>39357</v>
      </c>
      <c r="C3368" s="42">
        <v>173</v>
      </c>
      <c r="D3368" s="17"/>
    </row>
    <row r="3369" spans="2:4" ht="15" x14ac:dyDescent="0.25">
      <c r="B3369" s="110">
        <v>39358</v>
      </c>
      <c r="C3369" s="42">
        <v>170</v>
      </c>
      <c r="D3369" s="17"/>
    </row>
    <row r="3370" spans="2:4" ht="15" x14ac:dyDescent="0.25">
      <c r="B3370" s="110">
        <v>39359</v>
      </c>
      <c r="C3370" s="42">
        <v>171</v>
      </c>
      <c r="D3370" s="17"/>
    </row>
    <row r="3371" spans="2:4" ht="15" x14ac:dyDescent="0.25">
      <c r="B3371" s="110">
        <v>39360</v>
      </c>
      <c r="C3371" s="42">
        <v>165</v>
      </c>
      <c r="D3371" s="17"/>
    </row>
    <row r="3372" spans="2:4" ht="15" x14ac:dyDescent="0.25">
      <c r="B3372" s="110">
        <v>39364</v>
      </c>
      <c r="C3372" s="42">
        <v>161</v>
      </c>
      <c r="D3372" s="17"/>
    </row>
    <row r="3373" spans="2:4" ht="15" x14ac:dyDescent="0.25">
      <c r="B3373" s="110">
        <v>39365</v>
      </c>
      <c r="C3373" s="42">
        <v>162</v>
      </c>
      <c r="D3373" s="17"/>
    </row>
    <row r="3374" spans="2:4" ht="15" x14ac:dyDescent="0.25">
      <c r="B3374" s="110">
        <v>39366</v>
      </c>
      <c r="C3374" s="42">
        <v>161</v>
      </c>
      <c r="D3374" s="17"/>
    </row>
    <row r="3375" spans="2:4" ht="15" x14ac:dyDescent="0.25">
      <c r="B3375" s="110">
        <v>39367</v>
      </c>
      <c r="C3375" s="42">
        <v>158</v>
      </c>
      <c r="D3375" s="17"/>
    </row>
    <row r="3376" spans="2:4" ht="15" x14ac:dyDescent="0.25">
      <c r="B3376" s="110">
        <v>39370</v>
      </c>
      <c r="C3376" s="42">
        <v>160</v>
      </c>
      <c r="D3376" s="17"/>
    </row>
    <row r="3377" spans="2:4" ht="15" x14ac:dyDescent="0.25">
      <c r="B3377" s="110">
        <v>39371</v>
      </c>
      <c r="C3377" s="42">
        <v>161</v>
      </c>
      <c r="D3377" s="17"/>
    </row>
    <row r="3378" spans="2:4" ht="15" x14ac:dyDescent="0.25">
      <c r="B3378" s="110">
        <v>39372</v>
      </c>
      <c r="C3378" s="42">
        <v>170</v>
      </c>
      <c r="D3378" s="17"/>
    </row>
    <row r="3379" spans="2:4" ht="15" x14ac:dyDescent="0.25">
      <c r="B3379" s="110">
        <v>39373</v>
      </c>
      <c r="C3379" s="42">
        <v>167</v>
      </c>
      <c r="D3379" s="17"/>
    </row>
    <row r="3380" spans="2:4" ht="15" x14ac:dyDescent="0.25">
      <c r="B3380" s="110">
        <v>39374</v>
      </c>
      <c r="C3380" s="42">
        <v>177</v>
      </c>
      <c r="D3380" s="17"/>
    </row>
    <row r="3381" spans="2:4" ht="15" x14ac:dyDescent="0.25">
      <c r="B3381" s="110">
        <v>39377</v>
      </c>
      <c r="C3381" s="42">
        <v>179</v>
      </c>
      <c r="D3381" s="17"/>
    </row>
    <row r="3382" spans="2:4" ht="15" x14ac:dyDescent="0.25">
      <c r="B3382" s="110">
        <v>39378</v>
      </c>
      <c r="C3382" s="42">
        <v>177</v>
      </c>
      <c r="D3382" s="17"/>
    </row>
    <row r="3383" spans="2:4" ht="15" x14ac:dyDescent="0.25">
      <c r="B3383" s="110">
        <v>39379</v>
      </c>
      <c r="C3383" s="42">
        <v>183</v>
      </c>
      <c r="D3383" s="17"/>
    </row>
    <row r="3384" spans="2:4" ht="15" x14ac:dyDescent="0.25">
      <c r="B3384" s="110">
        <v>39380</v>
      </c>
      <c r="C3384" s="42">
        <v>180</v>
      </c>
      <c r="D3384" s="17"/>
    </row>
    <row r="3385" spans="2:4" ht="15" x14ac:dyDescent="0.25">
      <c r="B3385" s="110">
        <v>39381</v>
      </c>
      <c r="C3385" s="42">
        <v>177</v>
      </c>
      <c r="D3385" s="17"/>
    </row>
    <row r="3386" spans="2:4" ht="15" x14ac:dyDescent="0.25">
      <c r="B3386" s="110">
        <v>39384</v>
      </c>
      <c r="C3386" s="42">
        <v>176</v>
      </c>
      <c r="D3386" s="17"/>
    </row>
    <row r="3387" spans="2:4" ht="15" x14ac:dyDescent="0.25">
      <c r="B3387" s="110">
        <v>39385</v>
      </c>
      <c r="C3387" s="42">
        <v>175</v>
      </c>
      <c r="D3387" s="17"/>
    </row>
    <row r="3388" spans="2:4" ht="15" x14ac:dyDescent="0.25">
      <c r="B3388" s="110">
        <v>39386</v>
      </c>
      <c r="C3388" s="42">
        <v>167</v>
      </c>
      <c r="D3388" s="17"/>
    </row>
    <row r="3389" spans="2:4" ht="15" x14ac:dyDescent="0.25">
      <c r="B3389" s="110">
        <v>39387</v>
      </c>
      <c r="C3389" s="42">
        <v>179</v>
      </c>
      <c r="D3389" s="17"/>
    </row>
    <row r="3390" spans="2:4" ht="15" x14ac:dyDescent="0.25">
      <c r="B3390" s="110">
        <v>39388</v>
      </c>
      <c r="C3390" s="42">
        <v>187</v>
      </c>
      <c r="D3390" s="17"/>
    </row>
    <row r="3391" spans="2:4" ht="15" x14ac:dyDescent="0.25">
      <c r="B3391" s="110">
        <v>39391</v>
      </c>
      <c r="C3391" s="42">
        <v>186</v>
      </c>
      <c r="D3391" s="17"/>
    </row>
    <row r="3392" spans="2:4" ht="15" x14ac:dyDescent="0.25">
      <c r="B3392" s="110">
        <v>39392</v>
      </c>
      <c r="C3392" s="42">
        <v>184</v>
      </c>
      <c r="D3392" s="17"/>
    </row>
    <row r="3393" spans="2:4" ht="15" x14ac:dyDescent="0.25">
      <c r="B3393" s="110">
        <v>39393</v>
      </c>
      <c r="C3393" s="42">
        <v>191</v>
      </c>
      <c r="D3393" s="17"/>
    </row>
    <row r="3394" spans="2:4" ht="15" x14ac:dyDescent="0.25">
      <c r="B3394" s="110">
        <v>39394</v>
      </c>
      <c r="C3394" s="42">
        <v>200</v>
      </c>
      <c r="D3394" s="17"/>
    </row>
    <row r="3395" spans="2:4" ht="15" x14ac:dyDescent="0.25">
      <c r="B3395" s="110">
        <v>39395</v>
      </c>
      <c r="C3395" s="42">
        <v>202</v>
      </c>
      <c r="D3395" s="17"/>
    </row>
    <row r="3396" spans="2:4" ht="15" x14ac:dyDescent="0.25">
      <c r="B3396" s="110">
        <v>39399</v>
      </c>
      <c r="C3396" s="42">
        <v>202</v>
      </c>
      <c r="D3396" s="17"/>
    </row>
    <row r="3397" spans="2:4" ht="15" x14ac:dyDescent="0.25">
      <c r="B3397" s="110">
        <v>39400</v>
      </c>
      <c r="C3397" s="42">
        <v>197</v>
      </c>
      <c r="D3397" s="17"/>
    </row>
    <row r="3398" spans="2:4" ht="15" x14ac:dyDescent="0.25">
      <c r="B3398" s="110">
        <v>39401</v>
      </c>
      <c r="C3398" s="42">
        <v>202</v>
      </c>
      <c r="D3398" s="17"/>
    </row>
    <row r="3399" spans="2:4" ht="15" x14ac:dyDescent="0.25">
      <c r="B3399" s="110">
        <v>39402</v>
      </c>
      <c r="C3399" s="42">
        <v>210</v>
      </c>
      <c r="D3399" s="17"/>
    </row>
    <row r="3400" spans="2:4" ht="15" x14ac:dyDescent="0.25">
      <c r="B3400" s="110">
        <v>39405</v>
      </c>
      <c r="C3400" s="42">
        <v>220</v>
      </c>
      <c r="D3400" s="17"/>
    </row>
    <row r="3401" spans="2:4" ht="15" x14ac:dyDescent="0.25">
      <c r="B3401" s="110">
        <v>39406</v>
      </c>
      <c r="C3401" s="42">
        <v>221</v>
      </c>
      <c r="D3401" s="17"/>
    </row>
    <row r="3402" spans="2:4" ht="15" x14ac:dyDescent="0.25">
      <c r="B3402" s="110">
        <v>39407</v>
      </c>
      <c r="C3402" s="42">
        <v>234</v>
      </c>
      <c r="D3402" s="17"/>
    </row>
    <row r="3403" spans="2:4" ht="15" x14ac:dyDescent="0.25">
      <c r="B3403" s="110">
        <v>39409</v>
      </c>
      <c r="C3403" s="42">
        <v>233</v>
      </c>
      <c r="D3403" s="17"/>
    </row>
    <row r="3404" spans="2:4" ht="15" x14ac:dyDescent="0.25">
      <c r="B3404" s="110">
        <v>39412</v>
      </c>
      <c r="C3404" s="42">
        <v>254</v>
      </c>
      <c r="D3404" s="17"/>
    </row>
    <row r="3405" spans="2:4" ht="15" x14ac:dyDescent="0.25">
      <c r="B3405" s="110">
        <v>39413</v>
      </c>
      <c r="C3405" s="42">
        <v>246</v>
      </c>
      <c r="D3405" s="17"/>
    </row>
    <row r="3406" spans="2:4" ht="15" x14ac:dyDescent="0.25">
      <c r="B3406" s="110">
        <v>39414</v>
      </c>
      <c r="C3406" s="42">
        <v>229</v>
      </c>
      <c r="D3406" s="17"/>
    </row>
    <row r="3407" spans="2:4" ht="15" x14ac:dyDescent="0.25">
      <c r="B3407" s="110">
        <v>39415</v>
      </c>
      <c r="C3407" s="42">
        <v>233</v>
      </c>
      <c r="D3407" s="17"/>
    </row>
    <row r="3408" spans="2:4" ht="15" x14ac:dyDescent="0.25">
      <c r="B3408" s="110">
        <v>39416</v>
      </c>
      <c r="C3408" s="42">
        <v>220</v>
      </c>
      <c r="D3408" s="17"/>
    </row>
    <row r="3409" spans="2:4" ht="15" x14ac:dyDescent="0.25">
      <c r="B3409" s="110">
        <v>39419</v>
      </c>
      <c r="C3409" s="42">
        <v>230</v>
      </c>
      <c r="D3409" s="17"/>
    </row>
    <row r="3410" spans="2:4" ht="15" x14ac:dyDescent="0.25">
      <c r="B3410" s="110">
        <v>39420</v>
      </c>
      <c r="C3410" s="42">
        <v>231</v>
      </c>
      <c r="D3410" s="17"/>
    </row>
    <row r="3411" spans="2:4" ht="15" x14ac:dyDescent="0.25">
      <c r="B3411" s="110">
        <v>39421</v>
      </c>
      <c r="C3411" s="42">
        <v>227</v>
      </c>
      <c r="D3411" s="17"/>
    </row>
    <row r="3412" spans="2:4" ht="15" x14ac:dyDescent="0.25">
      <c r="B3412" s="110">
        <v>39422</v>
      </c>
      <c r="C3412" s="42">
        <v>218</v>
      </c>
      <c r="D3412" s="17"/>
    </row>
    <row r="3413" spans="2:4" ht="15" x14ac:dyDescent="0.25">
      <c r="B3413" s="110">
        <v>39423</v>
      </c>
      <c r="C3413" s="42">
        <v>211</v>
      </c>
      <c r="D3413" s="17"/>
    </row>
    <row r="3414" spans="2:4" ht="15" x14ac:dyDescent="0.25">
      <c r="B3414" s="110">
        <v>39426</v>
      </c>
      <c r="C3414" s="42">
        <v>205</v>
      </c>
      <c r="D3414" s="17"/>
    </row>
    <row r="3415" spans="2:4" ht="15" x14ac:dyDescent="0.25">
      <c r="B3415" s="110">
        <v>39427</v>
      </c>
      <c r="C3415" s="42">
        <v>216</v>
      </c>
      <c r="D3415" s="17"/>
    </row>
    <row r="3416" spans="2:4" ht="15" x14ac:dyDescent="0.25">
      <c r="B3416" s="110">
        <v>39428</v>
      </c>
      <c r="C3416" s="42">
        <v>214</v>
      </c>
      <c r="D3416" s="17"/>
    </row>
    <row r="3417" spans="2:4" ht="15" x14ac:dyDescent="0.25">
      <c r="B3417" s="110">
        <v>39429</v>
      </c>
      <c r="C3417" s="42">
        <v>205</v>
      </c>
      <c r="D3417" s="17"/>
    </row>
    <row r="3418" spans="2:4" ht="15" x14ac:dyDescent="0.25">
      <c r="B3418" s="110">
        <v>39430</v>
      </c>
      <c r="C3418" s="42">
        <v>202</v>
      </c>
      <c r="D3418" s="17"/>
    </row>
    <row r="3419" spans="2:4" ht="15" x14ac:dyDescent="0.25">
      <c r="B3419" s="110">
        <v>39433</v>
      </c>
      <c r="C3419" s="42">
        <v>212</v>
      </c>
      <c r="D3419" s="17"/>
    </row>
    <row r="3420" spans="2:4" ht="15" x14ac:dyDescent="0.25">
      <c r="B3420" s="110">
        <v>39434</v>
      </c>
      <c r="C3420" s="42">
        <v>217</v>
      </c>
      <c r="D3420" s="17"/>
    </row>
    <row r="3421" spans="2:4" ht="15" x14ac:dyDescent="0.25">
      <c r="B3421" s="110">
        <v>39435</v>
      </c>
      <c r="C3421" s="42">
        <v>223</v>
      </c>
      <c r="D3421" s="17"/>
    </row>
    <row r="3422" spans="2:4" ht="15" x14ac:dyDescent="0.25">
      <c r="B3422" s="110">
        <v>39436</v>
      </c>
      <c r="C3422" s="42">
        <v>228</v>
      </c>
      <c r="D3422" s="17"/>
    </row>
    <row r="3423" spans="2:4" ht="15" x14ac:dyDescent="0.25">
      <c r="B3423" s="110">
        <v>39437</v>
      </c>
      <c r="C3423" s="42">
        <v>214</v>
      </c>
      <c r="D3423" s="17"/>
    </row>
    <row r="3424" spans="2:4" ht="15" x14ac:dyDescent="0.25">
      <c r="B3424" s="110">
        <v>39440</v>
      </c>
      <c r="C3424" s="42">
        <v>207</v>
      </c>
      <c r="D3424" s="17"/>
    </row>
    <row r="3425" spans="2:4" ht="15" x14ac:dyDescent="0.25">
      <c r="B3425" s="110">
        <v>39442</v>
      </c>
      <c r="C3425" s="42">
        <v>203</v>
      </c>
      <c r="D3425" s="17"/>
    </row>
    <row r="3426" spans="2:4" ht="15" x14ac:dyDescent="0.25">
      <c r="B3426" s="110">
        <v>39443</v>
      </c>
      <c r="C3426" s="42">
        <v>205</v>
      </c>
      <c r="D3426" s="17"/>
    </row>
    <row r="3427" spans="2:4" ht="15" x14ac:dyDescent="0.25">
      <c r="B3427" s="110">
        <v>39444</v>
      </c>
      <c r="C3427" s="42">
        <v>213</v>
      </c>
      <c r="D3427" s="17"/>
    </row>
    <row r="3428" spans="2:4" ht="15" x14ac:dyDescent="0.25">
      <c r="B3428" s="110">
        <v>39447</v>
      </c>
      <c r="C3428" s="42">
        <v>221</v>
      </c>
      <c r="D3428" s="17"/>
    </row>
    <row r="3429" spans="2:4" ht="15" x14ac:dyDescent="0.25">
      <c r="B3429" s="110">
        <v>39449</v>
      </c>
      <c r="C3429" s="42">
        <v>227</v>
      </c>
      <c r="D3429" s="17"/>
    </row>
    <row r="3430" spans="2:4" ht="15" x14ac:dyDescent="0.25">
      <c r="B3430" s="110">
        <v>39450</v>
      </c>
      <c r="C3430" s="42">
        <v>226</v>
      </c>
      <c r="D3430" s="17"/>
    </row>
    <row r="3431" spans="2:4" ht="15" x14ac:dyDescent="0.25">
      <c r="B3431" s="110">
        <v>39451</v>
      </c>
      <c r="C3431" s="42">
        <v>231</v>
      </c>
      <c r="D3431" s="17"/>
    </row>
    <row r="3432" spans="2:4" ht="15" x14ac:dyDescent="0.25">
      <c r="B3432" s="110">
        <v>39454</v>
      </c>
      <c r="C3432" s="42">
        <v>229</v>
      </c>
      <c r="D3432" s="17"/>
    </row>
    <row r="3433" spans="2:4" ht="15" x14ac:dyDescent="0.25">
      <c r="B3433" s="110">
        <v>39455</v>
      </c>
      <c r="C3433" s="42">
        <v>225</v>
      </c>
      <c r="D3433" s="17"/>
    </row>
    <row r="3434" spans="2:4" ht="15" x14ac:dyDescent="0.25">
      <c r="B3434" s="110">
        <v>39456</v>
      </c>
      <c r="C3434" s="42">
        <v>238</v>
      </c>
      <c r="D3434" s="17"/>
    </row>
    <row r="3435" spans="2:4" ht="15" x14ac:dyDescent="0.25">
      <c r="B3435" s="110">
        <v>39457</v>
      </c>
      <c r="C3435" s="42">
        <v>226</v>
      </c>
      <c r="D3435" s="17"/>
    </row>
    <row r="3436" spans="2:4" ht="15" x14ac:dyDescent="0.25">
      <c r="B3436" s="110">
        <v>39458</v>
      </c>
      <c r="C3436" s="42">
        <v>231</v>
      </c>
      <c r="D3436" s="17"/>
    </row>
    <row r="3437" spans="2:4" ht="15" x14ac:dyDescent="0.25">
      <c r="B3437" s="110">
        <v>39461</v>
      </c>
      <c r="C3437" s="42">
        <v>231</v>
      </c>
      <c r="D3437" s="17"/>
    </row>
    <row r="3438" spans="2:4" ht="15" x14ac:dyDescent="0.25">
      <c r="B3438" s="110">
        <v>39462</v>
      </c>
      <c r="C3438" s="42">
        <v>238</v>
      </c>
      <c r="D3438" s="17"/>
    </row>
    <row r="3439" spans="2:4" ht="15" x14ac:dyDescent="0.25">
      <c r="B3439" s="110">
        <v>39463</v>
      </c>
      <c r="C3439" s="42">
        <v>236</v>
      </c>
      <c r="D3439" s="17"/>
    </row>
    <row r="3440" spans="2:4" ht="15" x14ac:dyDescent="0.25">
      <c r="B3440" s="110">
        <v>39464</v>
      </c>
      <c r="C3440" s="42">
        <v>248</v>
      </c>
      <c r="D3440" s="17"/>
    </row>
    <row r="3441" spans="2:4" ht="15" x14ac:dyDescent="0.25">
      <c r="B3441" s="110">
        <v>39465</v>
      </c>
      <c r="C3441" s="42">
        <v>252</v>
      </c>
      <c r="D3441" s="17"/>
    </row>
    <row r="3442" spans="2:4" ht="15" x14ac:dyDescent="0.25">
      <c r="B3442" s="110">
        <v>39469</v>
      </c>
      <c r="C3442" s="42">
        <v>269</v>
      </c>
      <c r="D3442" s="17"/>
    </row>
    <row r="3443" spans="2:4" ht="15" x14ac:dyDescent="0.25">
      <c r="B3443" s="110">
        <v>39470</v>
      </c>
      <c r="C3443" s="42">
        <v>275</v>
      </c>
      <c r="D3443" s="17"/>
    </row>
    <row r="3444" spans="2:4" ht="15" x14ac:dyDescent="0.25">
      <c r="B3444" s="110">
        <v>39471</v>
      </c>
      <c r="C3444" s="42">
        <v>252</v>
      </c>
      <c r="D3444" s="17"/>
    </row>
    <row r="3445" spans="2:4" ht="15" x14ac:dyDescent="0.25">
      <c r="B3445" s="110">
        <v>39472</v>
      </c>
      <c r="C3445" s="42">
        <v>258</v>
      </c>
      <c r="D3445" s="17"/>
    </row>
    <row r="3446" spans="2:4" ht="15" x14ac:dyDescent="0.25">
      <c r="B3446" s="110">
        <v>39475</v>
      </c>
      <c r="C3446" s="42">
        <v>259</v>
      </c>
      <c r="D3446" s="17"/>
    </row>
    <row r="3447" spans="2:4" ht="15" x14ac:dyDescent="0.25">
      <c r="B3447" s="110">
        <v>39476</v>
      </c>
      <c r="C3447" s="42">
        <v>253</v>
      </c>
      <c r="D3447" s="17"/>
    </row>
    <row r="3448" spans="2:4" ht="15" x14ac:dyDescent="0.25">
      <c r="B3448" s="110">
        <v>39477</v>
      </c>
      <c r="C3448" s="42">
        <v>244</v>
      </c>
      <c r="D3448" s="17"/>
    </row>
    <row r="3449" spans="2:4" ht="15" x14ac:dyDescent="0.25">
      <c r="B3449" s="110">
        <v>39478</v>
      </c>
      <c r="C3449" s="42">
        <v>255</v>
      </c>
      <c r="D3449" s="17"/>
    </row>
    <row r="3450" spans="2:4" ht="15" x14ac:dyDescent="0.25">
      <c r="B3450" s="110">
        <v>39479</v>
      </c>
      <c r="C3450" s="42">
        <v>259</v>
      </c>
      <c r="D3450" s="17"/>
    </row>
    <row r="3451" spans="2:4" ht="15" x14ac:dyDescent="0.25">
      <c r="B3451" s="110">
        <v>39482</v>
      </c>
      <c r="C3451" s="42">
        <v>253</v>
      </c>
      <c r="D3451" s="17"/>
    </row>
    <row r="3452" spans="2:4" ht="15" x14ac:dyDescent="0.25">
      <c r="B3452" s="110">
        <v>39483</v>
      </c>
      <c r="C3452" s="42">
        <v>265</v>
      </c>
      <c r="D3452" s="17"/>
    </row>
    <row r="3453" spans="2:4" ht="15" x14ac:dyDescent="0.25">
      <c r="B3453" s="110">
        <v>39484</v>
      </c>
      <c r="C3453" s="42">
        <v>265</v>
      </c>
      <c r="D3453" s="17"/>
    </row>
    <row r="3454" spans="2:4" ht="15" x14ac:dyDescent="0.25">
      <c r="B3454" s="110">
        <v>39485</v>
      </c>
      <c r="C3454" s="42">
        <v>257</v>
      </c>
      <c r="D3454" s="17"/>
    </row>
    <row r="3455" spans="2:4" ht="15" x14ac:dyDescent="0.25">
      <c r="B3455" s="110">
        <v>39486</v>
      </c>
      <c r="C3455" s="42">
        <v>273</v>
      </c>
      <c r="D3455" s="17"/>
    </row>
    <row r="3456" spans="2:4" ht="15" x14ac:dyDescent="0.25">
      <c r="B3456" s="110">
        <v>39489</v>
      </c>
      <c r="C3456" s="42">
        <v>273</v>
      </c>
      <c r="D3456" s="17"/>
    </row>
    <row r="3457" spans="2:4" ht="15" x14ac:dyDescent="0.25">
      <c r="B3457" s="110">
        <v>39490</v>
      </c>
      <c r="C3457" s="42">
        <v>263</v>
      </c>
      <c r="D3457" s="17"/>
    </row>
    <row r="3458" spans="2:4" ht="15" x14ac:dyDescent="0.25">
      <c r="B3458" s="110">
        <v>39491</v>
      </c>
      <c r="C3458" s="42">
        <v>258</v>
      </c>
      <c r="D3458" s="17"/>
    </row>
    <row r="3459" spans="2:4" ht="15" x14ac:dyDescent="0.25">
      <c r="B3459" s="110">
        <v>39492</v>
      </c>
      <c r="C3459" s="42">
        <v>252</v>
      </c>
      <c r="D3459" s="17"/>
    </row>
    <row r="3460" spans="2:4" ht="15" x14ac:dyDescent="0.25">
      <c r="B3460" s="110">
        <v>39493</v>
      </c>
      <c r="C3460" s="42">
        <v>261</v>
      </c>
      <c r="D3460" s="17"/>
    </row>
    <row r="3461" spans="2:4" ht="15" x14ac:dyDescent="0.25">
      <c r="B3461" s="110">
        <v>39497</v>
      </c>
      <c r="C3461" s="42">
        <v>261</v>
      </c>
      <c r="D3461" s="17"/>
    </row>
    <row r="3462" spans="2:4" ht="15" x14ac:dyDescent="0.25">
      <c r="B3462" s="110">
        <v>39498</v>
      </c>
      <c r="C3462" s="42">
        <v>252</v>
      </c>
      <c r="D3462" s="17"/>
    </row>
    <row r="3463" spans="2:4" ht="15" x14ac:dyDescent="0.25">
      <c r="B3463" s="110">
        <v>39499</v>
      </c>
      <c r="C3463" s="42">
        <v>255</v>
      </c>
      <c r="D3463" s="17"/>
    </row>
    <row r="3464" spans="2:4" ht="15" x14ac:dyDescent="0.25">
      <c r="B3464" s="110">
        <v>39500</v>
      </c>
      <c r="C3464" s="42">
        <v>248</v>
      </c>
      <c r="D3464" s="17"/>
    </row>
    <row r="3465" spans="2:4" ht="15" x14ac:dyDescent="0.25">
      <c r="B3465" s="110">
        <v>39503</v>
      </c>
      <c r="C3465" s="42">
        <v>239</v>
      </c>
      <c r="D3465" s="17"/>
    </row>
    <row r="3466" spans="2:4" ht="15" x14ac:dyDescent="0.25">
      <c r="B3466" s="110">
        <v>39504</v>
      </c>
      <c r="C3466" s="42">
        <v>238</v>
      </c>
      <c r="D3466" s="17"/>
    </row>
    <row r="3467" spans="2:4" ht="15" x14ac:dyDescent="0.25">
      <c r="B3467" s="110">
        <v>39505</v>
      </c>
      <c r="C3467" s="42">
        <v>240</v>
      </c>
      <c r="D3467" s="17"/>
    </row>
    <row r="3468" spans="2:4" ht="15" x14ac:dyDescent="0.25">
      <c r="B3468" s="110">
        <v>39506</v>
      </c>
      <c r="C3468" s="42">
        <v>255</v>
      </c>
      <c r="D3468" s="17"/>
    </row>
    <row r="3469" spans="2:4" ht="15" x14ac:dyDescent="0.25">
      <c r="B3469" s="110">
        <v>39507</v>
      </c>
      <c r="C3469" s="42">
        <v>265</v>
      </c>
      <c r="D3469" s="17"/>
    </row>
    <row r="3470" spans="2:4" ht="15" x14ac:dyDescent="0.25">
      <c r="B3470" s="110">
        <v>39510</v>
      </c>
      <c r="C3470" s="42">
        <v>267</v>
      </c>
      <c r="D3470" s="17"/>
    </row>
    <row r="3471" spans="2:4" ht="15" x14ac:dyDescent="0.25">
      <c r="B3471" s="110">
        <v>39511</v>
      </c>
      <c r="C3471" s="42">
        <v>258</v>
      </c>
      <c r="D3471" s="17"/>
    </row>
    <row r="3472" spans="2:4" ht="15" x14ac:dyDescent="0.25">
      <c r="B3472" s="110">
        <v>39512</v>
      </c>
      <c r="C3472" s="42">
        <v>252</v>
      </c>
      <c r="D3472" s="17"/>
    </row>
    <row r="3473" spans="2:4" ht="15" x14ac:dyDescent="0.25">
      <c r="B3473" s="110">
        <v>39513</v>
      </c>
      <c r="C3473" s="42">
        <v>257</v>
      </c>
      <c r="D3473" s="17"/>
    </row>
    <row r="3474" spans="2:4" ht="15" x14ac:dyDescent="0.25">
      <c r="B3474" s="110">
        <v>39514</v>
      </c>
      <c r="C3474" s="42">
        <v>273</v>
      </c>
      <c r="D3474" s="17"/>
    </row>
    <row r="3475" spans="2:4" ht="15" x14ac:dyDescent="0.25">
      <c r="B3475" s="110">
        <v>39517</v>
      </c>
      <c r="C3475" s="42">
        <v>284</v>
      </c>
      <c r="D3475" s="17"/>
    </row>
    <row r="3476" spans="2:4" ht="15" x14ac:dyDescent="0.25">
      <c r="B3476" s="110">
        <v>39518</v>
      </c>
      <c r="C3476" s="42">
        <v>265</v>
      </c>
      <c r="D3476" s="17"/>
    </row>
    <row r="3477" spans="2:4" ht="15" x14ac:dyDescent="0.25">
      <c r="B3477" s="110">
        <v>39519</v>
      </c>
      <c r="C3477" s="42">
        <v>272</v>
      </c>
      <c r="D3477" s="17"/>
    </row>
    <row r="3478" spans="2:4" ht="15" x14ac:dyDescent="0.25">
      <c r="B3478" s="110">
        <v>39520</v>
      </c>
      <c r="C3478" s="42">
        <v>277</v>
      </c>
      <c r="D3478" s="17"/>
    </row>
    <row r="3479" spans="2:4" ht="15" x14ac:dyDescent="0.25">
      <c r="B3479" s="110">
        <v>39521</v>
      </c>
      <c r="C3479" s="42">
        <v>289</v>
      </c>
      <c r="D3479" s="17"/>
    </row>
    <row r="3480" spans="2:4" ht="15" x14ac:dyDescent="0.25">
      <c r="B3480" s="110">
        <v>39524</v>
      </c>
      <c r="C3480" s="42">
        <v>305</v>
      </c>
      <c r="D3480" s="17"/>
    </row>
    <row r="3481" spans="2:4" ht="15" x14ac:dyDescent="0.25">
      <c r="B3481" s="110">
        <v>39525</v>
      </c>
      <c r="C3481" s="42">
        <v>285</v>
      </c>
      <c r="D3481" s="17"/>
    </row>
    <row r="3482" spans="2:4" ht="15" x14ac:dyDescent="0.25">
      <c r="B3482" s="110">
        <v>39526</v>
      </c>
      <c r="C3482" s="42">
        <v>290</v>
      </c>
      <c r="D3482" s="17"/>
    </row>
    <row r="3483" spans="2:4" ht="15" x14ac:dyDescent="0.25">
      <c r="B3483" s="110">
        <v>39527</v>
      </c>
      <c r="C3483" s="42">
        <v>291</v>
      </c>
      <c r="D3483" s="17"/>
    </row>
    <row r="3484" spans="2:4" ht="15" x14ac:dyDescent="0.25">
      <c r="B3484" s="110">
        <v>39531</v>
      </c>
      <c r="C3484" s="42">
        <v>273</v>
      </c>
      <c r="D3484" s="17"/>
    </row>
    <row r="3485" spans="2:4" ht="15" x14ac:dyDescent="0.25">
      <c r="B3485" s="110">
        <v>39532</v>
      </c>
      <c r="C3485" s="42">
        <v>275</v>
      </c>
      <c r="D3485" s="17"/>
    </row>
    <row r="3486" spans="2:4" ht="15" x14ac:dyDescent="0.25">
      <c r="B3486" s="110">
        <v>39533</v>
      </c>
      <c r="C3486" s="42">
        <v>277</v>
      </c>
      <c r="D3486" s="17"/>
    </row>
    <row r="3487" spans="2:4" ht="15" x14ac:dyDescent="0.25">
      <c r="B3487" s="110">
        <v>39534</v>
      </c>
      <c r="C3487" s="42">
        <v>273</v>
      </c>
      <c r="D3487" s="17"/>
    </row>
    <row r="3488" spans="2:4" ht="15" x14ac:dyDescent="0.25">
      <c r="B3488" s="110">
        <v>39535</v>
      </c>
      <c r="C3488" s="42">
        <v>278</v>
      </c>
      <c r="D3488" s="17"/>
    </row>
    <row r="3489" spans="2:4" ht="15" x14ac:dyDescent="0.25">
      <c r="B3489" s="110">
        <v>39538</v>
      </c>
      <c r="C3489" s="42">
        <v>284</v>
      </c>
      <c r="D3489" s="17"/>
    </row>
    <row r="3490" spans="2:4" ht="15" x14ac:dyDescent="0.25">
      <c r="B3490" s="110">
        <v>39539</v>
      </c>
      <c r="C3490" s="42">
        <v>273</v>
      </c>
      <c r="D3490" s="17"/>
    </row>
    <row r="3491" spans="2:4" ht="15" x14ac:dyDescent="0.25">
      <c r="B3491" s="110">
        <v>39540</v>
      </c>
      <c r="C3491" s="42">
        <v>268</v>
      </c>
      <c r="D3491" s="17"/>
    </row>
    <row r="3492" spans="2:4" ht="15" x14ac:dyDescent="0.25">
      <c r="B3492" s="110">
        <v>39541</v>
      </c>
      <c r="C3492" s="42">
        <v>263</v>
      </c>
      <c r="D3492" s="17"/>
    </row>
    <row r="3493" spans="2:4" ht="15" x14ac:dyDescent="0.25">
      <c r="B3493" s="110">
        <v>39542</v>
      </c>
      <c r="C3493" s="42">
        <v>265</v>
      </c>
      <c r="D3493" s="17"/>
    </row>
    <row r="3494" spans="2:4" ht="15" x14ac:dyDescent="0.25">
      <c r="B3494" s="110">
        <v>39545</v>
      </c>
      <c r="C3494" s="42">
        <v>258</v>
      </c>
      <c r="D3494" s="17"/>
    </row>
    <row r="3495" spans="2:4" ht="15" x14ac:dyDescent="0.25">
      <c r="B3495" s="110">
        <v>39546</v>
      </c>
      <c r="C3495" s="42">
        <v>256</v>
      </c>
      <c r="D3495" s="17"/>
    </row>
    <row r="3496" spans="2:4" ht="15" x14ac:dyDescent="0.25">
      <c r="B3496" s="110">
        <v>39547</v>
      </c>
      <c r="C3496" s="42">
        <v>264</v>
      </c>
      <c r="D3496" s="17"/>
    </row>
    <row r="3497" spans="2:4" ht="15" x14ac:dyDescent="0.25">
      <c r="B3497" s="110">
        <v>39548</v>
      </c>
      <c r="C3497" s="42">
        <v>256</v>
      </c>
      <c r="D3497" s="17"/>
    </row>
    <row r="3498" spans="2:4" ht="15" x14ac:dyDescent="0.25">
      <c r="B3498" s="110">
        <v>39549</v>
      </c>
      <c r="C3498" s="42">
        <v>256</v>
      </c>
      <c r="D3498" s="17"/>
    </row>
    <row r="3499" spans="2:4" ht="15" x14ac:dyDescent="0.25">
      <c r="B3499" s="110">
        <v>39552</v>
      </c>
      <c r="C3499" s="42">
        <v>252</v>
      </c>
      <c r="D3499" s="17"/>
    </row>
    <row r="3500" spans="2:4" ht="15" x14ac:dyDescent="0.25">
      <c r="B3500" s="110">
        <v>39553</v>
      </c>
      <c r="C3500" s="42">
        <v>245</v>
      </c>
      <c r="D3500" s="17"/>
    </row>
    <row r="3501" spans="2:4" ht="15" x14ac:dyDescent="0.25">
      <c r="B3501" s="110">
        <v>39554</v>
      </c>
      <c r="C3501" s="42">
        <v>228</v>
      </c>
      <c r="D3501" s="17"/>
    </row>
    <row r="3502" spans="2:4" ht="15" x14ac:dyDescent="0.25">
      <c r="B3502" s="110">
        <v>39555</v>
      </c>
      <c r="C3502" s="42">
        <v>230</v>
      </c>
      <c r="D3502" s="17"/>
    </row>
    <row r="3503" spans="2:4" ht="15" x14ac:dyDescent="0.25">
      <c r="B3503" s="110">
        <v>39556</v>
      </c>
      <c r="C3503" s="42">
        <v>229</v>
      </c>
      <c r="D3503" s="17"/>
    </row>
    <row r="3504" spans="2:4" ht="15" x14ac:dyDescent="0.25">
      <c r="B3504" s="110">
        <v>39559</v>
      </c>
      <c r="C3504" s="42">
        <v>235</v>
      </c>
      <c r="D3504" s="17"/>
    </row>
    <row r="3505" spans="2:4" ht="15" x14ac:dyDescent="0.25">
      <c r="B3505" s="110">
        <v>39560</v>
      </c>
      <c r="C3505" s="42">
        <v>234</v>
      </c>
      <c r="D3505" s="17"/>
    </row>
    <row r="3506" spans="2:4" ht="15" x14ac:dyDescent="0.25">
      <c r="B3506" s="110">
        <v>39561</v>
      </c>
      <c r="C3506" s="42">
        <v>233</v>
      </c>
      <c r="D3506" s="17"/>
    </row>
    <row r="3507" spans="2:4" ht="15" x14ac:dyDescent="0.25">
      <c r="B3507" s="110">
        <v>39562</v>
      </c>
      <c r="C3507" s="42">
        <v>228</v>
      </c>
      <c r="D3507" s="17"/>
    </row>
    <row r="3508" spans="2:4" ht="15" x14ac:dyDescent="0.25">
      <c r="B3508" s="110">
        <v>39563</v>
      </c>
      <c r="C3508" s="42">
        <v>225</v>
      </c>
      <c r="D3508" s="17"/>
    </row>
    <row r="3509" spans="2:4" ht="15" x14ac:dyDescent="0.25">
      <c r="B3509" s="110">
        <v>39566</v>
      </c>
      <c r="C3509" s="42">
        <v>228</v>
      </c>
      <c r="D3509" s="17"/>
    </row>
    <row r="3510" spans="2:4" ht="15" x14ac:dyDescent="0.25">
      <c r="B3510" s="110">
        <v>39567</v>
      </c>
      <c r="C3510" s="42">
        <v>225</v>
      </c>
      <c r="D3510" s="17"/>
    </row>
    <row r="3511" spans="2:4" ht="15" x14ac:dyDescent="0.25">
      <c r="B3511" s="110">
        <v>39568</v>
      </c>
      <c r="C3511" s="42">
        <v>218</v>
      </c>
      <c r="D3511" s="17"/>
    </row>
    <row r="3512" spans="2:4" ht="15" x14ac:dyDescent="0.25">
      <c r="B3512" s="110">
        <v>39569</v>
      </c>
      <c r="C3512" s="42">
        <v>207</v>
      </c>
      <c r="D3512" s="17"/>
    </row>
    <row r="3513" spans="2:4" ht="15" x14ac:dyDescent="0.25">
      <c r="B3513" s="110">
        <v>39570</v>
      </c>
      <c r="C3513" s="42">
        <v>201</v>
      </c>
      <c r="D3513" s="17"/>
    </row>
    <row r="3514" spans="2:4" ht="15" x14ac:dyDescent="0.25">
      <c r="B3514" s="110">
        <v>39573</v>
      </c>
      <c r="C3514" s="42">
        <v>201</v>
      </c>
      <c r="D3514" s="17"/>
    </row>
    <row r="3515" spans="2:4" ht="15" x14ac:dyDescent="0.25">
      <c r="B3515" s="110">
        <v>39574</v>
      </c>
      <c r="C3515" s="42">
        <v>198</v>
      </c>
      <c r="D3515" s="17"/>
    </row>
    <row r="3516" spans="2:4" ht="15" x14ac:dyDescent="0.25">
      <c r="B3516" s="110">
        <v>39575</v>
      </c>
      <c r="C3516" s="42">
        <v>204</v>
      </c>
      <c r="D3516" s="17"/>
    </row>
    <row r="3517" spans="2:4" ht="15" x14ac:dyDescent="0.25">
      <c r="B3517" s="110">
        <v>39576</v>
      </c>
      <c r="C3517" s="42">
        <v>211</v>
      </c>
      <c r="D3517" s="17"/>
    </row>
    <row r="3518" spans="2:4" ht="15" x14ac:dyDescent="0.25">
      <c r="B3518" s="110">
        <v>39577</v>
      </c>
      <c r="C3518" s="42">
        <v>216</v>
      </c>
      <c r="D3518" s="17"/>
    </row>
    <row r="3519" spans="2:4" ht="15" x14ac:dyDescent="0.25">
      <c r="B3519" s="110">
        <v>39580</v>
      </c>
      <c r="C3519" s="42">
        <v>216</v>
      </c>
      <c r="D3519" s="17"/>
    </row>
    <row r="3520" spans="2:4" ht="15" x14ac:dyDescent="0.25">
      <c r="B3520" s="110">
        <v>39581</v>
      </c>
      <c r="C3520" s="42">
        <v>205</v>
      </c>
      <c r="D3520" s="17"/>
    </row>
    <row r="3521" spans="2:4" ht="15" x14ac:dyDescent="0.25">
      <c r="B3521" s="110">
        <v>39582</v>
      </c>
      <c r="C3521" s="42">
        <v>205</v>
      </c>
      <c r="D3521" s="17"/>
    </row>
    <row r="3522" spans="2:4" ht="15" x14ac:dyDescent="0.25">
      <c r="B3522" s="110">
        <v>39583</v>
      </c>
      <c r="C3522" s="42">
        <v>210</v>
      </c>
      <c r="D3522" s="17"/>
    </row>
    <row r="3523" spans="2:4" ht="15" x14ac:dyDescent="0.25">
      <c r="B3523" s="110">
        <v>39584</v>
      </c>
      <c r="C3523" s="42">
        <v>205</v>
      </c>
      <c r="D3523" s="17"/>
    </row>
    <row r="3524" spans="2:4" ht="15" x14ac:dyDescent="0.25">
      <c r="B3524" s="110">
        <v>39587</v>
      </c>
      <c r="C3524" s="42">
        <v>206</v>
      </c>
      <c r="D3524" s="17"/>
    </row>
    <row r="3525" spans="2:4" ht="15" x14ac:dyDescent="0.25">
      <c r="B3525" s="110">
        <v>39588</v>
      </c>
      <c r="C3525" s="42">
        <v>210</v>
      </c>
      <c r="D3525" s="17"/>
    </row>
    <row r="3526" spans="2:4" ht="15" x14ac:dyDescent="0.25">
      <c r="B3526" s="110">
        <v>39589</v>
      </c>
      <c r="C3526" s="42">
        <v>208</v>
      </c>
      <c r="D3526" s="17"/>
    </row>
    <row r="3527" spans="2:4" ht="15" x14ac:dyDescent="0.25">
      <c r="B3527" s="110">
        <v>39590</v>
      </c>
      <c r="C3527" s="42">
        <v>202</v>
      </c>
      <c r="D3527" s="17"/>
    </row>
    <row r="3528" spans="2:4" ht="15" x14ac:dyDescent="0.25">
      <c r="B3528" s="110">
        <v>39591</v>
      </c>
      <c r="C3528" s="42">
        <v>210</v>
      </c>
      <c r="D3528" s="17"/>
    </row>
    <row r="3529" spans="2:4" ht="15" x14ac:dyDescent="0.25">
      <c r="B3529" s="110">
        <v>39595</v>
      </c>
      <c r="C3529" s="42">
        <v>208</v>
      </c>
      <c r="D3529" s="17"/>
    </row>
    <row r="3530" spans="2:4" ht="15" x14ac:dyDescent="0.25">
      <c r="B3530" s="110">
        <v>39596</v>
      </c>
      <c r="C3530" s="42">
        <v>207</v>
      </c>
      <c r="D3530" s="17"/>
    </row>
    <row r="3531" spans="2:4" ht="15" x14ac:dyDescent="0.25">
      <c r="B3531" s="110">
        <v>39597</v>
      </c>
      <c r="C3531" s="42">
        <v>191</v>
      </c>
      <c r="D3531" s="17"/>
    </row>
    <row r="3532" spans="2:4" ht="15" x14ac:dyDescent="0.25">
      <c r="B3532" s="110">
        <v>39598</v>
      </c>
      <c r="C3532" s="42">
        <v>181</v>
      </c>
      <c r="D3532" s="17"/>
    </row>
    <row r="3533" spans="2:4" ht="15" x14ac:dyDescent="0.25">
      <c r="B3533" s="110">
        <v>39601</v>
      </c>
      <c r="C3533" s="42">
        <v>179</v>
      </c>
      <c r="D3533" s="17"/>
    </row>
    <row r="3534" spans="2:4" ht="15" x14ac:dyDescent="0.25">
      <c r="B3534" s="110">
        <v>39602</v>
      </c>
      <c r="C3534" s="42">
        <v>184</v>
      </c>
      <c r="D3534" s="17"/>
    </row>
    <row r="3535" spans="2:4" ht="15" x14ac:dyDescent="0.25">
      <c r="B3535" s="110">
        <v>39603</v>
      </c>
      <c r="C3535" s="42">
        <v>180</v>
      </c>
      <c r="D3535" s="17"/>
    </row>
    <row r="3536" spans="2:4" ht="15" x14ac:dyDescent="0.25">
      <c r="B3536" s="110">
        <v>39604</v>
      </c>
      <c r="C3536" s="42">
        <v>179</v>
      </c>
      <c r="D3536" s="17"/>
    </row>
    <row r="3537" spans="2:4" ht="15" x14ac:dyDescent="0.25">
      <c r="B3537" s="110">
        <v>39605</v>
      </c>
      <c r="C3537" s="42">
        <v>190</v>
      </c>
      <c r="D3537" s="17"/>
    </row>
    <row r="3538" spans="2:4" ht="15" x14ac:dyDescent="0.25">
      <c r="B3538" s="110">
        <v>39608</v>
      </c>
      <c r="C3538" s="42">
        <v>195</v>
      </c>
      <c r="D3538" s="17"/>
    </row>
    <row r="3539" spans="2:4" ht="15" x14ac:dyDescent="0.25">
      <c r="B3539" s="110">
        <v>39609</v>
      </c>
      <c r="C3539" s="42">
        <v>184</v>
      </c>
      <c r="D3539" s="17"/>
    </row>
    <row r="3540" spans="2:4" ht="15" x14ac:dyDescent="0.25">
      <c r="B3540" s="110">
        <v>39610</v>
      </c>
      <c r="C3540" s="42">
        <v>192</v>
      </c>
      <c r="D3540" s="17"/>
    </row>
    <row r="3541" spans="2:4" ht="15" x14ac:dyDescent="0.25">
      <c r="B3541" s="110">
        <v>39611</v>
      </c>
      <c r="C3541" s="42">
        <v>186</v>
      </c>
      <c r="D3541" s="17"/>
    </row>
    <row r="3542" spans="2:4" ht="15" x14ac:dyDescent="0.25">
      <c r="B3542" s="110">
        <v>39612</v>
      </c>
      <c r="C3542" s="42">
        <v>183</v>
      </c>
      <c r="D3542" s="17"/>
    </row>
    <row r="3543" spans="2:4" ht="15" x14ac:dyDescent="0.25">
      <c r="B3543" s="110">
        <v>39615</v>
      </c>
      <c r="C3543" s="42">
        <v>188</v>
      </c>
      <c r="D3543" s="17"/>
    </row>
    <row r="3544" spans="2:4" ht="15" x14ac:dyDescent="0.25">
      <c r="B3544" s="110">
        <v>39616</v>
      </c>
      <c r="C3544" s="42">
        <v>187</v>
      </c>
      <c r="D3544" s="17"/>
    </row>
    <row r="3545" spans="2:4" ht="15" x14ac:dyDescent="0.25">
      <c r="B3545" s="110">
        <v>39617</v>
      </c>
      <c r="C3545" s="42">
        <v>194</v>
      </c>
      <c r="D3545" s="17"/>
    </row>
    <row r="3546" spans="2:4" ht="15" x14ac:dyDescent="0.25">
      <c r="B3546" s="110">
        <v>39618</v>
      </c>
      <c r="C3546" s="42">
        <v>190</v>
      </c>
      <c r="D3546" s="17"/>
    </row>
    <row r="3547" spans="2:4" ht="15" x14ac:dyDescent="0.25">
      <c r="B3547" s="110">
        <v>39619</v>
      </c>
      <c r="C3547" s="42">
        <v>197</v>
      </c>
      <c r="D3547" s="17"/>
    </row>
    <row r="3548" spans="2:4" ht="15" x14ac:dyDescent="0.25">
      <c r="B3548" s="110">
        <v>39622</v>
      </c>
      <c r="C3548" s="42">
        <v>199</v>
      </c>
      <c r="D3548" s="17"/>
    </row>
    <row r="3549" spans="2:4" ht="15" x14ac:dyDescent="0.25">
      <c r="B3549" s="110">
        <v>39623</v>
      </c>
      <c r="C3549" s="42">
        <v>206</v>
      </c>
      <c r="D3549" s="17"/>
    </row>
    <row r="3550" spans="2:4" ht="15" x14ac:dyDescent="0.25">
      <c r="B3550" s="110">
        <v>39624</v>
      </c>
      <c r="C3550" s="42">
        <v>209</v>
      </c>
      <c r="D3550" s="17"/>
    </row>
    <row r="3551" spans="2:4" ht="15" x14ac:dyDescent="0.25">
      <c r="B3551" s="110">
        <v>39625</v>
      </c>
      <c r="C3551" s="42">
        <v>221</v>
      </c>
      <c r="D3551" s="17"/>
    </row>
    <row r="3552" spans="2:4" ht="15" x14ac:dyDescent="0.25">
      <c r="B3552" s="110">
        <v>39626</v>
      </c>
      <c r="C3552" s="42">
        <v>229</v>
      </c>
      <c r="D3552" s="17"/>
    </row>
    <row r="3553" spans="2:4" ht="15" x14ac:dyDescent="0.25">
      <c r="B3553" s="110">
        <v>39629</v>
      </c>
      <c r="C3553" s="42">
        <v>228</v>
      </c>
      <c r="D3553" s="17"/>
    </row>
    <row r="3554" spans="2:4" ht="15" x14ac:dyDescent="0.25">
      <c r="B3554" s="110">
        <v>39630</v>
      </c>
      <c r="C3554" s="42">
        <v>232</v>
      </c>
      <c r="D3554" s="17"/>
    </row>
    <row r="3555" spans="2:4" ht="15" x14ac:dyDescent="0.25">
      <c r="B3555" s="110">
        <v>39631</v>
      </c>
      <c r="C3555" s="42">
        <v>235</v>
      </c>
      <c r="D3555" s="17"/>
    </row>
    <row r="3556" spans="2:4" ht="15" x14ac:dyDescent="0.25">
      <c r="B3556" s="110">
        <v>39632</v>
      </c>
      <c r="C3556" s="42">
        <v>235</v>
      </c>
      <c r="D3556" s="17"/>
    </row>
    <row r="3557" spans="2:4" ht="15" x14ac:dyDescent="0.25">
      <c r="B3557" s="110">
        <v>39636</v>
      </c>
      <c r="C3557" s="42">
        <v>238</v>
      </c>
      <c r="D3557" s="17"/>
    </row>
    <row r="3558" spans="2:4" ht="15" x14ac:dyDescent="0.25">
      <c r="B3558" s="110">
        <v>39637</v>
      </c>
      <c r="C3558" s="42">
        <v>244</v>
      </c>
      <c r="D3558" s="17"/>
    </row>
    <row r="3559" spans="2:4" ht="15" x14ac:dyDescent="0.25">
      <c r="B3559" s="110">
        <v>39638</v>
      </c>
      <c r="C3559" s="42">
        <v>247</v>
      </c>
      <c r="D3559" s="17"/>
    </row>
    <row r="3560" spans="2:4" ht="15" x14ac:dyDescent="0.25">
      <c r="B3560" s="110">
        <v>39639</v>
      </c>
      <c r="C3560" s="42">
        <v>249</v>
      </c>
      <c r="D3560" s="17"/>
    </row>
    <row r="3561" spans="2:4" ht="15" x14ac:dyDescent="0.25">
      <c r="B3561" s="110">
        <v>39640</v>
      </c>
      <c r="C3561" s="42">
        <v>241</v>
      </c>
      <c r="D3561" s="17"/>
    </row>
    <row r="3562" spans="2:4" ht="15" x14ac:dyDescent="0.25">
      <c r="B3562" s="110">
        <v>39643</v>
      </c>
      <c r="C3562" s="42">
        <v>249</v>
      </c>
      <c r="D3562" s="17"/>
    </row>
    <row r="3563" spans="2:4" ht="15" x14ac:dyDescent="0.25">
      <c r="B3563" s="110">
        <v>39644</v>
      </c>
      <c r="C3563" s="42">
        <v>248</v>
      </c>
      <c r="D3563" s="17"/>
    </row>
    <row r="3564" spans="2:4" ht="15" x14ac:dyDescent="0.25">
      <c r="B3564" s="110">
        <v>39645</v>
      </c>
      <c r="C3564" s="42">
        <v>239</v>
      </c>
      <c r="D3564" s="17"/>
    </row>
    <row r="3565" spans="2:4" ht="15" x14ac:dyDescent="0.25">
      <c r="B3565" s="110">
        <v>39646</v>
      </c>
      <c r="C3565" s="42">
        <v>228</v>
      </c>
      <c r="D3565" s="17"/>
    </row>
    <row r="3566" spans="2:4" ht="15" x14ac:dyDescent="0.25">
      <c r="B3566" s="110">
        <v>39647</v>
      </c>
      <c r="C3566" s="42">
        <v>226</v>
      </c>
      <c r="D3566" s="17"/>
    </row>
    <row r="3567" spans="2:4" ht="15" x14ac:dyDescent="0.25">
      <c r="B3567" s="110">
        <v>39650</v>
      </c>
      <c r="C3567" s="42">
        <v>226</v>
      </c>
      <c r="D3567" s="17"/>
    </row>
    <row r="3568" spans="2:4" ht="15" x14ac:dyDescent="0.25">
      <c r="B3568" s="110">
        <v>39651</v>
      </c>
      <c r="C3568" s="42">
        <v>223</v>
      </c>
      <c r="D3568" s="17"/>
    </row>
    <row r="3569" spans="2:4" ht="15" x14ac:dyDescent="0.25">
      <c r="B3569" s="110">
        <v>39652</v>
      </c>
      <c r="C3569" s="42">
        <v>217</v>
      </c>
      <c r="D3569" s="17"/>
    </row>
    <row r="3570" spans="2:4" ht="15" x14ac:dyDescent="0.25">
      <c r="B3570" s="110">
        <v>39653</v>
      </c>
      <c r="C3570" s="42">
        <v>225</v>
      </c>
      <c r="D3570" s="17"/>
    </row>
    <row r="3571" spans="2:4" ht="15" x14ac:dyDescent="0.25">
      <c r="B3571" s="110">
        <v>39654</v>
      </c>
      <c r="C3571" s="42">
        <v>217</v>
      </c>
      <c r="D3571" s="17"/>
    </row>
    <row r="3572" spans="2:4" ht="15" x14ac:dyDescent="0.25">
      <c r="B3572" s="110">
        <v>39657</v>
      </c>
      <c r="C3572" s="42">
        <v>222</v>
      </c>
      <c r="D3572" s="17"/>
    </row>
    <row r="3573" spans="2:4" ht="15" x14ac:dyDescent="0.25">
      <c r="B3573" s="110">
        <v>39658</v>
      </c>
      <c r="C3573" s="42">
        <v>220</v>
      </c>
      <c r="D3573" s="17"/>
    </row>
    <row r="3574" spans="2:4" ht="15" x14ac:dyDescent="0.25">
      <c r="B3574" s="110">
        <v>39659</v>
      </c>
      <c r="C3574" s="42">
        <v>221</v>
      </c>
      <c r="D3574" s="17"/>
    </row>
    <row r="3575" spans="2:4" ht="15" x14ac:dyDescent="0.25">
      <c r="B3575" s="110">
        <v>39660</v>
      </c>
      <c r="C3575" s="42">
        <v>226</v>
      </c>
      <c r="D3575" s="17"/>
    </row>
    <row r="3576" spans="2:4" ht="15" x14ac:dyDescent="0.25">
      <c r="B3576" s="110">
        <v>39661</v>
      </c>
      <c r="C3576" s="42">
        <v>228</v>
      </c>
      <c r="D3576" s="17"/>
    </row>
    <row r="3577" spans="2:4" ht="15" x14ac:dyDescent="0.25">
      <c r="B3577" s="110">
        <v>39664</v>
      </c>
      <c r="C3577" s="42">
        <v>227</v>
      </c>
      <c r="D3577" s="17"/>
    </row>
    <row r="3578" spans="2:4" ht="15" x14ac:dyDescent="0.25">
      <c r="B3578" s="110">
        <v>39665</v>
      </c>
      <c r="C3578" s="42">
        <v>224</v>
      </c>
      <c r="D3578" s="17"/>
    </row>
    <row r="3579" spans="2:4" ht="15" x14ac:dyDescent="0.25">
      <c r="B3579" s="110">
        <v>39666</v>
      </c>
      <c r="C3579" s="42">
        <v>220</v>
      </c>
      <c r="D3579" s="17"/>
    </row>
    <row r="3580" spans="2:4" ht="15" x14ac:dyDescent="0.25">
      <c r="B3580" s="110">
        <v>39667</v>
      </c>
      <c r="C3580" s="42">
        <v>229</v>
      </c>
      <c r="D3580" s="17"/>
    </row>
    <row r="3581" spans="2:4" ht="15" x14ac:dyDescent="0.25">
      <c r="B3581" s="110">
        <v>39668</v>
      </c>
      <c r="C3581" s="42">
        <v>230</v>
      </c>
      <c r="D3581" s="17"/>
    </row>
    <row r="3582" spans="2:4" ht="15" x14ac:dyDescent="0.25">
      <c r="B3582" s="110">
        <v>39671</v>
      </c>
      <c r="C3582" s="42">
        <v>225</v>
      </c>
      <c r="D3582" s="17"/>
    </row>
    <row r="3583" spans="2:4" ht="15" x14ac:dyDescent="0.25">
      <c r="B3583" s="110">
        <v>39672</v>
      </c>
      <c r="C3583" s="42">
        <v>231</v>
      </c>
      <c r="D3583" s="17"/>
    </row>
    <row r="3584" spans="2:4" ht="15" x14ac:dyDescent="0.25">
      <c r="B3584" s="110">
        <v>39673</v>
      </c>
      <c r="C3584" s="42">
        <v>231</v>
      </c>
      <c r="D3584" s="17"/>
    </row>
    <row r="3585" spans="2:4" ht="15" x14ac:dyDescent="0.25">
      <c r="B3585" s="110">
        <v>39674</v>
      </c>
      <c r="C3585" s="42">
        <v>235</v>
      </c>
      <c r="D3585" s="17"/>
    </row>
    <row r="3586" spans="2:4" ht="15" x14ac:dyDescent="0.25">
      <c r="B3586" s="110">
        <v>39675</v>
      </c>
      <c r="C3586" s="42">
        <v>239</v>
      </c>
      <c r="D3586" s="17"/>
    </row>
    <row r="3587" spans="2:4" ht="15" x14ac:dyDescent="0.25">
      <c r="B3587" s="110">
        <v>39678</v>
      </c>
      <c r="C3587" s="42">
        <v>244</v>
      </c>
      <c r="D3587" s="17"/>
    </row>
    <row r="3588" spans="2:4" ht="15" x14ac:dyDescent="0.25">
      <c r="B3588" s="110">
        <v>39679</v>
      </c>
      <c r="C3588" s="42">
        <v>241</v>
      </c>
      <c r="D3588" s="17"/>
    </row>
    <row r="3589" spans="2:4" ht="15" x14ac:dyDescent="0.25">
      <c r="B3589" s="110">
        <v>39680</v>
      </c>
      <c r="C3589" s="42">
        <v>245</v>
      </c>
      <c r="D3589" s="17"/>
    </row>
    <row r="3590" spans="2:4" ht="15" x14ac:dyDescent="0.25">
      <c r="B3590" s="110">
        <v>39681</v>
      </c>
      <c r="C3590" s="42">
        <v>241</v>
      </c>
      <c r="D3590" s="17"/>
    </row>
    <row r="3591" spans="2:4" ht="15" x14ac:dyDescent="0.25">
      <c r="B3591" s="110">
        <v>39682</v>
      </c>
      <c r="C3591" s="42">
        <v>240</v>
      </c>
      <c r="D3591" s="17"/>
    </row>
    <row r="3592" spans="2:4" ht="15" x14ac:dyDescent="0.25">
      <c r="B3592" s="110">
        <v>39685</v>
      </c>
      <c r="C3592" s="42">
        <v>247</v>
      </c>
      <c r="D3592" s="17"/>
    </row>
    <row r="3593" spans="2:4" ht="15" x14ac:dyDescent="0.25">
      <c r="B3593" s="110">
        <v>39686</v>
      </c>
      <c r="C3593" s="42">
        <v>247</v>
      </c>
      <c r="D3593" s="17"/>
    </row>
    <row r="3594" spans="2:4" ht="15" x14ac:dyDescent="0.25">
      <c r="B3594" s="110">
        <v>39687</v>
      </c>
      <c r="C3594" s="42">
        <v>248</v>
      </c>
      <c r="D3594" s="17"/>
    </row>
    <row r="3595" spans="2:4" ht="15" x14ac:dyDescent="0.25">
      <c r="B3595" s="110">
        <v>39688</v>
      </c>
      <c r="C3595" s="42">
        <v>244</v>
      </c>
      <c r="D3595" s="17"/>
    </row>
    <row r="3596" spans="2:4" ht="15" x14ac:dyDescent="0.25">
      <c r="B3596" s="110">
        <v>39689</v>
      </c>
      <c r="C3596" s="42">
        <v>240</v>
      </c>
      <c r="D3596" s="17"/>
    </row>
    <row r="3597" spans="2:4" ht="15" x14ac:dyDescent="0.25">
      <c r="B3597" s="110">
        <v>39693</v>
      </c>
      <c r="C3597" s="42">
        <v>246</v>
      </c>
      <c r="D3597" s="17"/>
    </row>
    <row r="3598" spans="2:4" ht="15" x14ac:dyDescent="0.25">
      <c r="B3598" s="110">
        <v>39694</v>
      </c>
      <c r="C3598" s="42">
        <v>252</v>
      </c>
      <c r="D3598" s="17"/>
    </row>
    <row r="3599" spans="2:4" ht="15" x14ac:dyDescent="0.25">
      <c r="B3599" s="110">
        <v>39695</v>
      </c>
      <c r="C3599" s="42">
        <v>259</v>
      </c>
      <c r="D3599" s="17"/>
    </row>
    <row r="3600" spans="2:4" ht="15" x14ac:dyDescent="0.25">
      <c r="B3600" s="110">
        <v>39696</v>
      </c>
      <c r="C3600" s="42">
        <v>262</v>
      </c>
      <c r="D3600" s="17"/>
    </row>
    <row r="3601" spans="2:4" ht="15" x14ac:dyDescent="0.25">
      <c r="B3601" s="110">
        <v>39699</v>
      </c>
      <c r="C3601" s="42">
        <v>254</v>
      </c>
      <c r="D3601" s="17"/>
    </row>
    <row r="3602" spans="2:4" ht="15" x14ac:dyDescent="0.25">
      <c r="B3602" s="110">
        <v>39700</v>
      </c>
      <c r="C3602" s="42">
        <v>268</v>
      </c>
      <c r="D3602" s="17"/>
    </row>
    <row r="3603" spans="2:4" ht="15" x14ac:dyDescent="0.25">
      <c r="B3603" s="110">
        <v>39701</v>
      </c>
      <c r="C3603" s="42">
        <v>268</v>
      </c>
      <c r="D3603" s="17"/>
    </row>
    <row r="3604" spans="2:4" ht="15" x14ac:dyDescent="0.25">
      <c r="B3604" s="110">
        <v>39702</v>
      </c>
      <c r="C3604" s="42">
        <v>272</v>
      </c>
      <c r="D3604" s="17"/>
    </row>
    <row r="3605" spans="2:4" ht="15" x14ac:dyDescent="0.25">
      <c r="B3605" s="110">
        <v>39703</v>
      </c>
      <c r="C3605" s="42">
        <v>268</v>
      </c>
      <c r="D3605" s="17"/>
    </row>
    <row r="3606" spans="2:4" ht="15" x14ac:dyDescent="0.25">
      <c r="B3606" s="110">
        <v>39706</v>
      </c>
      <c r="C3606" s="42">
        <v>310</v>
      </c>
      <c r="D3606" s="17"/>
    </row>
    <row r="3607" spans="2:4" ht="15" x14ac:dyDescent="0.25">
      <c r="B3607" s="110">
        <v>39707</v>
      </c>
      <c r="C3607" s="42">
        <v>350</v>
      </c>
      <c r="D3607" s="17"/>
    </row>
    <row r="3608" spans="2:4" ht="15" x14ac:dyDescent="0.25">
      <c r="B3608" s="110">
        <v>39708</v>
      </c>
      <c r="C3608" s="42">
        <v>373</v>
      </c>
      <c r="D3608" s="17"/>
    </row>
    <row r="3609" spans="2:4" ht="15" x14ac:dyDescent="0.25">
      <c r="B3609" s="110">
        <v>39709</v>
      </c>
      <c r="C3609" s="42">
        <v>339</v>
      </c>
      <c r="D3609" s="17"/>
    </row>
    <row r="3610" spans="2:4" ht="15" x14ac:dyDescent="0.25">
      <c r="B3610" s="110">
        <v>39710</v>
      </c>
      <c r="C3610" s="42">
        <v>285</v>
      </c>
      <c r="D3610" s="17"/>
    </row>
    <row r="3611" spans="2:4" ht="15" x14ac:dyDescent="0.25">
      <c r="B3611" s="110">
        <v>39713</v>
      </c>
      <c r="C3611" s="42">
        <v>278</v>
      </c>
      <c r="D3611" s="17"/>
    </row>
    <row r="3612" spans="2:4" ht="15" x14ac:dyDescent="0.25">
      <c r="B3612" s="110">
        <v>39714</v>
      </c>
      <c r="C3612" s="42">
        <v>289</v>
      </c>
      <c r="D3612" s="17"/>
    </row>
    <row r="3613" spans="2:4" ht="15" x14ac:dyDescent="0.25">
      <c r="B3613" s="110">
        <v>39715</v>
      </c>
      <c r="C3613" s="42">
        <v>296</v>
      </c>
      <c r="D3613" s="17"/>
    </row>
    <row r="3614" spans="2:4" ht="15" x14ac:dyDescent="0.25">
      <c r="B3614" s="110">
        <v>39716</v>
      </c>
      <c r="C3614" s="42">
        <v>285</v>
      </c>
      <c r="D3614" s="17"/>
    </row>
    <row r="3615" spans="2:4" ht="15" x14ac:dyDescent="0.25">
      <c r="B3615" s="110">
        <v>39717</v>
      </c>
      <c r="C3615" s="42">
        <v>296</v>
      </c>
      <c r="D3615" s="17"/>
    </row>
    <row r="3616" spans="2:4" ht="15" x14ac:dyDescent="0.25">
      <c r="B3616" s="110">
        <v>39720</v>
      </c>
      <c r="C3616" s="42">
        <v>337</v>
      </c>
      <c r="D3616" s="17"/>
    </row>
    <row r="3617" spans="2:4" ht="15" x14ac:dyDescent="0.25">
      <c r="B3617" s="110">
        <v>39721</v>
      </c>
      <c r="C3617" s="42">
        <v>331</v>
      </c>
      <c r="D3617" s="17"/>
    </row>
    <row r="3618" spans="2:4" ht="15" x14ac:dyDescent="0.25">
      <c r="B3618" s="110">
        <v>39722</v>
      </c>
      <c r="C3618" s="42">
        <v>337</v>
      </c>
      <c r="D3618" s="17"/>
    </row>
    <row r="3619" spans="2:4" ht="15" x14ac:dyDescent="0.25">
      <c r="B3619" s="110">
        <v>39723</v>
      </c>
      <c r="C3619" s="42">
        <v>356</v>
      </c>
      <c r="D3619" s="17"/>
    </row>
    <row r="3620" spans="2:4" ht="15" x14ac:dyDescent="0.25">
      <c r="B3620" s="110">
        <v>39724</v>
      </c>
      <c r="C3620" s="42">
        <v>349</v>
      </c>
      <c r="D3620" s="17"/>
    </row>
    <row r="3621" spans="2:4" ht="15" x14ac:dyDescent="0.25">
      <c r="B3621" s="110">
        <v>39727</v>
      </c>
      <c r="C3621" s="42">
        <v>409</v>
      </c>
      <c r="D3621" s="17"/>
    </row>
    <row r="3622" spans="2:4" ht="15" x14ac:dyDescent="0.25">
      <c r="B3622" s="110">
        <v>39728</v>
      </c>
      <c r="C3622" s="42">
        <v>404</v>
      </c>
      <c r="D3622" s="17"/>
    </row>
    <row r="3623" spans="2:4" ht="15" x14ac:dyDescent="0.25">
      <c r="B3623" s="110">
        <v>39729</v>
      </c>
      <c r="C3623" s="42">
        <v>438</v>
      </c>
      <c r="D3623" s="17"/>
    </row>
    <row r="3624" spans="2:4" ht="15" x14ac:dyDescent="0.25">
      <c r="B3624" s="110">
        <v>39730</v>
      </c>
      <c r="C3624" s="42">
        <v>440</v>
      </c>
      <c r="D3624" s="17"/>
    </row>
    <row r="3625" spans="2:4" ht="15" x14ac:dyDescent="0.25">
      <c r="B3625" s="110">
        <v>39731</v>
      </c>
      <c r="C3625" s="42">
        <v>520</v>
      </c>
      <c r="D3625" s="17"/>
    </row>
    <row r="3626" spans="2:4" ht="15" x14ac:dyDescent="0.25">
      <c r="B3626" s="110">
        <v>39735</v>
      </c>
      <c r="C3626" s="42">
        <v>437</v>
      </c>
      <c r="D3626" s="17"/>
    </row>
    <row r="3627" spans="2:4" ht="15" x14ac:dyDescent="0.25">
      <c r="B3627" s="110">
        <v>39736</v>
      </c>
      <c r="C3627" s="42">
        <v>467</v>
      </c>
      <c r="D3627" s="17"/>
    </row>
    <row r="3628" spans="2:4" ht="15" x14ac:dyDescent="0.25">
      <c r="B3628" s="110">
        <v>39737</v>
      </c>
      <c r="C3628" s="42">
        <v>493</v>
      </c>
      <c r="D3628" s="17"/>
    </row>
    <row r="3629" spans="2:4" ht="15" x14ac:dyDescent="0.25">
      <c r="B3629" s="110">
        <v>39738</v>
      </c>
      <c r="C3629" s="42">
        <v>482</v>
      </c>
      <c r="D3629" s="17"/>
    </row>
    <row r="3630" spans="2:4" ht="15" x14ac:dyDescent="0.25">
      <c r="B3630" s="110">
        <v>39741</v>
      </c>
      <c r="C3630" s="42">
        <v>489</v>
      </c>
      <c r="D3630" s="17"/>
    </row>
    <row r="3631" spans="2:4" ht="15" x14ac:dyDescent="0.25">
      <c r="B3631" s="110">
        <v>39742</v>
      </c>
      <c r="C3631" s="42">
        <v>530</v>
      </c>
      <c r="D3631" s="17"/>
    </row>
    <row r="3632" spans="2:4" ht="15" x14ac:dyDescent="0.25">
      <c r="B3632" s="110">
        <v>39743</v>
      </c>
      <c r="C3632" s="42">
        <v>671</v>
      </c>
      <c r="D3632" s="17"/>
    </row>
    <row r="3633" spans="2:4" ht="15" x14ac:dyDescent="0.25">
      <c r="B3633" s="110">
        <v>39744</v>
      </c>
      <c r="C3633" s="42">
        <v>688</v>
      </c>
      <c r="D3633" s="17"/>
    </row>
    <row r="3634" spans="2:4" ht="15" x14ac:dyDescent="0.25">
      <c r="B3634" s="110">
        <v>39745</v>
      </c>
      <c r="C3634" s="42">
        <v>668</v>
      </c>
      <c r="D3634" s="17"/>
    </row>
    <row r="3635" spans="2:4" ht="15" x14ac:dyDescent="0.25">
      <c r="B3635" s="110">
        <v>39748</v>
      </c>
      <c r="C3635" s="42">
        <v>613</v>
      </c>
      <c r="D3635" s="17"/>
    </row>
    <row r="3636" spans="2:4" ht="15" x14ac:dyDescent="0.25">
      <c r="B3636" s="110">
        <v>39749</v>
      </c>
      <c r="C3636" s="42">
        <v>560</v>
      </c>
      <c r="D3636" s="17"/>
    </row>
    <row r="3637" spans="2:4" ht="15" x14ac:dyDescent="0.25">
      <c r="B3637" s="110">
        <v>39750</v>
      </c>
      <c r="C3637" s="42">
        <v>515</v>
      </c>
      <c r="D3637" s="17"/>
    </row>
    <row r="3638" spans="2:4" ht="15" x14ac:dyDescent="0.25">
      <c r="B3638" s="110">
        <v>39751</v>
      </c>
      <c r="C3638" s="42">
        <v>488</v>
      </c>
      <c r="D3638" s="17"/>
    </row>
    <row r="3639" spans="2:4" ht="15" x14ac:dyDescent="0.25">
      <c r="B3639" s="110">
        <v>39752</v>
      </c>
      <c r="C3639" s="42">
        <v>449</v>
      </c>
      <c r="D3639" s="17"/>
    </row>
    <row r="3640" spans="2:4" ht="15" x14ac:dyDescent="0.25">
      <c r="B3640" s="110">
        <v>39755</v>
      </c>
      <c r="C3640" s="42">
        <v>439</v>
      </c>
      <c r="D3640" s="17"/>
    </row>
    <row r="3641" spans="2:4" ht="15" x14ac:dyDescent="0.25">
      <c r="B3641" s="110">
        <v>39756</v>
      </c>
      <c r="C3641" s="42">
        <v>418</v>
      </c>
      <c r="D3641" s="17"/>
    </row>
    <row r="3642" spans="2:4" ht="15" x14ac:dyDescent="0.25">
      <c r="B3642" s="110">
        <v>39757</v>
      </c>
      <c r="C3642" s="42">
        <v>443</v>
      </c>
      <c r="D3642" s="17"/>
    </row>
    <row r="3643" spans="2:4" ht="15" x14ac:dyDescent="0.25">
      <c r="B3643" s="110">
        <v>39758</v>
      </c>
      <c r="C3643" s="42">
        <v>451</v>
      </c>
      <c r="D3643" s="17"/>
    </row>
    <row r="3644" spans="2:4" ht="15" x14ac:dyDescent="0.25">
      <c r="B3644" s="110">
        <v>39759</v>
      </c>
      <c r="C3644" s="42">
        <v>440</v>
      </c>
      <c r="D3644" s="17"/>
    </row>
    <row r="3645" spans="2:4" ht="15" x14ac:dyDescent="0.25">
      <c r="B3645" s="110">
        <v>39762</v>
      </c>
      <c r="C3645" s="42">
        <v>434</v>
      </c>
      <c r="D3645" s="17"/>
    </row>
    <row r="3646" spans="2:4" ht="15" x14ac:dyDescent="0.25">
      <c r="B3646" s="110">
        <v>39764</v>
      </c>
      <c r="C3646" s="42">
        <v>461</v>
      </c>
      <c r="D3646" s="17"/>
    </row>
    <row r="3647" spans="2:4" ht="15" x14ac:dyDescent="0.25">
      <c r="B3647" s="110">
        <v>39765</v>
      </c>
      <c r="C3647" s="42">
        <v>460</v>
      </c>
      <c r="D3647" s="17"/>
    </row>
    <row r="3648" spans="2:4" ht="15" x14ac:dyDescent="0.25">
      <c r="B3648" s="110">
        <v>39766</v>
      </c>
      <c r="C3648" s="42">
        <v>460</v>
      </c>
      <c r="D3648" s="17"/>
    </row>
    <row r="3649" spans="2:4" ht="15" x14ac:dyDescent="0.25">
      <c r="B3649" s="110">
        <v>39769</v>
      </c>
      <c r="C3649" s="42">
        <v>451</v>
      </c>
      <c r="D3649" s="17"/>
    </row>
    <row r="3650" spans="2:4" ht="15" x14ac:dyDescent="0.25">
      <c r="B3650" s="110">
        <v>39770</v>
      </c>
      <c r="C3650" s="42">
        <v>465</v>
      </c>
      <c r="D3650" s="17"/>
    </row>
    <row r="3651" spans="2:4" ht="15" x14ac:dyDescent="0.25">
      <c r="B3651" s="110">
        <v>39771</v>
      </c>
      <c r="C3651" s="42">
        <v>495</v>
      </c>
      <c r="D3651" s="17"/>
    </row>
    <row r="3652" spans="2:4" ht="15" x14ac:dyDescent="0.25">
      <c r="B3652" s="110">
        <v>39772</v>
      </c>
      <c r="C3652" s="42">
        <v>534</v>
      </c>
      <c r="D3652" s="17"/>
    </row>
    <row r="3653" spans="2:4" ht="15" x14ac:dyDescent="0.25">
      <c r="B3653" s="110">
        <v>39773</v>
      </c>
      <c r="C3653" s="42">
        <v>539</v>
      </c>
      <c r="D3653" s="17"/>
    </row>
    <row r="3654" spans="2:4" ht="15" x14ac:dyDescent="0.25">
      <c r="B3654" s="110">
        <v>39776</v>
      </c>
      <c r="C3654" s="42">
        <v>499</v>
      </c>
      <c r="D3654" s="17"/>
    </row>
    <row r="3655" spans="2:4" ht="15" x14ac:dyDescent="0.25">
      <c r="B3655" s="110">
        <v>39777</v>
      </c>
      <c r="C3655" s="42">
        <v>483</v>
      </c>
      <c r="D3655" s="17"/>
    </row>
    <row r="3656" spans="2:4" ht="15" x14ac:dyDescent="0.25">
      <c r="B3656" s="110">
        <v>39778</v>
      </c>
      <c r="C3656" s="42">
        <v>488</v>
      </c>
      <c r="D3656" s="17"/>
    </row>
    <row r="3657" spans="2:4" ht="15" x14ac:dyDescent="0.25">
      <c r="B3657" s="110">
        <v>39780</v>
      </c>
      <c r="C3657" s="42">
        <v>489</v>
      </c>
      <c r="D3657" s="17"/>
    </row>
    <row r="3658" spans="2:4" ht="15" x14ac:dyDescent="0.25">
      <c r="B3658" s="110">
        <v>39783</v>
      </c>
      <c r="C3658" s="42">
        <v>530</v>
      </c>
      <c r="D3658" s="17"/>
    </row>
    <row r="3659" spans="2:4" ht="15" x14ac:dyDescent="0.25">
      <c r="B3659" s="110">
        <v>39784</v>
      </c>
      <c r="C3659" s="42">
        <v>526</v>
      </c>
      <c r="D3659" s="17"/>
    </row>
    <row r="3660" spans="2:4" ht="15" x14ac:dyDescent="0.25">
      <c r="B3660" s="110">
        <v>39785</v>
      </c>
      <c r="C3660" s="42">
        <v>524</v>
      </c>
      <c r="D3660" s="17"/>
    </row>
    <row r="3661" spans="2:4" ht="15" x14ac:dyDescent="0.25">
      <c r="B3661" s="110">
        <v>39786</v>
      </c>
      <c r="C3661" s="42">
        <v>530</v>
      </c>
      <c r="D3661" s="17"/>
    </row>
    <row r="3662" spans="2:4" ht="15" x14ac:dyDescent="0.25">
      <c r="B3662" s="110">
        <v>39787</v>
      </c>
      <c r="C3662" s="42">
        <v>523</v>
      </c>
      <c r="D3662" s="17"/>
    </row>
    <row r="3663" spans="2:4" ht="15" x14ac:dyDescent="0.25">
      <c r="B3663" s="110">
        <v>39790</v>
      </c>
      <c r="C3663" s="42">
        <v>499</v>
      </c>
      <c r="D3663" s="17"/>
    </row>
    <row r="3664" spans="2:4" ht="15" x14ac:dyDescent="0.25">
      <c r="B3664" s="110">
        <v>39791</v>
      </c>
      <c r="C3664" s="42">
        <v>498</v>
      </c>
      <c r="D3664" s="17"/>
    </row>
    <row r="3665" spans="2:4" ht="15" x14ac:dyDescent="0.25">
      <c r="B3665" s="110">
        <v>39792</v>
      </c>
      <c r="C3665" s="42">
        <v>489</v>
      </c>
      <c r="D3665" s="17"/>
    </row>
    <row r="3666" spans="2:4" ht="15" x14ac:dyDescent="0.25">
      <c r="B3666" s="110">
        <v>39793</v>
      </c>
      <c r="C3666" s="42">
        <v>489</v>
      </c>
      <c r="D3666" s="17"/>
    </row>
    <row r="3667" spans="2:4" ht="15" x14ac:dyDescent="0.25">
      <c r="B3667" s="110">
        <v>39794</v>
      </c>
      <c r="C3667" s="42">
        <v>495</v>
      </c>
      <c r="D3667" s="17"/>
    </row>
    <row r="3668" spans="2:4" ht="15" x14ac:dyDescent="0.25">
      <c r="B3668" s="110">
        <v>39797</v>
      </c>
      <c r="C3668" s="42">
        <v>506</v>
      </c>
      <c r="D3668" s="17"/>
    </row>
    <row r="3669" spans="2:4" ht="15" x14ac:dyDescent="0.25">
      <c r="B3669" s="110">
        <v>39798</v>
      </c>
      <c r="C3669" s="42">
        <v>503</v>
      </c>
      <c r="D3669" s="17"/>
    </row>
    <row r="3670" spans="2:4" ht="15" x14ac:dyDescent="0.25">
      <c r="B3670" s="110">
        <v>39799</v>
      </c>
      <c r="C3670" s="42">
        <v>463</v>
      </c>
      <c r="D3670" s="17"/>
    </row>
    <row r="3671" spans="2:4" ht="15" x14ac:dyDescent="0.25">
      <c r="B3671" s="110">
        <v>39800</v>
      </c>
      <c r="C3671" s="42">
        <v>453</v>
      </c>
      <c r="D3671" s="17"/>
    </row>
    <row r="3672" spans="2:4" ht="15" x14ac:dyDescent="0.25">
      <c r="B3672" s="110">
        <v>39801</v>
      </c>
      <c r="C3672" s="42">
        <v>448</v>
      </c>
      <c r="D3672" s="17"/>
    </row>
    <row r="3673" spans="2:4" ht="15" x14ac:dyDescent="0.25">
      <c r="B3673" s="110">
        <v>39804</v>
      </c>
      <c r="C3673" s="42">
        <v>445</v>
      </c>
      <c r="D3673" s="17"/>
    </row>
    <row r="3674" spans="2:4" ht="15" x14ac:dyDescent="0.25">
      <c r="B3674" s="110">
        <v>39805</v>
      </c>
      <c r="C3674" s="42">
        <v>437</v>
      </c>
      <c r="D3674" s="17"/>
    </row>
    <row r="3675" spans="2:4" ht="15" x14ac:dyDescent="0.25">
      <c r="B3675" s="110">
        <v>39806</v>
      </c>
      <c r="C3675" s="42">
        <v>436</v>
      </c>
      <c r="D3675" s="17"/>
    </row>
    <row r="3676" spans="2:4" ht="15" x14ac:dyDescent="0.25">
      <c r="B3676" s="110">
        <v>39808</v>
      </c>
      <c r="C3676" s="42">
        <v>437</v>
      </c>
      <c r="D3676" s="17"/>
    </row>
    <row r="3677" spans="2:4" ht="15" x14ac:dyDescent="0.25">
      <c r="B3677" s="110">
        <v>39811</v>
      </c>
      <c r="C3677" s="42">
        <v>439</v>
      </c>
      <c r="D3677" s="17"/>
    </row>
    <row r="3678" spans="2:4" ht="15" x14ac:dyDescent="0.25">
      <c r="B3678" s="110">
        <v>39812</v>
      </c>
      <c r="C3678" s="42">
        <v>430</v>
      </c>
      <c r="D3678" s="17"/>
    </row>
    <row r="3679" spans="2:4" ht="15" x14ac:dyDescent="0.25">
      <c r="B3679" s="110">
        <v>39813</v>
      </c>
      <c r="C3679" s="42">
        <v>428</v>
      </c>
      <c r="D3679" s="17"/>
    </row>
    <row r="3680" spans="2:4" ht="15" x14ac:dyDescent="0.25">
      <c r="B3680" s="110">
        <v>39815</v>
      </c>
      <c r="C3680" s="42">
        <v>405</v>
      </c>
      <c r="D3680" s="17"/>
    </row>
    <row r="3681" spans="2:4" ht="15" x14ac:dyDescent="0.25">
      <c r="B3681" s="110">
        <v>39818</v>
      </c>
      <c r="C3681" s="42">
        <v>393</v>
      </c>
      <c r="D3681" s="17"/>
    </row>
    <row r="3682" spans="2:4" ht="15" x14ac:dyDescent="0.25">
      <c r="B3682" s="110">
        <v>39819</v>
      </c>
      <c r="C3682" s="42">
        <v>388</v>
      </c>
      <c r="D3682" s="17"/>
    </row>
    <row r="3683" spans="2:4" ht="15" x14ac:dyDescent="0.25">
      <c r="B3683" s="110">
        <v>39820</v>
      </c>
      <c r="C3683" s="42">
        <v>402</v>
      </c>
      <c r="D3683" s="17"/>
    </row>
    <row r="3684" spans="2:4" ht="15" x14ac:dyDescent="0.25">
      <c r="B3684" s="110">
        <v>39821</v>
      </c>
      <c r="C3684" s="42">
        <v>426</v>
      </c>
      <c r="D3684" s="17"/>
    </row>
    <row r="3685" spans="2:4" ht="15" x14ac:dyDescent="0.25">
      <c r="B3685" s="110">
        <v>39822</v>
      </c>
      <c r="C3685" s="42">
        <v>423</v>
      </c>
      <c r="D3685" s="17"/>
    </row>
    <row r="3686" spans="2:4" ht="15" x14ac:dyDescent="0.25">
      <c r="B3686" s="110">
        <v>39825</v>
      </c>
      <c r="C3686" s="42">
        <v>445</v>
      </c>
      <c r="D3686" s="17"/>
    </row>
    <row r="3687" spans="2:4" ht="15" x14ac:dyDescent="0.25">
      <c r="B3687" s="110">
        <v>39826</v>
      </c>
      <c r="C3687" s="42">
        <v>446</v>
      </c>
      <c r="D3687" s="17"/>
    </row>
    <row r="3688" spans="2:4" ht="15" x14ac:dyDescent="0.25">
      <c r="B3688" s="110">
        <v>39827</v>
      </c>
      <c r="C3688" s="42">
        <v>459</v>
      </c>
      <c r="D3688" s="17"/>
    </row>
    <row r="3689" spans="2:4" ht="15" x14ac:dyDescent="0.25">
      <c r="B3689" s="110">
        <v>39828</v>
      </c>
      <c r="C3689" s="42">
        <v>465</v>
      </c>
      <c r="D3689" s="17"/>
    </row>
    <row r="3690" spans="2:4" ht="15" x14ac:dyDescent="0.25">
      <c r="B3690" s="110">
        <v>39829</v>
      </c>
      <c r="C3690" s="42">
        <v>450</v>
      </c>
      <c r="D3690" s="17"/>
    </row>
    <row r="3691" spans="2:4" ht="15" x14ac:dyDescent="0.25">
      <c r="B3691" s="110">
        <v>39833</v>
      </c>
      <c r="C3691" s="42">
        <v>460</v>
      </c>
      <c r="D3691" s="17"/>
    </row>
    <row r="3692" spans="2:4" ht="15" x14ac:dyDescent="0.25">
      <c r="B3692" s="110">
        <v>39834</v>
      </c>
      <c r="C3692" s="42">
        <v>448</v>
      </c>
      <c r="D3692" s="17"/>
    </row>
    <row r="3693" spans="2:4" ht="15" x14ac:dyDescent="0.25">
      <c r="B3693" s="110">
        <v>39835</v>
      </c>
      <c r="C3693" s="42">
        <v>438</v>
      </c>
      <c r="D3693" s="17"/>
    </row>
    <row r="3694" spans="2:4" ht="15" x14ac:dyDescent="0.25">
      <c r="B3694" s="110">
        <v>39836</v>
      </c>
      <c r="C3694" s="42">
        <v>432</v>
      </c>
      <c r="D3694" s="17"/>
    </row>
    <row r="3695" spans="2:4" ht="15" x14ac:dyDescent="0.25">
      <c r="B3695" s="110">
        <v>39839</v>
      </c>
      <c r="C3695" s="42">
        <v>423</v>
      </c>
      <c r="D3695" s="17"/>
    </row>
    <row r="3696" spans="2:4" ht="15" x14ac:dyDescent="0.25">
      <c r="B3696" s="110">
        <v>39840</v>
      </c>
      <c r="C3696" s="42">
        <v>429</v>
      </c>
      <c r="D3696" s="17"/>
    </row>
    <row r="3697" spans="2:4" ht="15" x14ac:dyDescent="0.25">
      <c r="B3697" s="110">
        <v>39841</v>
      </c>
      <c r="C3697" s="42">
        <v>413</v>
      </c>
      <c r="D3697" s="17"/>
    </row>
    <row r="3698" spans="2:4" ht="15" x14ac:dyDescent="0.25">
      <c r="B3698" s="110">
        <v>39842</v>
      </c>
      <c r="C3698" s="42">
        <v>412</v>
      </c>
      <c r="D3698" s="17"/>
    </row>
    <row r="3699" spans="2:4" ht="15" x14ac:dyDescent="0.25">
      <c r="B3699" s="110">
        <v>39843</v>
      </c>
      <c r="C3699" s="42">
        <v>409</v>
      </c>
      <c r="D3699" s="17"/>
    </row>
    <row r="3700" spans="2:4" ht="15" x14ac:dyDescent="0.25">
      <c r="B3700" s="110">
        <v>39846</v>
      </c>
      <c r="C3700" s="42">
        <v>426</v>
      </c>
      <c r="D3700" s="17"/>
    </row>
    <row r="3701" spans="2:4" ht="15" x14ac:dyDescent="0.25">
      <c r="B3701" s="110">
        <v>39847</v>
      </c>
      <c r="C3701" s="42">
        <v>413</v>
      </c>
      <c r="D3701" s="17"/>
    </row>
    <row r="3702" spans="2:4" ht="15" x14ac:dyDescent="0.25">
      <c r="B3702" s="110">
        <v>39848</v>
      </c>
      <c r="C3702" s="42">
        <v>418</v>
      </c>
      <c r="D3702" s="17"/>
    </row>
    <row r="3703" spans="2:4" ht="15" x14ac:dyDescent="0.25">
      <c r="B3703" s="110">
        <v>39849</v>
      </c>
      <c r="C3703" s="42">
        <v>429</v>
      </c>
      <c r="D3703" s="17"/>
    </row>
    <row r="3704" spans="2:4" ht="15" x14ac:dyDescent="0.25">
      <c r="B3704" s="110">
        <v>39850</v>
      </c>
      <c r="C3704" s="42">
        <v>413</v>
      </c>
      <c r="D3704" s="17"/>
    </row>
    <row r="3705" spans="2:4" ht="15" x14ac:dyDescent="0.25">
      <c r="B3705" s="110">
        <v>39853</v>
      </c>
      <c r="C3705" s="42">
        <v>408</v>
      </c>
      <c r="D3705" s="17"/>
    </row>
    <row r="3706" spans="2:4" ht="15" x14ac:dyDescent="0.25">
      <c r="B3706" s="110">
        <v>39854</v>
      </c>
      <c r="C3706" s="42">
        <v>426</v>
      </c>
      <c r="D3706" s="17"/>
    </row>
    <row r="3707" spans="2:4" ht="15" x14ac:dyDescent="0.25">
      <c r="B3707" s="110">
        <v>39855</v>
      </c>
      <c r="C3707" s="42">
        <v>439</v>
      </c>
      <c r="D3707" s="17"/>
    </row>
    <row r="3708" spans="2:4" ht="15" x14ac:dyDescent="0.25">
      <c r="B3708" s="110">
        <v>39856</v>
      </c>
      <c r="C3708" s="42">
        <v>451</v>
      </c>
      <c r="D3708" s="17"/>
    </row>
    <row r="3709" spans="2:4" ht="15" x14ac:dyDescent="0.25">
      <c r="B3709" s="110">
        <v>39857</v>
      </c>
      <c r="C3709" s="42">
        <v>426</v>
      </c>
      <c r="D3709" s="17"/>
    </row>
    <row r="3710" spans="2:4" ht="15" x14ac:dyDescent="0.25">
      <c r="B3710" s="110">
        <v>39861</v>
      </c>
      <c r="C3710" s="42">
        <v>451</v>
      </c>
      <c r="D3710" s="17"/>
    </row>
    <row r="3711" spans="2:4" ht="15" x14ac:dyDescent="0.25">
      <c r="B3711" s="110">
        <v>39862</v>
      </c>
      <c r="C3711" s="42">
        <v>441</v>
      </c>
      <c r="D3711" s="17"/>
    </row>
    <row r="3712" spans="2:4" ht="15" x14ac:dyDescent="0.25">
      <c r="B3712" s="110">
        <v>39863</v>
      </c>
      <c r="C3712" s="42">
        <v>417</v>
      </c>
      <c r="D3712" s="17"/>
    </row>
    <row r="3713" spans="2:4" ht="15" x14ac:dyDescent="0.25">
      <c r="B3713" s="110">
        <v>39864</v>
      </c>
      <c r="C3713" s="42">
        <v>426</v>
      </c>
      <c r="D3713" s="17"/>
    </row>
    <row r="3714" spans="2:4" ht="15" x14ac:dyDescent="0.25">
      <c r="B3714" s="110">
        <v>39867</v>
      </c>
      <c r="C3714" s="42">
        <v>439</v>
      </c>
      <c r="D3714" s="17"/>
    </row>
    <row r="3715" spans="2:4" ht="15" x14ac:dyDescent="0.25">
      <c r="B3715" s="110">
        <v>39868</v>
      </c>
      <c r="C3715" s="42">
        <v>431</v>
      </c>
      <c r="D3715" s="17"/>
    </row>
    <row r="3716" spans="2:4" ht="15" x14ac:dyDescent="0.25">
      <c r="B3716" s="110">
        <v>39869</v>
      </c>
      <c r="C3716" s="42">
        <v>420</v>
      </c>
      <c r="D3716" s="17"/>
    </row>
    <row r="3717" spans="2:4" ht="15" x14ac:dyDescent="0.25">
      <c r="B3717" s="110">
        <v>39870</v>
      </c>
      <c r="C3717" s="42">
        <v>419</v>
      </c>
      <c r="D3717" s="17"/>
    </row>
    <row r="3718" spans="2:4" ht="15" x14ac:dyDescent="0.25">
      <c r="B3718" s="110">
        <v>39871</v>
      </c>
      <c r="C3718" s="42">
        <v>421</v>
      </c>
      <c r="D3718" s="17"/>
    </row>
    <row r="3719" spans="2:4" ht="15" x14ac:dyDescent="0.25">
      <c r="B3719" s="110">
        <v>39874</v>
      </c>
      <c r="C3719" s="42">
        <v>442</v>
      </c>
      <c r="D3719" s="17"/>
    </row>
    <row r="3720" spans="2:4" ht="15" x14ac:dyDescent="0.25">
      <c r="B3720" s="110">
        <v>39875</v>
      </c>
      <c r="C3720" s="42">
        <v>441</v>
      </c>
      <c r="D3720" s="17"/>
    </row>
    <row r="3721" spans="2:4" ht="15" x14ac:dyDescent="0.25">
      <c r="B3721" s="110">
        <v>39876</v>
      </c>
      <c r="C3721" s="42">
        <v>434</v>
      </c>
      <c r="D3721" s="17"/>
    </row>
    <row r="3722" spans="2:4" ht="15" x14ac:dyDescent="0.25">
      <c r="B3722" s="110">
        <v>39877</v>
      </c>
      <c r="C3722" s="42">
        <v>458</v>
      </c>
      <c r="D3722" s="17"/>
    </row>
    <row r="3723" spans="2:4" ht="15" x14ac:dyDescent="0.25">
      <c r="B3723" s="110">
        <v>39878</v>
      </c>
      <c r="C3723" s="42">
        <v>457</v>
      </c>
      <c r="D3723" s="17"/>
    </row>
    <row r="3724" spans="2:4" ht="15" x14ac:dyDescent="0.25">
      <c r="B3724" s="110">
        <v>39881</v>
      </c>
      <c r="C3724" s="42">
        <v>453</v>
      </c>
      <c r="D3724" s="17"/>
    </row>
    <row r="3725" spans="2:4" ht="15" x14ac:dyDescent="0.25">
      <c r="B3725" s="110">
        <v>39882</v>
      </c>
      <c r="C3725" s="42">
        <v>442</v>
      </c>
      <c r="D3725" s="17"/>
    </row>
    <row r="3726" spans="2:4" ht="15" x14ac:dyDescent="0.25">
      <c r="B3726" s="110">
        <v>39883</v>
      </c>
      <c r="C3726" s="42">
        <v>446</v>
      </c>
      <c r="D3726" s="17"/>
    </row>
    <row r="3727" spans="2:4" ht="15" x14ac:dyDescent="0.25">
      <c r="B3727" s="110">
        <v>39884</v>
      </c>
      <c r="C3727" s="42">
        <v>446</v>
      </c>
      <c r="D3727" s="17"/>
    </row>
    <row r="3728" spans="2:4" ht="15" x14ac:dyDescent="0.25">
      <c r="B3728" s="110">
        <v>39885</v>
      </c>
      <c r="C3728" s="42">
        <v>442</v>
      </c>
      <c r="D3728" s="17"/>
    </row>
    <row r="3729" spans="2:4" ht="15" x14ac:dyDescent="0.25">
      <c r="B3729" s="110">
        <v>39888</v>
      </c>
      <c r="C3729" s="42">
        <v>431</v>
      </c>
      <c r="D3729" s="17"/>
    </row>
    <row r="3730" spans="2:4" ht="15" x14ac:dyDescent="0.25">
      <c r="B3730" s="110">
        <v>39889</v>
      </c>
      <c r="C3730" s="42">
        <v>428</v>
      </c>
      <c r="D3730" s="17"/>
    </row>
    <row r="3731" spans="2:4" ht="15" x14ac:dyDescent="0.25">
      <c r="B3731" s="110">
        <v>39890</v>
      </c>
      <c r="C3731" s="42">
        <v>438</v>
      </c>
      <c r="D3731" s="17"/>
    </row>
    <row r="3732" spans="2:4" ht="15" x14ac:dyDescent="0.25">
      <c r="B3732" s="110">
        <v>39891</v>
      </c>
      <c r="C3732" s="42">
        <v>423</v>
      </c>
      <c r="D3732" s="17"/>
    </row>
    <row r="3733" spans="2:4" ht="15" x14ac:dyDescent="0.25">
      <c r="B3733" s="110">
        <v>39892</v>
      </c>
      <c r="C3733" s="42">
        <v>426</v>
      </c>
      <c r="D3733" s="17"/>
    </row>
    <row r="3734" spans="2:4" ht="15" x14ac:dyDescent="0.25">
      <c r="B3734" s="110">
        <v>39895</v>
      </c>
      <c r="C3734" s="42">
        <v>419</v>
      </c>
      <c r="D3734" s="17"/>
    </row>
    <row r="3735" spans="2:4" ht="15" x14ac:dyDescent="0.25">
      <c r="B3735" s="110">
        <v>39896</v>
      </c>
      <c r="C3735" s="42">
        <v>421</v>
      </c>
      <c r="D3735" s="17"/>
    </row>
    <row r="3736" spans="2:4" ht="15" x14ac:dyDescent="0.25">
      <c r="B3736" s="110">
        <v>39897</v>
      </c>
      <c r="C3736" s="42">
        <v>417</v>
      </c>
      <c r="D3736" s="17"/>
    </row>
    <row r="3737" spans="2:4" ht="15" x14ac:dyDescent="0.25">
      <c r="B3737" s="110">
        <v>39898</v>
      </c>
      <c r="C3737" s="42">
        <v>411</v>
      </c>
      <c r="D3737" s="17"/>
    </row>
    <row r="3738" spans="2:4" ht="15" x14ac:dyDescent="0.25">
      <c r="B3738" s="110">
        <v>39899</v>
      </c>
      <c r="C3738" s="42">
        <v>414</v>
      </c>
      <c r="D3738" s="17"/>
    </row>
    <row r="3739" spans="2:4" ht="15" x14ac:dyDescent="0.25">
      <c r="B3739" s="110">
        <v>39902</v>
      </c>
      <c r="C3739" s="42">
        <v>427</v>
      </c>
      <c r="D3739" s="17"/>
    </row>
    <row r="3740" spans="2:4" ht="15" x14ac:dyDescent="0.25">
      <c r="B3740" s="110">
        <v>39903</v>
      </c>
      <c r="C3740" s="42">
        <v>425</v>
      </c>
      <c r="D3740" s="17"/>
    </row>
    <row r="3741" spans="2:4" ht="15" x14ac:dyDescent="0.25">
      <c r="B3741" s="110">
        <v>39904</v>
      </c>
      <c r="C3741" s="42">
        <v>427</v>
      </c>
      <c r="D3741" s="17"/>
    </row>
    <row r="3742" spans="2:4" ht="15" x14ac:dyDescent="0.25">
      <c r="B3742" s="110">
        <v>39905</v>
      </c>
      <c r="C3742" s="42">
        <v>412</v>
      </c>
      <c r="D3742" s="17"/>
    </row>
    <row r="3743" spans="2:4" ht="15" x14ac:dyDescent="0.25">
      <c r="B3743" s="110">
        <v>39906</v>
      </c>
      <c r="C3743" s="42">
        <v>384</v>
      </c>
      <c r="D3743" s="17"/>
    </row>
    <row r="3744" spans="2:4" ht="15" x14ac:dyDescent="0.25">
      <c r="B3744" s="110">
        <v>39909</v>
      </c>
      <c r="C3744" s="42">
        <v>378</v>
      </c>
      <c r="D3744" s="17"/>
    </row>
    <row r="3745" spans="2:4" ht="15" x14ac:dyDescent="0.25">
      <c r="B3745" s="110">
        <v>39910</v>
      </c>
      <c r="C3745" s="42">
        <v>383</v>
      </c>
      <c r="D3745" s="17"/>
    </row>
    <row r="3746" spans="2:4" ht="15" x14ac:dyDescent="0.25">
      <c r="B3746" s="110">
        <v>39911</v>
      </c>
      <c r="C3746" s="42">
        <v>376</v>
      </c>
      <c r="D3746" s="17"/>
    </row>
    <row r="3747" spans="2:4" ht="15" x14ac:dyDescent="0.25">
      <c r="B3747" s="110">
        <v>39912</v>
      </c>
      <c r="C3747" s="42">
        <v>368</v>
      </c>
      <c r="D3747" s="17"/>
    </row>
    <row r="3748" spans="2:4" ht="15" x14ac:dyDescent="0.25">
      <c r="B3748" s="110">
        <v>39916</v>
      </c>
      <c r="C3748" s="42">
        <v>368</v>
      </c>
      <c r="D3748" s="17"/>
    </row>
    <row r="3749" spans="2:4" ht="15" x14ac:dyDescent="0.25">
      <c r="B3749" s="110">
        <v>39917</v>
      </c>
      <c r="C3749" s="42">
        <v>380</v>
      </c>
      <c r="D3749" s="17"/>
    </row>
    <row r="3750" spans="2:4" ht="15" x14ac:dyDescent="0.25">
      <c r="B3750" s="110">
        <v>39918</v>
      </c>
      <c r="C3750" s="42">
        <v>388</v>
      </c>
      <c r="D3750" s="17"/>
    </row>
    <row r="3751" spans="2:4" ht="15" x14ac:dyDescent="0.25">
      <c r="B3751" s="110">
        <v>39919</v>
      </c>
      <c r="C3751" s="42">
        <v>388</v>
      </c>
      <c r="D3751" s="17"/>
    </row>
    <row r="3752" spans="2:4" ht="15" x14ac:dyDescent="0.25">
      <c r="B3752" s="110">
        <v>39920</v>
      </c>
      <c r="C3752" s="42">
        <v>381</v>
      </c>
      <c r="D3752" s="17"/>
    </row>
    <row r="3753" spans="2:4" ht="15" x14ac:dyDescent="0.25">
      <c r="B3753" s="110">
        <v>39923</v>
      </c>
      <c r="C3753" s="42">
        <v>399</v>
      </c>
      <c r="D3753" s="17"/>
    </row>
    <row r="3754" spans="2:4" ht="15" x14ac:dyDescent="0.25">
      <c r="B3754" s="110">
        <v>39924</v>
      </c>
      <c r="C3754" s="42">
        <v>391</v>
      </c>
      <c r="D3754" s="17"/>
    </row>
    <row r="3755" spans="2:4" ht="15" x14ac:dyDescent="0.25">
      <c r="B3755" s="110">
        <v>39925</v>
      </c>
      <c r="C3755" s="42">
        <v>386</v>
      </c>
      <c r="D3755" s="17"/>
    </row>
    <row r="3756" spans="2:4" ht="15" x14ac:dyDescent="0.25">
      <c r="B3756" s="110">
        <v>39926</v>
      </c>
      <c r="C3756" s="42">
        <v>389</v>
      </c>
      <c r="D3756" s="17"/>
    </row>
    <row r="3757" spans="2:4" ht="15" x14ac:dyDescent="0.25">
      <c r="B3757" s="110">
        <v>39927</v>
      </c>
      <c r="C3757" s="42">
        <v>376</v>
      </c>
      <c r="D3757" s="17"/>
    </row>
    <row r="3758" spans="2:4" ht="15" x14ac:dyDescent="0.25">
      <c r="B3758" s="110">
        <v>39930</v>
      </c>
      <c r="C3758" s="42">
        <v>384</v>
      </c>
      <c r="D3758" s="17"/>
    </row>
    <row r="3759" spans="2:4" ht="15" x14ac:dyDescent="0.25">
      <c r="B3759" s="110">
        <v>39931</v>
      </c>
      <c r="C3759" s="42">
        <v>370</v>
      </c>
      <c r="D3759" s="17"/>
    </row>
    <row r="3760" spans="2:4" ht="15" x14ac:dyDescent="0.25">
      <c r="B3760" s="110">
        <v>39932</v>
      </c>
      <c r="C3760" s="42">
        <v>359</v>
      </c>
      <c r="D3760" s="17"/>
    </row>
    <row r="3761" spans="2:4" ht="15" x14ac:dyDescent="0.25">
      <c r="B3761" s="110">
        <v>39933</v>
      </c>
      <c r="C3761" s="42">
        <v>355</v>
      </c>
      <c r="D3761" s="17"/>
    </row>
    <row r="3762" spans="2:4" ht="15" x14ac:dyDescent="0.25">
      <c r="B3762" s="110">
        <v>39934</v>
      </c>
      <c r="C3762" s="42">
        <v>351</v>
      </c>
      <c r="D3762" s="17"/>
    </row>
    <row r="3763" spans="2:4" ht="15" x14ac:dyDescent="0.25">
      <c r="B3763" s="110">
        <v>39937</v>
      </c>
      <c r="C3763" s="42">
        <v>342</v>
      </c>
      <c r="D3763" s="17"/>
    </row>
    <row r="3764" spans="2:4" ht="15" x14ac:dyDescent="0.25">
      <c r="B3764" s="110">
        <v>39938</v>
      </c>
      <c r="C3764" s="42">
        <v>330</v>
      </c>
      <c r="D3764" s="17"/>
    </row>
    <row r="3765" spans="2:4" ht="15" x14ac:dyDescent="0.25">
      <c r="B3765" s="110">
        <v>39939</v>
      </c>
      <c r="C3765" s="42">
        <v>314</v>
      </c>
      <c r="D3765" s="17"/>
    </row>
    <row r="3766" spans="2:4" ht="15" x14ac:dyDescent="0.25">
      <c r="B3766" s="110">
        <v>39940</v>
      </c>
      <c r="C3766" s="42">
        <v>305</v>
      </c>
      <c r="D3766" s="17"/>
    </row>
    <row r="3767" spans="2:4" ht="15" x14ac:dyDescent="0.25">
      <c r="B3767" s="110">
        <v>39941</v>
      </c>
      <c r="C3767" s="42">
        <v>310</v>
      </c>
      <c r="D3767" s="17"/>
    </row>
    <row r="3768" spans="2:4" ht="15" x14ac:dyDescent="0.25">
      <c r="B3768" s="110">
        <v>39944</v>
      </c>
      <c r="C3768" s="42">
        <v>324</v>
      </c>
      <c r="D3768" s="17"/>
    </row>
    <row r="3769" spans="2:4" ht="15" x14ac:dyDescent="0.25">
      <c r="B3769" s="110">
        <v>39945</v>
      </c>
      <c r="C3769" s="42">
        <v>326</v>
      </c>
      <c r="D3769" s="17"/>
    </row>
    <row r="3770" spans="2:4" ht="15" x14ac:dyDescent="0.25">
      <c r="B3770" s="110">
        <v>39946</v>
      </c>
      <c r="C3770" s="42">
        <v>337</v>
      </c>
      <c r="D3770" s="17"/>
    </row>
    <row r="3771" spans="2:4" ht="15" x14ac:dyDescent="0.25">
      <c r="B3771" s="110">
        <v>39947</v>
      </c>
      <c r="C3771" s="42">
        <v>333</v>
      </c>
      <c r="D3771" s="17"/>
    </row>
    <row r="3772" spans="2:4" ht="15" x14ac:dyDescent="0.25">
      <c r="B3772" s="110">
        <v>39948</v>
      </c>
      <c r="C3772" s="42">
        <v>330</v>
      </c>
      <c r="D3772" s="17"/>
    </row>
    <row r="3773" spans="2:4" ht="15" x14ac:dyDescent="0.25">
      <c r="B3773" s="110">
        <v>39951</v>
      </c>
      <c r="C3773" s="42">
        <v>316</v>
      </c>
      <c r="D3773" s="17"/>
    </row>
    <row r="3774" spans="2:4" ht="15" x14ac:dyDescent="0.25">
      <c r="B3774" s="110">
        <v>39952</v>
      </c>
      <c r="C3774" s="42">
        <v>309</v>
      </c>
      <c r="D3774" s="17"/>
    </row>
    <row r="3775" spans="2:4" ht="15" x14ac:dyDescent="0.25">
      <c r="B3775" s="110">
        <v>39953</v>
      </c>
      <c r="C3775" s="42">
        <v>310</v>
      </c>
      <c r="D3775" s="17"/>
    </row>
    <row r="3776" spans="2:4" ht="15" x14ac:dyDescent="0.25">
      <c r="B3776" s="110">
        <v>39954</v>
      </c>
      <c r="C3776" s="42">
        <v>306</v>
      </c>
      <c r="D3776" s="17"/>
    </row>
    <row r="3777" spans="2:4" ht="15" x14ac:dyDescent="0.25">
      <c r="B3777" s="110">
        <v>39955</v>
      </c>
      <c r="C3777" s="42">
        <v>300</v>
      </c>
      <c r="D3777" s="17"/>
    </row>
    <row r="3778" spans="2:4" ht="15" x14ac:dyDescent="0.25">
      <c r="B3778" s="110">
        <v>39959</v>
      </c>
      <c r="C3778" s="42">
        <v>291</v>
      </c>
      <c r="D3778" s="17"/>
    </row>
    <row r="3779" spans="2:4" ht="15" x14ac:dyDescent="0.25">
      <c r="B3779" s="110">
        <v>39960</v>
      </c>
      <c r="C3779" s="42">
        <v>278</v>
      </c>
      <c r="D3779" s="17"/>
    </row>
    <row r="3780" spans="2:4" ht="15" x14ac:dyDescent="0.25">
      <c r="B3780" s="110">
        <v>39961</v>
      </c>
      <c r="C3780" s="42">
        <v>282</v>
      </c>
      <c r="D3780" s="17"/>
    </row>
    <row r="3781" spans="2:4" ht="15" x14ac:dyDescent="0.25">
      <c r="B3781" s="110">
        <v>39962</v>
      </c>
      <c r="C3781" s="42">
        <v>294</v>
      </c>
      <c r="D3781" s="17"/>
    </row>
    <row r="3782" spans="2:4" ht="15" x14ac:dyDescent="0.25">
      <c r="B3782" s="110">
        <v>39965</v>
      </c>
      <c r="C3782" s="42">
        <v>266</v>
      </c>
      <c r="D3782" s="17"/>
    </row>
    <row r="3783" spans="2:4" ht="15" x14ac:dyDescent="0.25">
      <c r="B3783" s="110">
        <v>39966</v>
      </c>
      <c r="C3783" s="42">
        <v>280</v>
      </c>
      <c r="D3783" s="17"/>
    </row>
    <row r="3784" spans="2:4" ht="15" x14ac:dyDescent="0.25">
      <c r="B3784" s="110">
        <v>39967</v>
      </c>
      <c r="C3784" s="42">
        <v>291</v>
      </c>
      <c r="D3784" s="17"/>
    </row>
    <row r="3785" spans="2:4" ht="15" x14ac:dyDescent="0.25">
      <c r="B3785" s="110">
        <v>39968</v>
      </c>
      <c r="C3785" s="42">
        <v>278</v>
      </c>
      <c r="D3785" s="17"/>
    </row>
    <row r="3786" spans="2:4" ht="15" x14ac:dyDescent="0.25">
      <c r="B3786" s="110">
        <v>39969</v>
      </c>
      <c r="C3786" s="42">
        <v>269</v>
      </c>
      <c r="D3786" s="17"/>
    </row>
    <row r="3787" spans="2:4" ht="15" x14ac:dyDescent="0.25">
      <c r="B3787" s="110">
        <v>39972</v>
      </c>
      <c r="C3787" s="42">
        <v>266</v>
      </c>
      <c r="D3787" s="17"/>
    </row>
    <row r="3788" spans="2:4" ht="15" x14ac:dyDescent="0.25">
      <c r="B3788" s="110">
        <v>39973</v>
      </c>
      <c r="C3788" s="42">
        <v>264</v>
      </c>
      <c r="D3788" s="17"/>
    </row>
    <row r="3789" spans="2:4" ht="15" x14ac:dyDescent="0.25">
      <c r="B3789" s="110">
        <v>39974</v>
      </c>
      <c r="C3789" s="42">
        <v>260</v>
      </c>
      <c r="D3789" s="17"/>
    </row>
    <row r="3790" spans="2:4" ht="15" x14ac:dyDescent="0.25">
      <c r="B3790" s="110">
        <v>39975</v>
      </c>
      <c r="C3790" s="42">
        <v>260</v>
      </c>
      <c r="D3790" s="17"/>
    </row>
    <row r="3791" spans="2:4" ht="15" x14ac:dyDescent="0.25">
      <c r="B3791" s="110">
        <v>39976</v>
      </c>
      <c r="C3791" s="42">
        <v>265</v>
      </c>
      <c r="D3791" s="17"/>
    </row>
    <row r="3792" spans="2:4" ht="15" x14ac:dyDescent="0.25">
      <c r="B3792" s="110">
        <v>39979</v>
      </c>
      <c r="C3792" s="42">
        <v>274</v>
      </c>
      <c r="D3792" s="17"/>
    </row>
    <row r="3793" spans="2:4" ht="15" x14ac:dyDescent="0.25">
      <c r="B3793" s="110">
        <v>39980</v>
      </c>
      <c r="C3793" s="42">
        <v>281</v>
      </c>
      <c r="D3793" s="17"/>
    </row>
    <row r="3794" spans="2:4" ht="15" x14ac:dyDescent="0.25">
      <c r="B3794" s="110">
        <v>39981</v>
      </c>
      <c r="C3794" s="42">
        <v>294</v>
      </c>
      <c r="D3794" s="17"/>
    </row>
    <row r="3795" spans="2:4" ht="15" x14ac:dyDescent="0.25">
      <c r="B3795" s="110">
        <v>39982</v>
      </c>
      <c r="C3795" s="42">
        <v>285</v>
      </c>
      <c r="D3795" s="17"/>
    </row>
    <row r="3796" spans="2:4" ht="15" x14ac:dyDescent="0.25">
      <c r="B3796" s="110">
        <v>39983</v>
      </c>
      <c r="C3796" s="42">
        <v>291</v>
      </c>
      <c r="D3796" s="17"/>
    </row>
    <row r="3797" spans="2:4" ht="15" x14ac:dyDescent="0.25">
      <c r="B3797" s="110">
        <v>39986</v>
      </c>
      <c r="C3797" s="42">
        <v>309</v>
      </c>
      <c r="D3797" s="17"/>
    </row>
    <row r="3798" spans="2:4" ht="15" x14ac:dyDescent="0.25">
      <c r="B3798" s="110">
        <v>39987</v>
      </c>
      <c r="C3798" s="42">
        <v>309</v>
      </c>
      <c r="D3798" s="17"/>
    </row>
    <row r="3799" spans="2:4" ht="15" x14ac:dyDescent="0.25">
      <c r="B3799" s="110">
        <v>39988</v>
      </c>
      <c r="C3799" s="42">
        <v>294</v>
      </c>
      <c r="D3799" s="17"/>
    </row>
    <row r="3800" spans="2:4" ht="15" x14ac:dyDescent="0.25">
      <c r="B3800" s="110">
        <v>39989</v>
      </c>
      <c r="C3800" s="42">
        <v>295</v>
      </c>
      <c r="D3800" s="17"/>
    </row>
    <row r="3801" spans="2:4" ht="15" x14ac:dyDescent="0.25">
      <c r="B3801" s="110">
        <v>39990</v>
      </c>
      <c r="C3801" s="42">
        <v>290</v>
      </c>
      <c r="D3801" s="17"/>
    </row>
    <row r="3802" spans="2:4" ht="15" x14ac:dyDescent="0.25">
      <c r="B3802" s="110">
        <v>39993</v>
      </c>
      <c r="C3802" s="42">
        <v>279</v>
      </c>
      <c r="D3802" s="17"/>
    </row>
    <row r="3803" spans="2:4" ht="15" x14ac:dyDescent="0.25">
      <c r="B3803" s="110">
        <v>39994</v>
      </c>
      <c r="C3803" s="42">
        <v>284</v>
      </c>
      <c r="D3803" s="17"/>
    </row>
    <row r="3804" spans="2:4" ht="15" x14ac:dyDescent="0.25">
      <c r="B3804" s="110">
        <v>39995</v>
      </c>
      <c r="C3804" s="42">
        <v>277</v>
      </c>
      <c r="D3804" s="17"/>
    </row>
    <row r="3805" spans="2:4" ht="15" x14ac:dyDescent="0.25">
      <c r="B3805" s="110">
        <v>39996</v>
      </c>
      <c r="C3805" s="42">
        <v>288</v>
      </c>
      <c r="D3805" s="17"/>
    </row>
    <row r="3806" spans="2:4" ht="15" x14ac:dyDescent="0.25">
      <c r="B3806" s="110">
        <v>40000</v>
      </c>
      <c r="C3806" s="42">
        <v>286</v>
      </c>
      <c r="D3806" s="17"/>
    </row>
    <row r="3807" spans="2:4" ht="15" x14ac:dyDescent="0.25">
      <c r="B3807" s="110">
        <v>40001</v>
      </c>
      <c r="C3807" s="42">
        <v>286</v>
      </c>
      <c r="D3807" s="17"/>
    </row>
    <row r="3808" spans="2:4" ht="15" x14ac:dyDescent="0.25">
      <c r="B3808" s="110">
        <v>40002</v>
      </c>
      <c r="C3808" s="42">
        <v>306</v>
      </c>
      <c r="D3808" s="17"/>
    </row>
    <row r="3809" spans="2:4" ht="15" x14ac:dyDescent="0.25">
      <c r="B3809" s="110">
        <v>40003</v>
      </c>
      <c r="C3809" s="42">
        <v>290</v>
      </c>
      <c r="D3809" s="17"/>
    </row>
    <row r="3810" spans="2:4" ht="15" x14ac:dyDescent="0.25">
      <c r="B3810" s="110">
        <v>40004</v>
      </c>
      <c r="C3810" s="42">
        <v>303</v>
      </c>
      <c r="D3810" s="17"/>
    </row>
    <row r="3811" spans="2:4" ht="15" x14ac:dyDescent="0.25">
      <c r="B3811" s="110">
        <v>40007</v>
      </c>
      <c r="C3811" s="42">
        <v>293</v>
      </c>
      <c r="D3811" s="17"/>
    </row>
    <row r="3812" spans="2:4" ht="15" x14ac:dyDescent="0.25">
      <c r="B3812" s="110">
        <v>40008</v>
      </c>
      <c r="C3812" s="42">
        <v>278</v>
      </c>
      <c r="D3812" s="17"/>
    </row>
    <row r="3813" spans="2:4" ht="15" x14ac:dyDescent="0.25">
      <c r="B3813" s="110">
        <v>40009</v>
      </c>
      <c r="C3813" s="42">
        <v>261</v>
      </c>
      <c r="D3813" s="17"/>
    </row>
    <row r="3814" spans="2:4" ht="15" x14ac:dyDescent="0.25">
      <c r="B3814" s="110">
        <v>40010</v>
      </c>
      <c r="C3814" s="42">
        <v>263</v>
      </c>
      <c r="D3814" s="17"/>
    </row>
    <row r="3815" spans="2:4" ht="15" x14ac:dyDescent="0.25">
      <c r="B3815" s="110">
        <v>40011</v>
      </c>
      <c r="C3815" s="42">
        <v>250</v>
      </c>
      <c r="D3815" s="17"/>
    </row>
    <row r="3816" spans="2:4" ht="15" x14ac:dyDescent="0.25">
      <c r="B3816" s="110">
        <v>40014</v>
      </c>
      <c r="C3816" s="42">
        <v>257</v>
      </c>
      <c r="D3816" s="17"/>
    </row>
    <row r="3817" spans="2:4" ht="15" x14ac:dyDescent="0.25">
      <c r="B3817" s="110">
        <v>40015</v>
      </c>
      <c r="C3817" s="42">
        <v>269</v>
      </c>
      <c r="D3817" s="17"/>
    </row>
    <row r="3818" spans="2:4" ht="15" x14ac:dyDescent="0.25">
      <c r="B3818" s="110">
        <v>40016</v>
      </c>
      <c r="C3818" s="42">
        <v>263</v>
      </c>
      <c r="D3818" s="17"/>
    </row>
    <row r="3819" spans="2:4" ht="15" x14ac:dyDescent="0.25">
      <c r="B3819" s="110">
        <v>40017</v>
      </c>
      <c r="C3819" s="42">
        <v>244</v>
      </c>
      <c r="D3819" s="17"/>
    </row>
    <row r="3820" spans="2:4" ht="15" x14ac:dyDescent="0.25">
      <c r="B3820" s="110">
        <v>40018</v>
      </c>
      <c r="C3820" s="42">
        <v>249</v>
      </c>
      <c r="D3820" s="17"/>
    </row>
    <row r="3821" spans="2:4" ht="15" x14ac:dyDescent="0.25">
      <c r="B3821" s="110">
        <v>40021</v>
      </c>
      <c r="C3821" s="42">
        <v>244</v>
      </c>
      <c r="D3821" s="17"/>
    </row>
    <row r="3822" spans="2:4" ht="15" x14ac:dyDescent="0.25">
      <c r="B3822" s="110">
        <v>40022</v>
      </c>
      <c r="C3822" s="42">
        <v>248</v>
      </c>
      <c r="D3822" s="17"/>
    </row>
    <row r="3823" spans="2:4" ht="15" x14ac:dyDescent="0.25">
      <c r="B3823" s="110">
        <v>40023</v>
      </c>
      <c r="C3823" s="42">
        <v>253</v>
      </c>
      <c r="D3823" s="17"/>
    </row>
    <row r="3824" spans="2:4" ht="15" x14ac:dyDescent="0.25">
      <c r="B3824" s="110">
        <v>40024</v>
      </c>
      <c r="C3824" s="42">
        <v>254</v>
      </c>
      <c r="D3824" s="17"/>
    </row>
    <row r="3825" spans="2:4" ht="15" x14ac:dyDescent="0.25">
      <c r="B3825" s="110">
        <v>40025</v>
      </c>
      <c r="C3825" s="42">
        <v>265</v>
      </c>
      <c r="D3825" s="17"/>
    </row>
    <row r="3826" spans="2:4" ht="15" x14ac:dyDescent="0.25">
      <c r="B3826" s="110">
        <v>40028</v>
      </c>
      <c r="C3826" s="42">
        <v>243</v>
      </c>
      <c r="D3826" s="17"/>
    </row>
    <row r="3827" spans="2:4" ht="15" x14ac:dyDescent="0.25">
      <c r="B3827" s="110">
        <v>40029</v>
      </c>
      <c r="C3827" s="42">
        <v>238</v>
      </c>
      <c r="D3827" s="17"/>
    </row>
    <row r="3828" spans="2:4" ht="15" x14ac:dyDescent="0.25">
      <c r="B3828" s="110">
        <v>40030</v>
      </c>
      <c r="C3828" s="42">
        <v>230</v>
      </c>
      <c r="D3828" s="17"/>
    </row>
    <row r="3829" spans="2:4" ht="15" x14ac:dyDescent="0.25">
      <c r="B3829" s="110">
        <v>40031</v>
      </c>
      <c r="C3829" s="42">
        <v>238</v>
      </c>
      <c r="D3829" s="17"/>
    </row>
    <row r="3830" spans="2:4" ht="15" x14ac:dyDescent="0.25">
      <c r="B3830" s="110">
        <v>40032</v>
      </c>
      <c r="C3830" s="42">
        <v>228</v>
      </c>
      <c r="D3830" s="17"/>
    </row>
    <row r="3831" spans="2:4" ht="15" x14ac:dyDescent="0.25">
      <c r="B3831" s="110">
        <v>40035</v>
      </c>
      <c r="C3831" s="42">
        <v>238</v>
      </c>
      <c r="D3831" s="17"/>
    </row>
    <row r="3832" spans="2:4" ht="15" x14ac:dyDescent="0.25">
      <c r="B3832" s="110">
        <v>40036</v>
      </c>
      <c r="C3832" s="42">
        <v>248</v>
      </c>
      <c r="D3832" s="17"/>
    </row>
    <row r="3833" spans="2:4" ht="15" x14ac:dyDescent="0.25">
      <c r="B3833" s="110">
        <v>40037</v>
      </c>
      <c r="C3833" s="42">
        <v>246</v>
      </c>
      <c r="D3833" s="17"/>
    </row>
    <row r="3834" spans="2:4" ht="15" x14ac:dyDescent="0.25">
      <c r="B3834" s="110">
        <v>40038</v>
      </c>
      <c r="C3834" s="42">
        <v>254</v>
      </c>
      <c r="D3834" s="17"/>
    </row>
    <row r="3835" spans="2:4" ht="15" x14ac:dyDescent="0.25">
      <c r="B3835" s="110">
        <v>40039</v>
      </c>
      <c r="C3835" s="42">
        <v>256</v>
      </c>
      <c r="D3835" s="17"/>
    </row>
    <row r="3836" spans="2:4" ht="15" x14ac:dyDescent="0.25">
      <c r="B3836" s="110">
        <v>40042</v>
      </c>
      <c r="C3836" s="42">
        <v>261</v>
      </c>
      <c r="D3836" s="17"/>
    </row>
    <row r="3837" spans="2:4" ht="15" x14ac:dyDescent="0.25">
      <c r="B3837" s="110">
        <v>40043</v>
      </c>
      <c r="C3837" s="42">
        <v>255</v>
      </c>
      <c r="D3837" s="17"/>
    </row>
    <row r="3838" spans="2:4" ht="15" x14ac:dyDescent="0.25">
      <c r="B3838" s="110">
        <v>40044</v>
      </c>
      <c r="C3838" s="42">
        <v>264</v>
      </c>
      <c r="D3838" s="17"/>
    </row>
    <row r="3839" spans="2:4" ht="15" x14ac:dyDescent="0.25">
      <c r="B3839" s="110">
        <v>40045</v>
      </c>
      <c r="C3839" s="42">
        <v>266</v>
      </c>
      <c r="D3839" s="17"/>
    </row>
    <row r="3840" spans="2:4" ht="15" x14ac:dyDescent="0.25">
      <c r="B3840" s="110">
        <v>40046</v>
      </c>
      <c r="C3840" s="42">
        <v>253</v>
      </c>
      <c r="D3840" s="17"/>
    </row>
    <row r="3841" spans="2:4" ht="15" x14ac:dyDescent="0.25">
      <c r="B3841" s="110">
        <v>40049</v>
      </c>
      <c r="C3841" s="42">
        <v>254</v>
      </c>
      <c r="D3841" s="17"/>
    </row>
    <row r="3842" spans="2:4" ht="15" x14ac:dyDescent="0.25">
      <c r="B3842" s="110">
        <v>40050</v>
      </c>
      <c r="C3842" s="42">
        <v>262</v>
      </c>
      <c r="D3842" s="17"/>
    </row>
    <row r="3843" spans="2:4" ht="15" x14ac:dyDescent="0.25">
      <c r="B3843" s="110">
        <v>40051</v>
      </c>
      <c r="C3843" s="42">
        <v>266</v>
      </c>
      <c r="D3843" s="17"/>
    </row>
    <row r="3844" spans="2:4" ht="15" x14ac:dyDescent="0.25">
      <c r="B3844" s="110">
        <v>40052</v>
      </c>
      <c r="C3844" s="42">
        <v>263</v>
      </c>
      <c r="D3844" s="17"/>
    </row>
    <row r="3845" spans="2:4" ht="15" x14ac:dyDescent="0.25">
      <c r="B3845" s="110">
        <v>40053</v>
      </c>
      <c r="C3845" s="42">
        <v>267</v>
      </c>
      <c r="D3845" s="17"/>
    </row>
    <row r="3846" spans="2:4" ht="15" x14ac:dyDescent="0.25">
      <c r="B3846" s="110">
        <v>40056</v>
      </c>
      <c r="C3846" s="42">
        <v>271</v>
      </c>
      <c r="D3846" s="17"/>
    </row>
    <row r="3847" spans="2:4" ht="15" x14ac:dyDescent="0.25">
      <c r="B3847" s="110">
        <v>40057</v>
      </c>
      <c r="C3847" s="42">
        <v>272</v>
      </c>
      <c r="D3847" s="17"/>
    </row>
    <row r="3848" spans="2:4" ht="15" x14ac:dyDescent="0.25">
      <c r="B3848" s="110">
        <v>40058</v>
      </c>
      <c r="C3848" s="42">
        <v>276</v>
      </c>
      <c r="D3848" s="17"/>
    </row>
    <row r="3849" spans="2:4" ht="15" x14ac:dyDescent="0.25">
      <c r="B3849" s="110">
        <v>40059</v>
      </c>
      <c r="C3849" s="42">
        <v>265</v>
      </c>
      <c r="D3849" s="17"/>
    </row>
    <row r="3850" spans="2:4" ht="15" x14ac:dyDescent="0.25">
      <c r="B3850" s="110">
        <v>40060</v>
      </c>
      <c r="C3850" s="42">
        <v>260</v>
      </c>
      <c r="D3850" s="17"/>
    </row>
    <row r="3851" spans="2:4" ht="15" x14ac:dyDescent="0.25">
      <c r="B3851" s="110">
        <v>40064</v>
      </c>
      <c r="C3851" s="42">
        <v>241</v>
      </c>
      <c r="D3851" s="17"/>
    </row>
    <row r="3852" spans="2:4" ht="15" x14ac:dyDescent="0.25">
      <c r="B3852" s="110">
        <v>40065</v>
      </c>
      <c r="C3852" s="42">
        <v>239</v>
      </c>
      <c r="D3852" s="17"/>
    </row>
    <row r="3853" spans="2:4" ht="15" x14ac:dyDescent="0.25">
      <c r="B3853" s="110">
        <v>40066</v>
      </c>
      <c r="C3853" s="42">
        <v>249</v>
      </c>
      <c r="D3853" s="17"/>
    </row>
    <row r="3854" spans="2:4" ht="15" x14ac:dyDescent="0.25">
      <c r="B3854" s="110">
        <v>40067</v>
      </c>
      <c r="C3854" s="42">
        <v>243</v>
      </c>
      <c r="D3854" s="17"/>
    </row>
    <row r="3855" spans="2:4" ht="15" x14ac:dyDescent="0.25">
      <c r="B3855" s="110">
        <v>40070</v>
      </c>
      <c r="C3855" s="42">
        <v>234</v>
      </c>
      <c r="D3855" s="17"/>
    </row>
    <row r="3856" spans="2:4" ht="15" x14ac:dyDescent="0.25">
      <c r="B3856" s="110">
        <v>40071</v>
      </c>
      <c r="C3856" s="42">
        <v>226</v>
      </c>
      <c r="D3856" s="17"/>
    </row>
    <row r="3857" spans="2:4" ht="15" x14ac:dyDescent="0.25">
      <c r="B3857" s="110">
        <v>40072</v>
      </c>
      <c r="C3857" s="42">
        <v>216</v>
      </c>
      <c r="D3857" s="17"/>
    </row>
    <row r="3858" spans="2:4" ht="15" x14ac:dyDescent="0.25">
      <c r="B3858" s="110">
        <v>40073</v>
      </c>
      <c r="C3858" s="42">
        <v>228</v>
      </c>
      <c r="D3858" s="17"/>
    </row>
    <row r="3859" spans="2:4" ht="15" x14ac:dyDescent="0.25">
      <c r="B3859" s="110">
        <v>40074</v>
      </c>
      <c r="C3859" s="42">
        <v>222</v>
      </c>
      <c r="D3859" s="17"/>
    </row>
    <row r="3860" spans="2:4" ht="15" x14ac:dyDescent="0.25">
      <c r="B3860" s="110">
        <v>40077</v>
      </c>
      <c r="C3860" s="42">
        <v>224</v>
      </c>
      <c r="D3860" s="17"/>
    </row>
    <row r="3861" spans="2:4" ht="15" x14ac:dyDescent="0.25">
      <c r="B3861" s="110">
        <v>40078</v>
      </c>
      <c r="C3861" s="42">
        <v>224</v>
      </c>
      <c r="D3861" s="17"/>
    </row>
    <row r="3862" spans="2:4" ht="15" x14ac:dyDescent="0.25">
      <c r="B3862" s="110">
        <v>40079</v>
      </c>
      <c r="C3862" s="42">
        <v>228</v>
      </c>
      <c r="D3862" s="17"/>
    </row>
    <row r="3863" spans="2:4" ht="15" x14ac:dyDescent="0.25">
      <c r="B3863" s="110">
        <v>40080</v>
      </c>
      <c r="C3863" s="42">
        <v>234</v>
      </c>
      <c r="D3863" s="17"/>
    </row>
    <row r="3864" spans="2:4" ht="15" x14ac:dyDescent="0.25">
      <c r="B3864" s="110">
        <v>40081</v>
      </c>
      <c r="C3864" s="42">
        <v>240</v>
      </c>
      <c r="D3864" s="17"/>
    </row>
    <row r="3865" spans="2:4" ht="15" x14ac:dyDescent="0.25">
      <c r="B3865" s="110">
        <v>40084</v>
      </c>
      <c r="C3865" s="42">
        <v>240</v>
      </c>
      <c r="D3865" s="17"/>
    </row>
    <row r="3866" spans="2:4" ht="15" x14ac:dyDescent="0.25">
      <c r="B3866" s="110">
        <v>40085</v>
      </c>
      <c r="C3866" s="42">
        <v>240</v>
      </c>
      <c r="D3866" s="17"/>
    </row>
    <row r="3867" spans="2:4" ht="15" x14ac:dyDescent="0.25">
      <c r="B3867" s="110">
        <v>40086</v>
      </c>
      <c r="C3867" s="42">
        <v>234</v>
      </c>
      <c r="D3867" s="17"/>
    </row>
    <row r="3868" spans="2:4" ht="15" x14ac:dyDescent="0.25">
      <c r="B3868" s="110">
        <v>40087</v>
      </c>
      <c r="C3868" s="42">
        <v>251</v>
      </c>
      <c r="D3868" s="17"/>
    </row>
    <row r="3869" spans="2:4" ht="15" x14ac:dyDescent="0.25">
      <c r="B3869" s="110">
        <v>40088</v>
      </c>
      <c r="C3869" s="42">
        <v>249</v>
      </c>
      <c r="D3869" s="17"/>
    </row>
    <row r="3870" spans="2:4" ht="15" x14ac:dyDescent="0.25">
      <c r="B3870" s="110">
        <v>40091</v>
      </c>
      <c r="C3870" s="42">
        <v>238</v>
      </c>
      <c r="D3870" s="17"/>
    </row>
    <row r="3871" spans="2:4" ht="15" x14ac:dyDescent="0.25">
      <c r="B3871" s="110">
        <v>40092</v>
      </c>
      <c r="C3871" s="42">
        <v>233</v>
      </c>
      <c r="D3871" s="17"/>
    </row>
    <row r="3872" spans="2:4" ht="15" x14ac:dyDescent="0.25">
      <c r="B3872" s="110">
        <v>40093</v>
      </c>
      <c r="C3872" s="42">
        <v>238</v>
      </c>
      <c r="D3872" s="17"/>
    </row>
    <row r="3873" spans="2:4" ht="15" x14ac:dyDescent="0.25">
      <c r="B3873" s="110">
        <v>40094</v>
      </c>
      <c r="C3873" s="42">
        <v>220</v>
      </c>
      <c r="D3873" s="17"/>
    </row>
    <row r="3874" spans="2:4" ht="15" x14ac:dyDescent="0.25">
      <c r="B3874" s="110">
        <v>40095</v>
      </c>
      <c r="C3874" s="42">
        <v>213</v>
      </c>
      <c r="D3874" s="17"/>
    </row>
    <row r="3875" spans="2:4" ht="15" x14ac:dyDescent="0.25">
      <c r="B3875" s="110">
        <v>40099</v>
      </c>
      <c r="C3875" s="42">
        <v>218</v>
      </c>
      <c r="D3875" s="17"/>
    </row>
    <row r="3876" spans="2:4" ht="15" x14ac:dyDescent="0.25">
      <c r="B3876" s="110">
        <v>40100</v>
      </c>
      <c r="C3876" s="42">
        <v>206</v>
      </c>
      <c r="D3876" s="17"/>
    </row>
    <row r="3877" spans="2:4" ht="15" x14ac:dyDescent="0.25">
      <c r="B3877" s="110">
        <v>40101</v>
      </c>
      <c r="C3877" s="42">
        <v>207</v>
      </c>
      <c r="D3877" s="17"/>
    </row>
    <row r="3878" spans="2:4" ht="15" x14ac:dyDescent="0.25">
      <c r="B3878" s="110">
        <v>40102</v>
      </c>
      <c r="C3878" s="42">
        <v>216</v>
      </c>
      <c r="D3878" s="17"/>
    </row>
    <row r="3879" spans="2:4" ht="15" x14ac:dyDescent="0.25">
      <c r="B3879" s="110">
        <v>40105</v>
      </c>
      <c r="C3879" s="42">
        <v>218</v>
      </c>
      <c r="D3879" s="17"/>
    </row>
    <row r="3880" spans="2:4" ht="15" x14ac:dyDescent="0.25">
      <c r="B3880" s="110">
        <v>40106</v>
      </c>
      <c r="C3880" s="42">
        <v>224</v>
      </c>
      <c r="D3880" s="17"/>
    </row>
    <row r="3881" spans="2:4" ht="15" x14ac:dyDescent="0.25">
      <c r="B3881" s="110">
        <v>40107</v>
      </c>
      <c r="C3881" s="42">
        <v>221</v>
      </c>
      <c r="D3881" s="17"/>
    </row>
    <row r="3882" spans="2:4" ht="15" x14ac:dyDescent="0.25">
      <c r="B3882" s="110">
        <v>40108</v>
      </c>
      <c r="C3882" s="42">
        <v>222</v>
      </c>
      <c r="D3882" s="17"/>
    </row>
    <row r="3883" spans="2:4" ht="15" x14ac:dyDescent="0.25">
      <c r="B3883" s="110">
        <v>40109</v>
      </c>
      <c r="C3883" s="42">
        <v>224</v>
      </c>
      <c r="D3883" s="17"/>
    </row>
    <row r="3884" spans="2:4" ht="15" x14ac:dyDescent="0.25">
      <c r="B3884" s="110">
        <v>40112</v>
      </c>
      <c r="C3884" s="42">
        <v>221</v>
      </c>
      <c r="D3884" s="17"/>
    </row>
    <row r="3885" spans="2:4" ht="15" x14ac:dyDescent="0.25">
      <c r="B3885" s="110">
        <v>40113</v>
      </c>
      <c r="C3885" s="42">
        <v>239</v>
      </c>
      <c r="D3885" s="17"/>
    </row>
    <row r="3886" spans="2:4" ht="15" x14ac:dyDescent="0.25">
      <c r="B3886" s="110">
        <v>40114</v>
      </c>
      <c r="C3886" s="42">
        <v>247</v>
      </c>
      <c r="D3886" s="17"/>
    </row>
    <row r="3887" spans="2:4" ht="15" x14ac:dyDescent="0.25">
      <c r="B3887" s="110">
        <v>40115</v>
      </c>
      <c r="C3887" s="42">
        <v>231</v>
      </c>
      <c r="D3887" s="17"/>
    </row>
    <row r="3888" spans="2:4" ht="15" x14ac:dyDescent="0.25">
      <c r="B3888" s="110">
        <v>40116</v>
      </c>
      <c r="C3888" s="42">
        <v>240</v>
      </c>
      <c r="D3888" s="17"/>
    </row>
    <row r="3889" spans="2:4" ht="15" x14ac:dyDescent="0.25">
      <c r="B3889" s="110">
        <v>40119</v>
      </c>
      <c r="C3889" s="42">
        <v>238</v>
      </c>
      <c r="D3889" s="17"/>
    </row>
    <row r="3890" spans="2:4" ht="15" x14ac:dyDescent="0.25">
      <c r="B3890" s="110">
        <v>40120</v>
      </c>
      <c r="C3890" s="42">
        <v>236</v>
      </c>
      <c r="D3890" s="17"/>
    </row>
    <row r="3891" spans="2:4" ht="15" x14ac:dyDescent="0.25">
      <c r="B3891" s="110">
        <v>40121</v>
      </c>
      <c r="C3891" s="42">
        <v>225</v>
      </c>
      <c r="D3891" s="17"/>
    </row>
    <row r="3892" spans="2:4" ht="15" x14ac:dyDescent="0.25">
      <c r="B3892" s="110">
        <v>40122</v>
      </c>
      <c r="C3892" s="42">
        <v>228</v>
      </c>
      <c r="D3892" s="17"/>
    </row>
    <row r="3893" spans="2:4" ht="15" x14ac:dyDescent="0.25">
      <c r="B3893" s="110">
        <v>40123</v>
      </c>
      <c r="C3893" s="42">
        <v>228</v>
      </c>
      <c r="D3893" s="17"/>
    </row>
    <row r="3894" spans="2:4" ht="15" x14ac:dyDescent="0.25">
      <c r="B3894" s="110">
        <v>40126</v>
      </c>
      <c r="C3894" s="42">
        <v>217</v>
      </c>
      <c r="D3894" s="17"/>
    </row>
    <row r="3895" spans="2:4" ht="15" x14ac:dyDescent="0.25">
      <c r="B3895" s="110">
        <v>40127</v>
      </c>
      <c r="C3895" s="42">
        <v>212</v>
      </c>
      <c r="D3895" s="17"/>
    </row>
    <row r="3896" spans="2:4" ht="15" x14ac:dyDescent="0.25">
      <c r="B3896" s="110">
        <v>40129</v>
      </c>
      <c r="C3896" s="42">
        <v>216</v>
      </c>
      <c r="D3896" s="17"/>
    </row>
    <row r="3897" spans="2:4" ht="15" x14ac:dyDescent="0.25">
      <c r="B3897" s="110">
        <v>40130</v>
      </c>
      <c r="C3897" s="42">
        <v>219</v>
      </c>
      <c r="D3897" s="17"/>
    </row>
    <row r="3898" spans="2:4" ht="15" x14ac:dyDescent="0.25">
      <c r="B3898" s="110">
        <v>40133</v>
      </c>
      <c r="C3898" s="42">
        <v>220</v>
      </c>
      <c r="D3898" s="17"/>
    </row>
    <row r="3899" spans="2:4" ht="15" x14ac:dyDescent="0.25">
      <c r="B3899" s="110">
        <v>40134</v>
      </c>
      <c r="C3899" s="42">
        <v>220</v>
      </c>
      <c r="D3899" s="17"/>
    </row>
    <row r="3900" spans="2:4" ht="15" x14ac:dyDescent="0.25">
      <c r="B3900" s="110">
        <v>40135</v>
      </c>
      <c r="C3900" s="42">
        <v>216</v>
      </c>
      <c r="D3900" s="17"/>
    </row>
    <row r="3901" spans="2:4" ht="15" x14ac:dyDescent="0.25">
      <c r="B3901" s="110">
        <v>40136</v>
      </c>
      <c r="C3901" s="42">
        <v>219</v>
      </c>
      <c r="D3901" s="17"/>
    </row>
    <row r="3902" spans="2:4" ht="15" x14ac:dyDescent="0.25">
      <c r="B3902" s="110">
        <v>40137</v>
      </c>
      <c r="C3902" s="42">
        <v>217</v>
      </c>
      <c r="D3902" s="17"/>
    </row>
    <row r="3903" spans="2:4" ht="15" x14ac:dyDescent="0.25">
      <c r="B3903" s="110">
        <v>40140</v>
      </c>
      <c r="C3903" s="42">
        <v>213</v>
      </c>
      <c r="D3903" s="17"/>
    </row>
    <row r="3904" spans="2:4" ht="15" x14ac:dyDescent="0.25">
      <c r="B3904" s="110">
        <v>40141</v>
      </c>
      <c r="C3904" s="42">
        <v>216</v>
      </c>
      <c r="D3904" s="17"/>
    </row>
    <row r="3905" spans="2:4" ht="15" x14ac:dyDescent="0.25">
      <c r="B3905" s="110">
        <v>40142</v>
      </c>
      <c r="C3905" s="42">
        <v>216</v>
      </c>
      <c r="D3905" s="17"/>
    </row>
    <row r="3906" spans="2:4" ht="15" x14ac:dyDescent="0.25">
      <c r="B3906" s="110">
        <v>40144</v>
      </c>
      <c r="C3906" s="42">
        <v>227</v>
      </c>
      <c r="D3906" s="17"/>
    </row>
    <row r="3907" spans="2:4" ht="15" x14ac:dyDescent="0.25">
      <c r="B3907" s="110">
        <v>40147</v>
      </c>
      <c r="C3907" s="42">
        <v>231</v>
      </c>
      <c r="D3907" s="17"/>
    </row>
    <row r="3908" spans="2:4" ht="15" x14ac:dyDescent="0.25">
      <c r="B3908" s="110">
        <v>40148</v>
      </c>
      <c r="C3908" s="42">
        <v>219</v>
      </c>
      <c r="D3908" s="17"/>
    </row>
    <row r="3909" spans="2:4" ht="15" x14ac:dyDescent="0.25">
      <c r="B3909" s="110">
        <v>40149</v>
      </c>
      <c r="C3909" s="42">
        <v>218</v>
      </c>
      <c r="D3909" s="17"/>
    </row>
    <row r="3910" spans="2:4" ht="15" x14ac:dyDescent="0.25">
      <c r="B3910" s="110">
        <v>40150</v>
      </c>
      <c r="C3910" s="42">
        <v>212</v>
      </c>
      <c r="D3910" s="17"/>
    </row>
    <row r="3911" spans="2:4" ht="15" x14ac:dyDescent="0.25">
      <c r="B3911" s="110">
        <v>40151</v>
      </c>
      <c r="C3911" s="42">
        <v>206</v>
      </c>
      <c r="D3911" s="17"/>
    </row>
    <row r="3912" spans="2:4" ht="15" x14ac:dyDescent="0.25">
      <c r="B3912" s="110">
        <v>40154</v>
      </c>
      <c r="C3912" s="42">
        <v>207</v>
      </c>
      <c r="D3912" s="17"/>
    </row>
    <row r="3913" spans="2:4" ht="15" x14ac:dyDescent="0.25">
      <c r="B3913" s="110">
        <v>40155</v>
      </c>
      <c r="C3913" s="42">
        <v>213</v>
      </c>
      <c r="D3913" s="17"/>
    </row>
    <row r="3914" spans="2:4" ht="15" x14ac:dyDescent="0.25">
      <c r="B3914" s="110">
        <v>40156</v>
      </c>
      <c r="C3914" s="42">
        <v>209</v>
      </c>
      <c r="D3914" s="17"/>
    </row>
    <row r="3915" spans="2:4" ht="15" x14ac:dyDescent="0.25">
      <c r="B3915" s="110">
        <v>40157</v>
      </c>
      <c r="C3915" s="42">
        <v>204</v>
      </c>
      <c r="D3915" s="17"/>
    </row>
    <row r="3916" spans="2:4" ht="15" x14ac:dyDescent="0.25">
      <c r="B3916" s="110">
        <v>40158</v>
      </c>
      <c r="C3916" s="42">
        <v>201</v>
      </c>
      <c r="D3916" s="17"/>
    </row>
    <row r="3917" spans="2:4" ht="15" x14ac:dyDescent="0.25">
      <c r="B3917" s="110">
        <v>40161</v>
      </c>
      <c r="C3917" s="42">
        <v>199</v>
      </c>
      <c r="D3917" s="17"/>
    </row>
    <row r="3918" spans="2:4" ht="15" x14ac:dyDescent="0.25">
      <c r="B3918" s="110">
        <v>40162</v>
      </c>
      <c r="C3918" s="42">
        <v>196</v>
      </c>
      <c r="D3918" s="17"/>
    </row>
    <row r="3919" spans="2:4" ht="15" x14ac:dyDescent="0.25">
      <c r="B3919" s="110">
        <v>40163</v>
      </c>
      <c r="C3919" s="42">
        <v>201</v>
      </c>
      <c r="D3919" s="17"/>
    </row>
    <row r="3920" spans="2:4" ht="15" x14ac:dyDescent="0.25">
      <c r="B3920" s="110">
        <v>40164</v>
      </c>
      <c r="C3920" s="42">
        <v>217</v>
      </c>
      <c r="D3920" s="17"/>
    </row>
    <row r="3921" spans="2:4" ht="15" x14ac:dyDescent="0.25">
      <c r="B3921" s="110">
        <v>40165</v>
      </c>
      <c r="C3921" s="42">
        <v>213</v>
      </c>
      <c r="D3921" s="17"/>
    </row>
    <row r="3922" spans="2:4" ht="15" x14ac:dyDescent="0.25">
      <c r="B3922" s="110">
        <v>40168</v>
      </c>
      <c r="C3922" s="42">
        <v>204</v>
      </c>
      <c r="D3922" s="17"/>
    </row>
    <row r="3923" spans="2:4" ht="15" x14ac:dyDescent="0.25">
      <c r="B3923" s="110">
        <v>40169</v>
      </c>
      <c r="C3923" s="42">
        <v>206</v>
      </c>
      <c r="D3923" s="17"/>
    </row>
    <row r="3924" spans="2:4" ht="15" x14ac:dyDescent="0.25">
      <c r="B3924" s="110">
        <v>40170</v>
      </c>
      <c r="C3924" s="42">
        <v>205</v>
      </c>
      <c r="D3924" s="17"/>
    </row>
    <row r="3925" spans="2:4" ht="15" x14ac:dyDescent="0.25">
      <c r="B3925" s="110">
        <v>40171</v>
      </c>
      <c r="C3925" s="42">
        <v>201</v>
      </c>
      <c r="D3925" s="17"/>
    </row>
    <row r="3926" spans="2:4" ht="15" x14ac:dyDescent="0.25">
      <c r="B3926" s="110">
        <v>40175</v>
      </c>
      <c r="C3926" s="42">
        <v>194</v>
      </c>
      <c r="D3926" s="17"/>
    </row>
    <row r="3927" spans="2:4" ht="15" x14ac:dyDescent="0.25">
      <c r="B3927" s="110">
        <v>40176</v>
      </c>
      <c r="C3927" s="42">
        <v>197</v>
      </c>
      <c r="D3927" s="17"/>
    </row>
    <row r="3928" spans="2:4" ht="15" x14ac:dyDescent="0.25">
      <c r="B3928" s="110">
        <v>40177</v>
      </c>
      <c r="C3928" s="42">
        <v>197</v>
      </c>
      <c r="D3928" s="17"/>
    </row>
    <row r="3929" spans="2:4" ht="15" x14ac:dyDescent="0.25">
      <c r="B3929" s="110">
        <v>40178</v>
      </c>
      <c r="C3929" s="42">
        <v>192</v>
      </c>
      <c r="D3929" s="17"/>
    </row>
    <row r="3930" spans="2:4" ht="15" x14ac:dyDescent="0.25">
      <c r="B3930" s="110">
        <v>40182</v>
      </c>
      <c r="C3930" s="42">
        <v>191</v>
      </c>
      <c r="D3930" s="17"/>
    </row>
    <row r="3931" spans="2:4" ht="15" x14ac:dyDescent="0.25">
      <c r="B3931" s="110">
        <v>40183</v>
      </c>
      <c r="C3931" s="42">
        <v>197</v>
      </c>
      <c r="D3931" s="17"/>
    </row>
    <row r="3932" spans="2:4" ht="15" x14ac:dyDescent="0.25">
      <c r="B3932" s="110">
        <v>40184</v>
      </c>
      <c r="C3932" s="42">
        <v>191</v>
      </c>
      <c r="D3932" s="17"/>
    </row>
    <row r="3933" spans="2:4" ht="15" x14ac:dyDescent="0.25">
      <c r="B3933" s="110">
        <v>40185</v>
      </c>
      <c r="C3933" s="42">
        <v>193</v>
      </c>
      <c r="D3933" s="17"/>
    </row>
    <row r="3934" spans="2:4" ht="15" x14ac:dyDescent="0.25">
      <c r="B3934" s="110">
        <v>40186</v>
      </c>
      <c r="C3934" s="42">
        <v>195</v>
      </c>
      <c r="D3934" s="17"/>
    </row>
    <row r="3935" spans="2:4" ht="15" x14ac:dyDescent="0.25">
      <c r="B3935" s="110">
        <v>40189</v>
      </c>
      <c r="C3935" s="42">
        <v>190</v>
      </c>
      <c r="D3935" s="17"/>
    </row>
    <row r="3936" spans="2:4" ht="15" x14ac:dyDescent="0.25">
      <c r="B3936" s="110">
        <v>40190</v>
      </c>
      <c r="C3936" s="42">
        <v>201</v>
      </c>
      <c r="D3936" s="17"/>
    </row>
    <row r="3937" spans="2:4" ht="15" x14ac:dyDescent="0.25">
      <c r="B3937" s="110">
        <v>40191</v>
      </c>
      <c r="C3937" s="42">
        <v>195</v>
      </c>
      <c r="D3937" s="17"/>
    </row>
    <row r="3938" spans="2:4" ht="15" x14ac:dyDescent="0.25">
      <c r="B3938" s="110">
        <v>40192</v>
      </c>
      <c r="C3938" s="42">
        <v>204</v>
      </c>
      <c r="D3938" s="17"/>
    </row>
    <row r="3939" spans="2:4" ht="15" x14ac:dyDescent="0.25">
      <c r="B3939" s="110">
        <v>40193</v>
      </c>
      <c r="C3939" s="42">
        <v>210</v>
      </c>
      <c r="D3939" s="17"/>
    </row>
    <row r="3940" spans="2:4" ht="15" x14ac:dyDescent="0.25">
      <c r="B3940" s="110">
        <v>40197</v>
      </c>
      <c r="C3940" s="42">
        <v>207</v>
      </c>
      <c r="D3940" s="17"/>
    </row>
    <row r="3941" spans="2:4" ht="15" x14ac:dyDescent="0.25">
      <c r="B3941" s="110">
        <v>40198</v>
      </c>
      <c r="C3941" s="42">
        <v>214</v>
      </c>
      <c r="D3941" s="17"/>
    </row>
    <row r="3942" spans="2:4" ht="15" x14ac:dyDescent="0.25">
      <c r="B3942" s="110">
        <v>40199</v>
      </c>
      <c r="C3942" s="42">
        <v>223</v>
      </c>
      <c r="D3942" s="17"/>
    </row>
    <row r="3943" spans="2:4" ht="15" x14ac:dyDescent="0.25">
      <c r="B3943" s="110">
        <v>40200</v>
      </c>
      <c r="C3943" s="42">
        <v>223</v>
      </c>
      <c r="D3943" s="17"/>
    </row>
    <row r="3944" spans="2:4" ht="15" x14ac:dyDescent="0.25">
      <c r="B3944" s="110">
        <v>40203</v>
      </c>
      <c r="C3944" s="42">
        <v>217</v>
      </c>
      <c r="D3944" s="17"/>
    </row>
    <row r="3945" spans="2:4" ht="15" x14ac:dyDescent="0.25">
      <c r="B3945" s="110">
        <v>40204</v>
      </c>
      <c r="C3945" s="42">
        <v>219</v>
      </c>
      <c r="D3945" s="17"/>
    </row>
    <row r="3946" spans="2:4" ht="15" x14ac:dyDescent="0.25">
      <c r="B3946" s="110">
        <v>40205</v>
      </c>
      <c r="C3946" s="42">
        <v>224</v>
      </c>
      <c r="D3946" s="17"/>
    </row>
    <row r="3947" spans="2:4" ht="15" x14ac:dyDescent="0.25">
      <c r="B3947" s="110">
        <v>40206</v>
      </c>
      <c r="C3947" s="42">
        <v>228</v>
      </c>
      <c r="D3947" s="17"/>
    </row>
    <row r="3948" spans="2:4" ht="15" x14ac:dyDescent="0.25">
      <c r="B3948" s="110">
        <v>40207</v>
      </c>
      <c r="C3948" s="42">
        <v>234</v>
      </c>
      <c r="D3948" s="17"/>
    </row>
    <row r="3949" spans="2:4" ht="15" x14ac:dyDescent="0.25">
      <c r="B3949" s="110">
        <v>40210</v>
      </c>
      <c r="C3949" s="42">
        <v>230</v>
      </c>
      <c r="D3949" s="17"/>
    </row>
    <row r="3950" spans="2:4" ht="15" x14ac:dyDescent="0.25">
      <c r="B3950" s="110">
        <v>40211</v>
      </c>
      <c r="C3950" s="42">
        <v>230</v>
      </c>
      <c r="D3950" s="17"/>
    </row>
    <row r="3951" spans="2:4" ht="15" x14ac:dyDescent="0.25">
      <c r="B3951" s="110">
        <v>40212</v>
      </c>
      <c r="C3951" s="42">
        <v>225</v>
      </c>
      <c r="D3951" s="17"/>
    </row>
    <row r="3952" spans="2:4" ht="15" x14ac:dyDescent="0.25">
      <c r="B3952" s="110">
        <v>40213</v>
      </c>
      <c r="C3952" s="42">
        <v>240</v>
      </c>
      <c r="D3952" s="17"/>
    </row>
    <row r="3953" spans="2:4" ht="15" x14ac:dyDescent="0.25">
      <c r="B3953" s="110">
        <v>40214</v>
      </c>
      <c r="C3953" s="42">
        <v>249</v>
      </c>
      <c r="D3953" s="17"/>
    </row>
    <row r="3954" spans="2:4" ht="15" x14ac:dyDescent="0.25">
      <c r="B3954" s="110">
        <v>40217</v>
      </c>
      <c r="C3954" s="42">
        <v>243</v>
      </c>
      <c r="D3954" s="17"/>
    </row>
    <row r="3955" spans="2:4" ht="15" x14ac:dyDescent="0.25">
      <c r="B3955" s="110">
        <v>40218</v>
      </c>
      <c r="C3955" s="42">
        <v>234</v>
      </c>
      <c r="D3955" s="17"/>
    </row>
    <row r="3956" spans="2:4" ht="15" x14ac:dyDescent="0.25">
      <c r="B3956" s="110">
        <v>40219</v>
      </c>
      <c r="C3956" s="42">
        <v>224</v>
      </c>
      <c r="D3956" s="17"/>
    </row>
    <row r="3957" spans="2:4" ht="15" x14ac:dyDescent="0.25">
      <c r="B3957" s="110">
        <v>40220</v>
      </c>
      <c r="C3957" s="42">
        <v>216</v>
      </c>
      <c r="D3957" s="17"/>
    </row>
    <row r="3958" spans="2:4" ht="15" x14ac:dyDescent="0.25">
      <c r="B3958" s="110">
        <v>40221</v>
      </c>
      <c r="C3958" s="42">
        <v>222</v>
      </c>
      <c r="D3958" s="17"/>
    </row>
    <row r="3959" spans="2:4" ht="15" x14ac:dyDescent="0.25">
      <c r="B3959" s="110">
        <v>40225</v>
      </c>
      <c r="C3959" s="42">
        <v>219</v>
      </c>
      <c r="D3959" s="17"/>
    </row>
    <row r="3960" spans="2:4" ht="15" x14ac:dyDescent="0.25">
      <c r="B3960" s="110">
        <v>40226</v>
      </c>
      <c r="C3960" s="42">
        <v>211</v>
      </c>
      <c r="D3960" s="17"/>
    </row>
    <row r="3961" spans="2:4" ht="15" x14ac:dyDescent="0.25">
      <c r="B3961" s="110">
        <v>40227</v>
      </c>
      <c r="C3961" s="42">
        <v>206</v>
      </c>
      <c r="D3961" s="17"/>
    </row>
    <row r="3962" spans="2:4" ht="15" x14ac:dyDescent="0.25">
      <c r="B3962" s="110">
        <v>40228</v>
      </c>
      <c r="C3962" s="42">
        <v>209</v>
      </c>
      <c r="D3962" s="17"/>
    </row>
    <row r="3963" spans="2:4" ht="15" x14ac:dyDescent="0.25">
      <c r="B3963" s="110">
        <v>40231</v>
      </c>
      <c r="C3963" s="42">
        <v>208</v>
      </c>
      <c r="D3963" s="17"/>
    </row>
    <row r="3964" spans="2:4" ht="15" x14ac:dyDescent="0.25">
      <c r="B3964" s="110">
        <v>40232</v>
      </c>
      <c r="C3964" s="42">
        <v>221</v>
      </c>
      <c r="D3964" s="17"/>
    </row>
    <row r="3965" spans="2:4" ht="15" x14ac:dyDescent="0.25">
      <c r="B3965" s="110">
        <v>40233</v>
      </c>
      <c r="C3965" s="42">
        <v>218</v>
      </c>
      <c r="D3965" s="17"/>
    </row>
    <row r="3966" spans="2:4" ht="15" x14ac:dyDescent="0.25">
      <c r="B3966" s="110">
        <v>40234</v>
      </c>
      <c r="C3966" s="42">
        <v>215</v>
      </c>
      <c r="D3966" s="17"/>
    </row>
    <row r="3967" spans="2:4" ht="15" x14ac:dyDescent="0.25">
      <c r="B3967" s="110">
        <v>40235</v>
      </c>
      <c r="C3967" s="42">
        <v>215</v>
      </c>
      <c r="D3967" s="17"/>
    </row>
    <row r="3968" spans="2:4" ht="15" x14ac:dyDescent="0.25">
      <c r="B3968" s="110">
        <v>40238</v>
      </c>
      <c r="C3968" s="42">
        <v>201</v>
      </c>
      <c r="D3968" s="17"/>
    </row>
    <row r="3969" spans="2:4" ht="15" x14ac:dyDescent="0.25">
      <c r="B3969" s="110">
        <v>40239</v>
      </c>
      <c r="C3969" s="42">
        <v>200</v>
      </c>
      <c r="D3969" s="17"/>
    </row>
    <row r="3970" spans="2:4" ht="15" x14ac:dyDescent="0.25">
      <c r="B3970" s="110">
        <v>40240</v>
      </c>
      <c r="C3970" s="42">
        <v>203</v>
      </c>
      <c r="D3970" s="17"/>
    </row>
    <row r="3971" spans="2:4" ht="15" x14ac:dyDescent="0.25">
      <c r="B3971" s="110">
        <v>40241</v>
      </c>
      <c r="C3971" s="42">
        <v>198</v>
      </c>
      <c r="D3971" s="17"/>
    </row>
    <row r="3972" spans="2:4" ht="15" x14ac:dyDescent="0.25">
      <c r="B3972" s="110">
        <v>40242</v>
      </c>
      <c r="C3972" s="42">
        <v>189</v>
      </c>
      <c r="D3972" s="17"/>
    </row>
    <row r="3973" spans="2:4" ht="15" x14ac:dyDescent="0.25">
      <c r="B3973" s="110">
        <v>40245</v>
      </c>
      <c r="C3973" s="42">
        <v>183</v>
      </c>
      <c r="D3973" s="17"/>
    </row>
    <row r="3974" spans="2:4" ht="15" x14ac:dyDescent="0.25">
      <c r="B3974" s="110">
        <v>40246</v>
      </c>
      <c r="C3974" s="42">
        <v>183</v>
      </c>
      <c r="D3974" s="17"/>
    </row>
    <row r="3975" spans="2:4" ht="15" x14ac:dyDescent="0.25">
      <c r="B3975" s="110">
        <v>40247</v>
      </c>
      <c r="C3975" s="42">
        <v>185</v>
      </c>
      <c r="D3975" s="17"/>
    </row>
    <row r="3976" spans="2:4" ht="15" x14ac:dyDescent="0.25">
      <c r="B3976" s="110">
        <v>40248</v>
      </c>
      <c r="C3976" s="42">
        <v>186</v>
      </c>
      <c r="D3976" s="17"/>
    </row>
    <row r="3977" spans="2:4" ht="15" x14ac:dyDescent="0.25">
      <c r="B3977" s="110">
        <v>40249</v>
      </c>
      <c r="C3977" s="42">
        <v>189</v>
      </c>
      <c r="D3977" s="17"/>
    </row>
    <row r="3978" spans="2:4" ht="15" x14ac:dyDescent="0.25">
      <c r="B3978" s="110">
        <v>40252</v>
      </c>
      <c r="C3978" s="42">
        <v>189</v>
      </c>
      <c r="D3978" s="17"/>
    </row>
    <row r="3979" spans="2:4" ht="15" x14ac:dyDescent="0.25">
      <c r="B3979" s="110">
        <v>40253</v>
      </c>
      <c r="C3979" s="42">
        <v>191</v>
      </c>
      <c r="D3979" s="17"/>
    </row>
    <row r="3980" spans="2:4" ht="15" x14ac:dyDescent="0.25">
      <c r="B3980" s="110">
        <v>40254</v>
      </c>
      <c r="C3980" s="42">
        <v>192</v>
      </c>
      <c r="D3980" s="17"/>
    </row>
    <row r="3981" spans="2:4" ht="15" x14ac:dyDescent="0.25">
      <c r="B3981" s="110">
        <v>40255</v>
      </c>
      <c r="C3981" s="42">
        <v>193</v>
      </c>
      <c r="D3981" s="17"/>
    </row>
    <row r="3982" spans="2:4" ht="15" x14ac:dyDescent="0.25">
      <c r="B3982" s="110">
        <v>40256</v>
      </c>
      <c r="C3982" s="42">
        <v>194</v>
      </c>
      <c r="D3982" s="17"/>
    </row>
    <row r="3983" spans="2:4" ht="15" x14ac:dyDescent="0.25">
      <c r="B3983" s="110">
        <v>40259</v>
      </c>
      <c r="C3983" s="42">
        <v>197</v>
      </c>
      <c r="D3983" s="17"/>
    </row>
    <row r="3984" spans="2:4" ht="15" x14ac:dyDescent="0.25">
      <c r="B3984" s="110">
        <v>40260</v>
      </c>
      <c r="C3984" s="42">
        <v>192</v>
      </c>
      <c r="D3984" s="17"/>
    </row>
    <row r="3985" spans="2:4" ht="15" x14ac:dyDescent="0.25">
      <c r="B3985" s="110">
        <v>40261</v>
      </c>
      <c r="C3985" s="42">
        <v>182</v>
      </c>
      <c r="D3985" s="17"/>
    </row>
    <row r="3986" spans="2:4" ht="15" x14ac:dyDescent="0.25">
      <c r="B3986" s="110">
        <v>40262</v>
      </c>
      <c r="C3986" s="42">
        <v>181</v>
      </c>
      <c r="D3986" s="17"/>
    </row>
    <row r="3987" spans="2:4" ht="15" x14ac:dyDescent="0.25">
      <c r="B3987" s="110">
        <v>40263</v>
      </c>
      <c r="C3987" s="42">
        <v>184</v>
      </c>
      <c r="D3987" s="17"/>
    </row>
    <row r="3988" spans="2:4" ht="15" x14ac:dyDescent="0.25">
      <c r="B3988" s="110">
        <v>40266</v>
      </c>
      <c r="C3988" s="42">
        <v>182</v>
      </c>
      <c r="D3988" s="17"/>
    </row>
    <row r="3989" spans="2:4" ht="15" x14ac:dyDescent="0.25">
      <c r="B3989" s="110">
        <v>40267</v>
      </c>
      <c r="C3989" s="42">
        <v>182</v>
      </c>
      <c r="D3989" s="17"/>
    </row>
    <row r="3990" spans="2:4" ht="15" x14ac:dyDescent="0.25">
      <c r="B3990" s="110">
        <v>40268</v>
      </c>
      <c r="C3990" s="42">
        <v>185</v>
      </c>
      <c r="D3990" s="17"/>
    </row>
    <row r="3991" spans="2:4" ht="15" x14ac:dyDescent="0.25">
      <c r="B3991" s="110">
        <v>40269</v>
      </c>
      <c r="C3991" s="42">
        <v>184</v>
      </c>
      <c r="D3991" s="17"/>
    </row>
    <row r="3992" spans="2:4" ht="15" x14ac:dyDescent="0.25">
      <c r="B3992" s="110">
        <v>40273</v>
      </c>
      <c r="C3992" s="42">
        <v>172</v>
      </c>
      <c r="D3992" s="17"/>
    </row>
    <row r="3993" spans="2:4" ht="15" x14ac:dyDescent="0.25">
      <c r="B3993" s="110">
        <v>40274</v>
      </c>
      <c r="C3993" s="42">
        <v>173</v>
      </c>
      <c r="D3993" s="17"/>
    </row>
    <row r="3994" spans="2:4" ht="15" x14ac:dyDescent="0.25">
      <c r="B3994" s="110">
        <v>40275</v>
      </c>
      <c r="C3994" s="42">
        <v>182</v>
      </c>
      <c r="D3994" s="17"/>
    </row>
    <row r="3995" spans="2:4" ht="15" x14ac:dyDescent="0.25">
      <c r="B3995" s="110">
        <v>40276</v>
      </c>
      <c r="C3995" s="42">
        <v>175</v>
      </c>
      <c r="D3995" s="17"/>
    </row>
    <row r="3996" spans="2:4" ht="15" x14ac:dyDescent="0.25">
      <c r="B3996" s="110">
        <v>40277</v>
      </c>
      <c r="C3996" s="42">
        <v>176</v>
      </c>
      <c r="D3996" s="17"/>
    </row>
    <row r="3997" spans="2:4" ht="15" x14ac:dyDescent="0.25">
      <c r="B3997" s="110">
        <v>40280</v>
      </c>
      <c r="C3997" s="42">
        <v>180</v>
      </c>
      <c r="D3997" s="17"/>
    </row>
    <row r="3998" spans="2:4" ht="15" x14ac:dyDescent="0.25">
      <c r="B3998" s="110">
        <v>40281</v>
      </c>
      <c r="C3998" s="42">
        <v>179</v>
      </c>
      <c r="D3998" s="17"/>
    </row>
    <row r="3999" spans="2:4" ht="15" x14ac:dyDescent="0.25">
      <c r="B3999" s="110">
        <v>40282</v>
      </c>
      <c r="C3999" s="42">
        <v>170</v>
      </c>
      <c r="D3999" s="17"/>
    </row>
    <row r="4000" spans="2:4" ht="15" x14ac:dyDescent="0.25">
      <c r="B4000" s="110">
        <v>40283</v>
      </c>
      <c r="C4000" s="42">
        <v>167</v>
      </c>
      <c r="D4000" s="17"/>
    </row>
    <row r="4001" spans="2:4" ht="15" x14ac:dyDescent="0.25">
      <c r="B4001" s="110">
        <v>40284</v>
      </c>
      <c r="C4001" s="42">
        <v>177</v>
      </c>
      <c r="D4001" s="17"/>
    </row>
    <row r="4002" spans="2:4" ht="15" x14ac:dyDescent="0.25">
      <c r="B4002" s="110">
        <v>40287</v>
      </c>
      <c r="C4002" s="42">
        <v>175</v>
      </c>
      <c r="D4002" s="17"/>
    </row>
    <row r="4003" spans="2:4" ht="15" x14ac:dyDescent="0.25">
      <c r="B4003" s="110">
        <v>40288</v>
      </c>
      <c r="C4003" s="42">
        <v>175</v>
      </c>
      <c r="D4003" s="17"/>
    </row>
    <row r="4004" spans="2:4" ht="15" x14ac:dyDescent="0.25">
      <c r="B4004" s="110">
        <v>40289</v>
      </c>
      <c r="C4004" s="42">
        <v>179</v>
      </c>
      <c r="D4004" s="17"/>
    </row>
    <row r="4005" spans="2:4" ht="15" x14ac:dyDescent="0.25">
      <c r="B4005" s="110">
        <v>40290</v>
      </c>
      <c r="C4005" s="42">
        <v>180</v>
      </c>
      <c r="D4005" s="17"/>
    </row>
    <row r="4006" spans="2:4" ht="15" x14ac:dyDescent="0.25">
      <c r="B4006" s="110">
        <v>40291</v>
      </c>
      <c r="C4006" s="42">
        <v>178</v>
      </c>
      <c r="D4006" s="17"/>
    </row>
    <row r="4007" spans="2:4" ht="15" x14ac:dyDescent="0.25">
      <c r="B4007" s="110">
        <v>40294</v>
      </c>
      <c r="C4007" s="42">
        <v>176</v>
      </c>
      <c r="D4007" s="17"/>
    </row>
    <row r="4008" spans="2:4" ht="15" x14ac:dyDescent="0.25">
      <c r="B4008" s="110">
        <v>40295</v>
      </c>
      <c r="C4008" s="42">
        <v>194</v>
      </c>
      <c r="D4008" s="17"/>
    </row>
    <row r="4009" spans="2:4" ht="15" x14ac:dyDescent="0.25">
      <c r="B4009" s="110">
        <v>40296</v>
      </c>
      <c r="C4009" s="42">
        <v>186</v>
      </c>
      <c r="D4009" s="17"/>
    </row>
    <row r="4010" spans="2:4" ht="15" x14ac:dyDescent="0.25">
      <c r="B4010" s="110">
        <v>40297</v>
      </c>
      <c r="C4010" s="42">
        <v>190</v>
      </c>
      <c r="D4010" s="17"/>
    </row>
    <row r="4011" spans="2:4" ht="15" x14ac:dyDescent="0.25">
      <c r="B4011" s="110">
        <v>40298</v>
      </c>
      <c r="C4011" s="42">
        <v>196</v>
      </c>
      <c r="D4011" s="17"/>
    </row>
    <row r="4012" spans="2:4" ht="15" x14ac:dyDescent="0.25">
      <c r="B4012" s="110">
        <v>40301</v>
      </c>
      <c r="C4012" s="42">
        <v>190</v>
      </c>
      <c r="D4012" s="17"/>
    </row>
    <row r="4013" spans="2:4" ht="15" x14ac:dyDescent="0.25">
      <c r="B4013" s="110">
        <v>40302</v>
      </c>
      <c r="C4013" s="42">
        <v>206</v>
      </c>
      <c r="D4013" s="17"/>
    </row>
    <row r="4014" spans="2:4" ht="15" x14ac:dyDescent="0.25">
      <c r="B4014" s="110">
        <v>40303</v>
      </c>
      <c r="C4014" s="42">
        <v>218</v>
      </c>
      <c r="D4014" s="17"/>
    </row>
    <row r="4015" spans="2:4" ht="15" x14ac:dyDescent="0.25">
      <c r="B4015" s="110">
        <v>40304</v>
      </c>
      <c r="C4015" s="42">
        <v>248</v>
      </c>
      <c r="D4015" s="17"/>
    </row>
    <row r="4016" spans="2:4" ht="15" x14ac:dyDescent="0.25">
      <c r="B4016" s="110">
        <v>40305</v>
      </c>
      <c r="C4016" s="42">
        <v>240</v>
      </c>
      <c r="D4016" s="17"/>
    </row>
    <row r="4017" spans="2:4" ht="15" x14ac:dyDescent="0.25">
      <c r="B4017" s="110">
        <v>40308</v>
      </c>
      <c r="C4017" s="42">
        <v>214</v>
      </c>
      <c r="D4017" s="17"/>
    </row>
    <row r="4018" spans="2:4" ht="15" x14ac:dyDescent="0.25">
      <c r="B4018" s="110">
        <v>40309</v>
      </c>
      <c r="C4018" s="42">
        <v>210</v>
      </c>
      <c r="D4018" s="17"/>
    </row>
    <row r="4019" spans="2:4" ht="15" x14ac:dyDescent="0.25">
      <c r="B4019" s="110">
        <v>40310</v>
      </c>
      <c r="C4019" s="42">
        <v>196</v>
      </c>
      <c r="D4019" s="17"/>
    </row>
    <row r="4020" spans="2:4" ht="15" x14ac:dyDescent="0.25">
      <c r="B4020" s="110">
        <v>40311</v>
      </c>
      <c r="C4020" s="42">
        <v>197</v>
      </c>
      <c r="D4020" s="17"/>
    </row>
    <row r="4021" spans="2:4" ht="15" x14ac:dyDescent="0.25">
      <c r="B4021" s="110">
        <v>40312</v>
      </c>
      <c r="C4021" s="42">
        <v>212</v>
      </c>
      <c r="D4021" s="17"/>
    </row>
    <row r="4022" spans="2:4" ht="15" x14ac:dyDescent="0.25">
      <c r="B4022" s="110">
        <v>40315</v>
      </c>
      <c r="C4022" s="42">
        <v>210</v>
      </c>
      <c r="D4022" s="17"/>
    </row>
    <row r="4023" spans="2:4" ht="15" x14ac:dyDescent="0.25">
      <c r="B4023" s="110">
        <v>40316</v>
      </c>
      <c r="C4023" s="42">
        <v>225</v>
      </c>
      <c r="D4023" s="17"/>
    </row>
    <row r="4024" spans="2:4" ht="15" x14ac:dyDescent="0.25">
      <c r="B4024" s="110">
        <v>40317</v>
      </c>
      <c r="C4024" s="42">
        <v>230</v>
      </c>
      <c r="D4024" s="17"/>
    </row>
    <row r="4025" spans="2:4" ht="15" x14ac:dyDescent="0.25">
      <c r="B4025" s="110">
        <v>40318</v>
      </c>
      <c r="C4025" s="42">
        <v>243</v>
      </c>
      <c r="D4025" s="17"/>
    </row>
    <row r="4026" spans="2:4" ht="15" x14ac:dyDescent="0.25">
      <c r="B4026" s="110">
        <v>40319</v>
      </c>
      <c r="C4026" s="42">
        <v>246</v>
      </c>
      <c r="D4026" s="17"/>
    </row>
    <row r="4027" spans="2:4" ht="15" x14ac:dyDescent="0.25">
      <c r="B4027" s="110">
        <v>40322</v>
      </c>
      <c r="C4027" s="42">
        <v>241</v>
      </c>
      <c r="D4027" s="18"/>
    </row>
    <row r="4028" spans="2:4" ht="15" x14ac:dyDescent="0.25">
      <c r="B4028" s="110">
        <v>40323</v>
      </c>
      <c r="C4028" s="42">
        <v>249</v>
      </c>
      <c r="D4028" s="18"/>
    </row>
    <row r="4029" spans="2:4" ht="15" x14ac:dyDescent="0.25">
      <c r="B4029" s="110">
        <v>40324</v>
      </c>
      <c r="C4029" s="42">
        <v>239</v>
      </c>
      <c r="D4029" s="18"/>
    </row>
    <row r="4030" spans="2:4" ht="15" x14ac:dyDescent="0.25">
      <c r="B4030" s="110">
        <v>40325</v>
      </c>
      <c r="C4030" s="42">
        <v>227</v>
      </c>
      <c r="D4030" s="18"/>
    </row>
    <row r="4031" spans="2:4" ht="15" x14ac:dyDescent="0.25">
      <c r="B4031" s="110">
        <v>40326</v>
      </c>
      <c r="C4031" s="42">
        <v>235</v>
      </c>
      <c r="D4031" s="18"/>
    </row>
    <row r="4032" spans="2:4" ht="15" x14ac:dyDescent="0.25">
      <c r="B4032" s="110">
        <v>40330</v>
      </c>
      <c r="C4032" s="42">
        <v>235</v>
      </c>
      <c r="D4032" s="18"/>
    </row>
    <row r="4033" spans="2:4" ht="15" x14ac:dyDescent="0.25">
      <c r="B4033" s="110">
        <v>40331</v>
      </c>
      <c r="C4033" s="42">
        <v>230</v>
      </c>
      <c r="D4033" s="18"/>
    </row>
    <row r="4034" spans="2:4" ht="15" x14ac:dyDescent="0.25">
      <c r="B4034" s="110">
        <v>40332</v>
      </c>
      <c r="C4034" s="42">
        <v>223</v>
      </c>
      <c r="D4034" s="18"/>
    </row>
    <row r="4035" spans="2:4" ht="15" x14ac:dyDescent="0.25">
      <c r="B4035" s="110">
        <v>40333</v>
      </c>
      <c r="C4035" s="42">
        <v>245</v>
      </c>
      <c r="D4035" s="18"/>
    </row>
    <row r="4036" spans="2:4" ht="15" x14ac:dyDescent="0.25">
      <c r="B4036" s="110">
        <v>40336</v>
      </c>
      <c r="C4036" s="42">
        <v>244</v>
      </c>
      <c r="D4036" s="18"/>
    </row>
    <row r="4037" spans="2:4" ht="15" x14ac:dyDescent="0.25">
      <c r="B4037" s="110">
        <v>40337</v>
      </c>
      <c r="C4037" s="42">
        <v>251</v>
      </c>
      <c r="D4037" s="18"/>
    </row>
    <row r="4038" spans="2:4" ht="15" x14ac:dyDescent="0.25">
      <c r="B4038" s="110">
        <v>40338</v>
      </c>
      <c r="C4038" s="42">
        <v>247</v>
      </c>
      <c r="D4038" s="18"/>
    </row>
    <row r="4039" spans="2:4" ht="15" x14ac:dyDescent="0.25">
      <c r="B4039" s="110">
        <v>40339</v>
      </c>
      <c r="C4039" s="42">
        <v>234</v>
      </c>
      <c r="D4039" s="18"/>
    </row>
    <row r="4040" spans="2:4" ht="15" x14ac:dyDescent="0.25">
      <c r="B4040" s="110">
        <v>40340</v>
      </c>
      <c r="C4040" s="42">
        <v>242</v>
      </c>
      <c r="D4040" s="18"/>
    </row>
    <row r="4041" spans="2:4" ht="15" x14ac:dyDescent="0.25">
      <c r="B4041" s="110">
        <v>40343</v>
      </c>
      <c r="C4041" s="42">
        <v>234</v>
      </c>
      <c r="D4041" s="18"/>
    </row>
    <row r="4042" spans="2:4" ht="15" x14ac:dyDescent="0.25">
      <c r="B4042" s="110">
        <v>40344</v>
      </c>
      <c r="C4042" s="42">
        <v>223</v>
      </c>
      <c r="D4042" s="18"/>
    </row>
    <row r="4043" spans="2:4" ht="15" x14ac:dyDescent="0.25">
      <c r="B4043" s="110">
        <v>40345</v>
      </c>
      <c r="C4043" s="42">
        <v>224</v>
      </c>
      <c r="D4043" s="18"/>
    </row>
    <row r="4044" spans="2:4" ht="15" x14ac:dyDescent="0.25">
      <c r="B4044" s="110">
        <v>40346</v>
      </c>
      <c r="C4044" s="42">
        <v>229</v>
      </c>
      <c r="D4044" s="18"/>
    </row>
    <row r="4045" spans="2:4" ht="15" x14ac:dyDescent="0.25">
      <c r="B4045" s="110">
        <v>40347</v>
      </c>
      <c r="C4045" s="42">
        <v>223</v>
      </c>
      <c r="D4045" s="18"/>
    </row>
    <row r="4046" spans="2:4" ht="15" x14ac:dyDescent="0.25">
      <c r="B4046" s="110">
        <v>40350</v>
      </c>
      <c r="C4046" s="42">
        <v>222</v>
      </c>
      <c r="D4046" s="18"/>
    </row>
    <row r="4047" spans="2:4" ht="15" x14ac:dyDescent="0.25">
      <c r="B4047" s="110">
        <v>40351</v>
      </c>
      <c r="C4047" s="42">
        <v>233</v>
      </c>
      <c r="D4047" s="18"/>
    </row>
    <row r="4048" spans="2:4" ht="15" x14ac:dyDescent="0.25">
      <c r="B4048" s="110">
        <v>40352</v>
      </c>
      <c r="C4048" s="42">
        <v>238</v>
      </c>
      <c r="D4048" s="18"/>
    </row>
    <row r="4049" spans="2:4" ht="15" x14ac:dyDescent="0.25">
      <c r="B4049" s="110">
        <v>40353</v>
      </c>
      <c r="C4049" s="42">
        <v>236</v>
      </c>
      <c r="D4049" s="18"/>
    </row>
    <row r="4050" spans="2:4" ht="15" x14ac:dyDescent="0.25">
      <c r="B4050" s="110">
        <v>40354</v>
      </c>
      <c r="C4050" s="42">
        <v>237</v>
      </c>
      <c r="D4050" s="18"/>
    </row>
    <row r="4051" spans="2:4" ht="15" x14ac:dyDescent="0.25">
      <c r="B4051" s="110">
        <v>40357</v>
      </c>
      <c r="C4051" s="42">
        <v>238</v>
      </c>
      <c r="D4051" s="18"/>
    </row>
    <row r="4052" spans="2:4" ht="15" x14ac:dyDescent="0.25">
      <c r="B4052" s="110">
        <v>40358</v>
      </c>
      <c r="C4052" s="42">
        <v>249</v>
      </c>
      <c r="D4052" s="18"/>
    </row>
    <row r="4053" spans="2:4" ht="15" x14ac:dyDescent="0.25">
      <c r="B4053" s="110">
        <v>40359</v>
      </c>
      <c r="C4053" s="42">
        <v>248</v>
      </c>
      <c r="D4053" s="18"/>
    </row>
    <row r="4054" spans="2:4" ht="15" x14ac:dyDescent="0.25">
      <c r="B4054" s="110">
        <v>40360</v>
      </c>
      <c r="C4054" s="42">
        <v>250</v>
      </c>
      <c r="D4054" s="18"/>
    </row>
    <row r="4055" spans="2:4" ht="15" x14ac:dyDescent="0.25">
      <c r="B4055" s="110">
        <v>40361</v>
      </c>
      <c r="C4055" s="42">
        <v>247</v>
      </c>
      <c r="D4055" s="18"/>
    </row>
    <row r="4056" spans="2:4" ht="15" x14ac:dyDescent="0.25">
      <c r="B4056" s="110">
        <v>40365</v>
      </c>
      <c r="C4056" s="42">
        <v>244</v>
      </c>
      <c r="D4056" s="18"/>
    </row>
    <row r="4057" spans="2:4" ht="15" x14ac:dyDescent="0.25">
      <c r="B4057" s="110">
        <v>40366</v>
      </c>
      <c r="C4057" s="42">
        <v>236</v>
      </c>
      <c r="D4057" s="18"/>
    </row>
    <row r="4058" spans="2:4" ht="15" x14ac:dyDescent="0.25">
      <c r="B4058" s="110">
        <v>40367</v>
      </c>
      <c r="C4058" s="42">
        <v>233</v>
      </c>
      <c r="D4058" s="18"/>
    </row>
    <row r="4059" spans="2:4" ht="15" x14ac:dyDescent="0.25">
      <c r="B4059" s="110">
        <v>40368</v>
      </c>
      <c r="C4059" s="42">
        <v>229</v>
      </c>
      <c r="D4059" s="18"/>
    </row>
    <row r="4060" spans="2:4" ht="15" x14ac:dyDescent="0.25">
      <c r="B4060" s="110">
        <v>40371</v>
      </c>
      <c r="C4060" s="42">
        <v>223</v>
      </c>
      <c r="D4060" s="18"/>
    </row>
    <row r="4061" spans="2:4" ht="15" x14ac:dyDescent="0.25">
      <c r="B4061" s="110">
        <v>40372</v>
      </c>
      <c r="C4061" s="42">
        <v>212</v>
      </c>
      <c r="D4061" s="18"/>
    </row>
    <row r="4062" spans="2:4" ht="15" x14ac:dyDescent="0.25">
      <c r="B4062" s="110">
        <v>40373</v>
      </c>
      <c r="C4062" s="42">
        <v>221</v>
      </c>
      <c r="D4062" s="18"/>
    </row>
    <row r="4063" spans="2:4" ht="15" x14ac:dyDescent="0.25">
      <c r="B4063" s="110">
        <v>40374</v>
      </c>
      <c r="C4063" s="42">
        <v>227</v>
      </c>
      <c r="D4063" s="18"/>
    </row>
    <row r="4064" spans="2:4" ht="15" x14ac:dyDescent="0.25">
      <c r="B4064" s="110">
        <v>40375</v>
      </c>
      <c r="C4064" s="42">
        <v>228</v>
      </c>
      <c r="D4064" s="18"/>
    </row>
    <row r="4065" spans="2:4" ht="15" x14ac:dyDescent="0.25">
      <c r="B4065" s="110">
        <v>40378</v>
      </c>
      <c r="C4065" s="42">
        <v>221</v>
      </c>
      <c r="D4065" s="18"/>
    </row>
    <row r="4066" spans="2:4" ht="15" x14ac:dyDescent="0.25">
      <c r="B4066" s="110">
        <v>40379</v>
      </c>
      <c r="C4066" s="42">
        <v>220</v>
      </c>
      <c r="D4066" s="18"/>
    </row>
    <row r="4067" spans="2:4" ht="15" x14ac:dyDescent="0.25">
      <c r="B4067" s="110">
        <v>40380</v>
      </c>
      <c r="C4067" s="42">
        <v>226</v>
      </c>
      <c r="D4067" s="18"/>
    </row>
    <row r="4068" spans="2:4" ht="15" x14ac:dyDescent="0.25">
      <c r="B4068" s="110">
        <v>40381</v>
      </c>
      <c r="C4068" s="42">
        <v>218</v>
      </c>
      <c r="D4068" s="18"/>
    </row>
    <row r="4069" spans="2:4" ht="15" x14ac:dyDescent="0.25">
      <c r="B4069" s="110">
        <v>40382</v>
      </c>
      <c r="C4069" s="42">
        <v>210</v>
      </c>
      <c r="D4069" s="18"/>
    </row>
    <row r="4070" spans="2:4" ht="15" x14ac:dyDescent="0.25">
      <c r="B4070" s="110">
        <v>40385</v>
      </c>
      <c r="C4070" s="42">
        <v>204</v>
      </c>
      <c r="D4070" s="18"/>
    </row>
    <row r="4071" spans="2:4" ht="15" x14ac:dyDescent="0.25">
      <c r="B4071" s="110">
        <v>40386</v>
      </c>
      <c r="C4071" s="42">
        <v>202</v>
      </c>
      <c r="D4071" s="18"/>
    </row>
    <row r="4072" spans="2:4" ht="15" x14ac:dyDescent="0.25">
      <c r="B4072" s="110">
        <v>40387</v>
      </c>
      <c r="C4072" s="42">
        <v>207</v>
      </c>
      <c r="D4072" s="18"/>
    </row>
    <row r="4073" spans="2:4" ht="15" x14ac:dyDescent="0.25">
      <c r="B4073" s="110">
        <v>40388</v>
      </c>
      <c r="C4073" s="42">
        <v>204</v>
      </c>
      <c r="D4073" s="18"/>
    </row>
    <row r="4074" spans="2:4" ht="15" x14ac:dyDescent="0.25">
      <c r="B4074" s="110">
        <v>40389</v>
      </c>
      <c r="C4074" s="42">
        <v>214</v>
      </c>
      <c r="D4074" s="18"/>
    </row>
    <row r="4075" spans="2:4" ht="15" x14ac:dyDescent="0.25">
      <c r="B4075" s="110">
        <v>40392</v>
      </c>
      <c r="C4075" s="42">
        <v>204</v>
      </c>
      <c r="D4075" s="18"/>
    </row>
    <row r="4076" spans="2:4" ht="15" x14ac:dyDescent="0.25">
      <c r="B4076" s="110">
        <v>40393</v>
      </c>
      <c r="C4076" s="42">
        <v>205</v>
      </c>
      <c r="D4076" s="18"/>
    </row>
    <row r="4077" spans="2:4" ht="15" x14ac:dyDescent="0.25">
      <c r="B4077" s="110">
        <v>40394</v>
      </c>
      <c r="C4077" s="42">
        <v>200</v>
      </c>
      <c r="D4077" s="18"/>
    </row>
    <row r="4078" spans="2:4" ht="15" x14ac:dyDescent="0.25">
      <c r="B4078" s="110">
        <v>40395</v>
      </c>
      <c r="C4078" s="42">
        <v>205</v>
      </c>
      <c r="D4078" s="18"/>
    </row>
    <row r="4079" spans="2:4" ht="15" x14ac:dyDescent="0.25">
      <c r="B4079" s="110">
        <v>40396</v>
      </c>
      <c r="C4079" s="42">
        <v>208</v>
      </c>
      <c r="D4079" s="18"/>
    </row>
    <row r="4080" spans="2:4" ht="15" x14ac:dyDescent="0.25">
      <c r="B4080" s="110">
        <v>40399</v>
      </c>
      <c r="C4080" s="42">
        <v>194</v>
      </c>
      <c r="D4080" s="18"/>
    </row>
    <row r="4081" spans="2:4" ht="15" x14ac:dyDescent="0.25">
      <c r="B4081" s="110">
        <v>40400</v>
      </c>
      <c r="C4081" s="42">
        <v>195</v>
      </c>
      <c r="D4081" s="18"/>
    </row>
    <row r="4082" spans="2:4" ht="15" x14ac:dyDescent="0.25">
      <c r="B4082" s="110">
        <v>40401</v>
      </c>
      <c r="C4082" s="42">
        <v>195</v>
      </c>
      <c r="D4082" s="18"/>
    </row>
    <row r="4083" spans="2:4" ht="15" x14ac:dyDescent="0.25">
      <c r="B4083" s="110">
        <v>40402</v>
      </c>
      <c r="C4083" s="42">
        <v>195</v>
      </c>
      <c r="D4083" s="18"/>
    </row>
    <row r="4084" spans="2:4" ht="15" x14ac:dyDescent="0.25">
      <c r="B4084" s="110">
        <v>40403</v>
      </c>
      <c r="C4084" s="42">
        <v>200</v>
      </c>
      <c r="D4084" s="18"/>
    </row>
    <row r="4085" spans="2:4" ht="15" x14ac:dyDescent="0.25">
      <c r="B4085" s="110">
        <v>40406</v>
      </c>
      <c r="C4085" s="42">
        <v>208</v>
      </c>
      <c r="D4085" s="18"/>
    </row>
    <row r="4086" spans="2:4" ht="15" x14ac:dyDescent="0.25">
      <c r="B4086" s="110">
        <v>40407</v>
      </c>
      <c r="C4086" s="42">
        <v>199</v>
      </c>
      <c r="D4086" s="18"/>
    </row>
    <row r="4087" spans="2:4" ht="15" x14ac:dyDescent="0.25">
      <c r="B4087" s="110">
        <v>40408</v>
      </c>
      <c r="C4087" s="42">
        <v>197</v>
      </c>
      <c r="D4087" s="18"/>
    </row>
    <row r="4088" spans="2:4" ht="15" x14ac:dyDescent="0.25">
      <c r="B4088" s="110">
        <v>40409</v>
      </c>
      <c r="C4088" s="42">
        <v>202</v>
      </c>
      <c r="D4088" s="18"/>
    </row>
    <row r="4089" spans="2:4" ht="15" x14ac:dyDescent="0.25">
      <c r="B4089" s="110">
        <v>40410</v>
      </c>
      <c r="C4089" s="42">
        <v>204</v>
      </c>
      <c r="D4089" s="18"/>
    </row>
    <row r="4090" spans="2:4" ht="15" x14ac:dyDescent="0.25">
      <c r="B4090" s="110">
        <v>40413</v>
      </c>
      <c r="C4090" s="42">
        <v>202</v>
      </c>
      <c r="D4090" s="18"/>
    </row>
    <row r="4091" spans="2:4" ht="15" x14ac:dyDescent="0.25">
      <c r="B4091" s="110">
        <v>40414</v>
      </c>
      <c r="C4091" s="42">
        <v>215</v>
      </c>
      <c r="D4091" s="18"/>
    </row>
    <row r="4092" spans="2:4" ht="15" x14ac:dyDescent="0.25">
      <c r="B4092" s="110">
        <v>40415</v>
      </c>
      <c r="C4092" s="42">
        <v>212</v>
      </c>
      <c r="D4092" s="18"/>
    </row>
    <row r="4093" spans="2:4" ht="15" x14ac:dyDescent="0.25">
      <c r="B4093" s="110">
        <v>40416</v>
      </c>
      <c r="C4093" s="42">
        <v>222</v>
      </c>
      <c r="D4093" s="18"/>
    </row>
    <row r="4094" spans="2:4" ht="15" x14ac:dyDescent="0.25">
      <c r="B4094" s="110">
        <v>40417</v>
      </c>
      <c r="C4094" s="42">
        <v>216</v>
      </c>
      <c r="D4094" s="18"/>
    </row>
    <row r="4095" spans="2:4" ht="15" x14ac:dyDescent="0.25">
      <c r="B4095" s="110">
        <v>40420</v>
      </c>
      <c r="C4095" s="42">
        <v>229</v>
      </c>
      <c r="D4095" s="18"/>
    </row>
    <row r="4096" spans="2:4" ht="15" x14ac:dyDescent="0.25">
      <c r="B4096" s="110">
        <v>40421</v>
      </c>
      <c r="C4096" s="42">
        <v>233</v>
      </c>
      <c r="D4096" s="18"/>
    </row>
    <row r="4097" spans="2:4" ht="15" x14ac:dyDescent="0.25">
      <c r="B4097" s="110">
        <v>40422</v>
      </c>
      <c r="C4097" s="42">
        <v>222</v>
      </c>
      <c r="D4097" s="18"/>
    </row>
    <row r="4098" spans="2:4" ht="15" x14ac:dyDescent="0.25">
      <c r="B4098" s="110">
        <v>40423</v>
      </c>
      <c r="C4098" s="42">
        <v>220</v>
      </c>
      <c r="D4098" s="18"/>
    </row>
    <row r="4099" spans="2:4" ht="15" x14ac:dyDescent="0.25">
      <c r="B4099" s="110">
        <v>40424</v>
      </c>
      <c r="C4099" s="42">
        <v>213</v>
      </c>
      <c r="D4099" s="18"/>
    </row>
    <row r="4100" spans="2:4" ht="15" x14ac:dyDescent="0.25">
      <c r="B4100" s="110">
        <v>40428</v>
      </c>
      <c r="C4100" s="42">
        <v>226</v>
      </c>
      <c r="D4100" s="18"/>
    </row>
    <row r="4101" spans="2:4" ht="15" x14ac:dyDescent="0.25">
      <c r="B4101" s="110">
        <v>40429</v>
      </c>
      <c r="C4101" s="42">
        <v>224</v>
      </c>
      <c r="D4101" s="18"/>
    </row>
    <row r="4102" spans="2:4" ht="15" x14ac:dyDescent="0.25">
      <c r="B4102" s="110">
        <v>40430</v>
      </c>
      <c r="C4102" s="42">
        <v>216</v>
      </c>
      <c r="D4102" s="18"/>
    </row>
    <row r="4103" spans="2:4" ht="15" x14ac:dyDescent="0.25">
      <c r="B4103" s="110">
        <v>40431</v>
      </c>
      <c r="C4103" s="42">
        <v>212</v>
      </c>
      <c r="D4103" s="18"/>
    </row>
    <row r="4104" spans="2:4" ht="15" x14ac:dyDescent="0.25">
      <c r="B4104" s="110">
        <v>40434</v>
      </c>
      <c r="C4104" s="42">
        <v>213</v>
      </c>
      <c r="D4104" s="18"/>
    </row>
    <row r="4105" spans="2:4" ht="15" x14ac:dyDescent="0.25">
      <c r="B4105" s="110">
        <v>40435</v>
      </c>
      <c r="C4105" s="42">
        <v>215</v>
      </c>
      <c r="D4105" s="18"/>
    </row>
    <row r="4106" spans="2:4" ht="15" x14ac:dyDescent="0.25">
      <c r="B4106" s="110">
        <v>40436</v>
      </c>
      <c r="C4106" s="42">
        <v>206</v>
      </c>
      <c r="D4106" s="18"/>
    </row>
    <row r="4107" spans="2:4" ht="15" x14ac:dyDescent="0.25">
      <c r="B4107" s="110">
        <v>40437</v>
      </c>
      <c r="C4107" s="42">
        <v>195</v>
      </c>
      <c r="D4107" s="18"/>
    </row>
    <row r="4108" spans="2:4" ht="15" x14ac:dyDescent="0.25">
      <c r="B4108" s="110">
        <v>40438</v>
      </c>
      <c r="C4108" s="42">
        <v>199</v>
      </c>
      <c r="D4108" s="18"/>
    </row>
    <row r="4109" spans="2:4" ht="15" x14ac:dyDescent="0.25">
      <c r="B4109" s="110">
        <v>40441</v>
      </c>
      <c r="C4109" s="42">
        <v>201</v>
      </c>
      <c r="D4109" s="18"/>
    </row>
    <row r="4110" spans="2:4" ht="15" x14ac:dyDescent="0.25">
      <c r="B4110" s="110">
        <v>40442</v>
      </c>
      <c r="C4110" s="42">
        <v>213</v>
      </c>
      <c r="D4110" s="18"/>
    </row>
    <row r="4111" spans="2:4" ht="15" x14ac:dyDescent="0.25">
      <c r="B4111" s="110">
        <v>40443</v>
      </c>
      <c r="C4111" s="42">
        <v>213</v>
      </c>
      <c r="D4111" s="18"/>
    </row>
    <row r="4112" spans="2:4" ht="15" x14ac:dyDescent="0.25">
      <c r="B4112" s="110">
        <v>40444</v>
      </c>
      <c r="C4112" s="42">
        <v>214</v>
      </c>
      <c r="D4112" s="18"/>
    </row>
    <row r="4113" spans="2:4" ht="15" x14ac:dyDescent="0.25">
      <c r="B4113" s="110">
        <v>40445</v>
      </c>
      <c r="C4113" s="42">
        <v>205</v>
      </c>
      <c r="D4113" s="18"/>
    </row>
    <row r="4114" spans="2:4" ht="15" x14ac:dyDescent="0.25">
      <c r="B4114" s="110">
        <v>40448</v>
      </c>
      <c r="C4114" s="42">
        <v>209</v>
      </c>
      <c r="D4114" s="18"/>
    </row>
    <row r="4115" spans="2:4" ht="15" x14ac:dyDescent="0.25">
      <c r="B4115" s="110">
        <v>40449</v>
      </c>
      <c r="C4115" s="42">
        <v>215</v>
      </c>
      <c r="D4115" s="18"/>
    </row>
    <row r="4116" spans="2:4" ht="15" x14ac:dyDescent="0.25">
      <c r="B4116" s="110">
        <v>40450</v>
      </c>
      <c r="C4116" s="42">
        <v>207</v>
      </c>
      <c r="D4116" s="18"/>
    </row>
    <row r="4117" spans="2:4" ht="15" x14ac:dyDescent="0.25">
      <c r="B4117" s="110">
        <v>40451</v>
      </c>
      <c r="C4117" s="42">
        <v>206</v>
      </c>
      <c r="D4117" s="18"/>
    </row>
    <row r="4118" spans="2:4" ht="15" x14ac:dyDescent="0.25">
      <c r="B4118" s="110">
        <v>40452</v>
      </c>
      <c r="C4118" s="42">
        <v>203</v>
      </c>
      <c r="D4118" s="18"/>
    </row>
    <row r="4119" spans="2:4" ht="15" x14ac:dyDescent="0.25">
      <c r="B4119" s="110">
        <v>40455</v>
      </c>
      <c r="C4119" s="42">
        <v>206</v>
      </c>
      <c r="D4119" s="18"/>
    </row>
    <row r="4120" spans="2:4" ht="15" x14ac:dyDescent="0.25">
      <c r="B4120" s="110">
        <v>40456</v>
      </c>
      <c r="C4120" s="42">
        <v>204</v>
      </c>
      <c r="D4120" s="18"/>
    </row>
    <row r="4121" spans="2:4" ht="15" x14ac:dyDescent="0.25">
      <c r="B4121" s="110">
        <v>40457</v>
      </c>
      <c r="C4121" s="42">
        <v>202</v>
      </c>
      <c r="D4121" s="18"/>
    </row>
    <row r="4122" spans="2:4" ht="15" x14ac:dyDescent="0.25">
      <c r="B4122" s="110">
        <v>40458</v>
      </c>
      <c r="C4122" s="42">
        <v>201</v>
      </c>
      <c r="D4122" s="18"/>
    </row>
    <row r="4123" spans="2:4" ht="15" x14ac:dyDescent="0.25">
      <c r="B4123" s="110">
        <v>40459</v>
      </c>
      <c r="C4123" s="42">
        <v>197</v>
      </c>
      <c r="D4123" s="18"/>
    </row>
    <row r="4124" spans="2:4" ht="15" x14ac:dyDescent="0.25">
      <c r="B4124" s="110">
        <v>40463</v>
      </c>
      <c r="C4124" s="42">
        <v>185</v>
      </c>
      <c r="D4124" s="18"/>
    </row>
    <row r="4125" spans="2:4" ht="15" x14ac:dyDescent="0.25">
      <c r="B4125" s="110">
        <v>40464</v>
      </c>
      <c r="C4125" s="42">
        <v>180</v>
      </c>
      <c r="D4125" s="18"/>
    </row>
    <row r="4126" spans="2:4" ht="15" x14ac:dyDescent="0.25">
      <c r="B4126" s="110">
        <v>40465</v>
      </c>
      <c r="C4126" s="42">
        <v>176</v>
      </c>
      <c r="D4126" s="18"/>
    </row>
    <row r="4127" spans="2:4" ht="15" x14ac:dyDescent="0.25">
      <c r="B4127" s="110">
        <v>40466</v>
      </c>
      <c r="C4127" s="42">
        <v>172</v>
      </c>
      <c r="D4127" s="18"/>
    </row>
    <row r="4128" spans="2:4" ht="15" x14ac:dyDescent="0.25">
      <c r="B4128" s="110">
        <v>40469</v>
      </c>
      <c r="C4128" s="42">
        <v>181</v>
      </c>
      <c r="D4128" s="18"/>
    </row>
    <row r="4129" spans="2:4" ht="15" x14ac:dyDescent="0.25">
      <c r="B4129" s="110">
        <v>40470</v>
      </c>
      <c r="C4129" s="42">
        <v>191</v>
      </c>
      <c r="D4129" s="18"/>
    </row>
    <row r="4130" spans="2:4" ht="15" x14ac:dyDescent="0.25">
      <c r="B4130" s="110">
        <v>40471</v>
      </c>
      <c r="C4130" s="42">
        <v>187</v>
      </c>
      <c r="D4130" s="18"/>
    </row>
    <row r="4131" spans="2:4" ht="15" x14ac:dyDescent="0.25">
      <c r="B4131" s="110">
        <v>40472</v>
      </c>
      <c r="C4131" s="42">
        <v>186</v>
      </c>
      <c r="D4131" s="18"/>
    </row>
    <row r="4132" spans="2:4" ht="15" x14ac:dyDescent="0.25">
      <c r="B4132" s="110">
        <v>40473</v>
      </c>
      <c r="C4132" s="42">
        <v>183</v>
      </c>
      <c r="D4132" s="18"/>
    </row>
    <row r="4133" spans="2:4" ht="15" x14ac:dyDescent="0.25">
      <c r="B4133" s="110">
        <v>40476</v>
      </c>
      <c r="C4133" s="42">
        <v>178</v>
      </c>
      <c r="D4133" s="18"/>
    </row>
    <row r="4134" spans="2:4" ht="15" x14ac:dyDescent="0.25">
      <c r="B4134" s="110">
        <v>40477</v>
      </c>
      <c r="C4134" s="42">
        <v>174</v>
      </c>
      <c r="D4134" s="18"/>
    </row>
    <row r="4135" spans="2:4" ht="15" x14ac:dyDescent="0.25">
      <c r="B4135" s="110">
        <v>40478</v>
      </c>
      <c r="C4135" s="42">
        <v>171</v>
      </c>
      <c r="D4135" s="18"/>
    </row>
    <row r="4136" spans="2:4" ht="15" x14ac:dyDescent="0.25">
      <c r="B4136" s="110">
        <v>40479</v>
      </c>
      <c r="C4136" s="42">
        <v>173</v>
      </c>
      <c r="D4136" s="18"/>
    </row>
    <row r="4137" spans="2:4" ht="15" x14ac:dyDescent="0.25">
      <c r="B4137" s="110">
        <v>40480</v>
      </c>
      <c r="C4137" s="42">
        <v>175</v>
      </c>
      <c r="D4137" s="18"/>
    </row>
    <row r="4138" spans="2:4" ht="15" x14ac:dyDescent="0.25">
      <c r="B4138" s="110">
        <v>40483</v>
      </c>
      <c r="C4138" s="42">
        <v>171</v>
      </c>
      <c r="D4138" s="18"/>
    </row>
    <row r="4139" spans="2:4" ht="15" x14ac:dyDescent="0.25">
      <c r="B4139" s="110">
        <v>40484</v>
      </c>
      <c r="C4139" s="42">
        <v>175</v>
      </c>
      <c r="D4139" s="18"/>
    </row>
    <row r="4140" spans="2:4" ht="15" x14ac:dyDescent="0.25">
      <c r="B4140" s="110">
        <v>40485</v>
      </c>
      <c r="C4140" s="42">
        <v>172</v>
      </c>
      <c r="D4140" s="18"/>
    </row>
    <row r="4141" spans="2:4" ht="15" x14ac:dyDescent="0.25">
      <c r="B4141" s="110">
        <v>40486</v>
      </c>
      <c r="C4141" s="42">
        <v>176</v>
      </c>
      <c r="D4141" s="18"/>
    </row>
    <row r="4142" spans="2:4" ht="15" x14ac:dyDescent="0.25">
      <c r="B4142" s="110">
        <v>40487</v>
      </c>
      <c r="C4142" s="42">
        <v>174</v>
      </c>
      <c r="D4142" s="18"/>
    </row>
    <row r="4143" spans="2:4" ht="15" x14ac:dyDescent="0.25">
      <c r="B4143" s="110">
        <v>40490</v>
      </c>
      <c r="C4143" s="42">
        <v>180</v>
      </c>
      <c r="D4143" s="18"/>
    </row>
    <row r="4144" spans="2:4" ht="15" x14ac:dyDescent="0.25">
      <c r="B4144" s="110">
        <v>40491</v>
      </c>
      <c r="C4144" s="42">
        <v>174</v>
      </c>
      <c r="D4144" s="18"/>
    </row>
    <row r="4145" spans="2:4" ht="15" x14ac:dyDescent="0.25">
      <c r="B4145" s="110">
        <v>40492</v>
      </c>
      <c r="C4145" s="42">
        <v>175</v>
      </c>
      <c r="D4145" s="18"/>
    </row>
    <row r="4146" spans="2:4" ht="15" x14ac:dyDescent="0.25">
      <c r="B4146" s="110">
        <v>40494</v>
      </c>
      <c r="C4146" s="42">
        <v>176</v>
      </c>
      <c r="D4146" s="18"/>
    </row>
    <row r="4147" spans="2:4" ht="15" x14ac:dyDescent="0.25">
      <c r="B4147" s="110">
        <v>40497</v>
      </c>
      <c r="C4147" s="42">
        <v>171</v>
      </c>
      <c r="D4147" s="18"/>
    </row>
    <row r="4148" spans="2:4" ht="15" x14ac:dyDescent="0.25">
      <c r="B4148" s="110">
        <v>40498</v>
      </c>
      <c r="C4148" s="42">
        <v>187</v>
      </c>
      <c r="D4148" s="18"/>
    </row>
    <row r="4149" spans="2:4" ht="15" x14ac:dyDescent="0.25">
      <c r="B4149" s="110">
        <v>40499</v>
      </c>
      <c r="C4149" s="42">
        <v>175</v>
      </c>
      <c r="D4149" s="18"/>
    </row>
    <row r="4150" spans="2:4" ht="15" x14ac:dyDescent="0.25">
      <c r="B4150" s="110">
        <v>40500</v>
      </c>
      <c r="C4150" s="42">
        <v>175</v>
      </c>
      <c r="D4150" s="18"/>
    </row>
    <row r="4151" spans="2:4" ht="15" x14ac:dyDescent="0.25">
      <c r="B4151" s="110">
        <v>40501</v>
      </c>
      <c r="C4151" s="42">
        <v>177</v>
      </c>
      <c r="D4151" s="18"/>
    </row>
    <row r="4152" spans="2:4" ht="15" x14ac:dyDescent="0.25">
      <c r="B4152" s="110">
        <v>40504</v>
      </c>
      <c r="C4152" s="42">
        <v>183</v>
      </c>
      <c r="D4152" s="18"/>
    </row>
    <row r="4153" spans="2:4" ht="15" x14ac:dyDescent="0.25">
      <c r="B4153" s="110">
        <v>40505</v>
      </c>
      <c r="C4153" s="42">
        <v>189</v>
      </c>
      <c r="D4153" s="18"/>
    </row>
    <row r="4154" spans="2:4" ht="15" x14ac:dyDescent="0.25">
      <c r="B4154" s="110">
        <v>40506</v>
      </c>
      <c r="C4154" s="42">
        <v>177</v>
      </c>
      <c r="D4154" s="18"/>
    </row>
    <row r="4155" spans="2:4" ht="15" x14ac:dyDescent="0.25">
      <c r="B4155" s="110">
        <v>40511</v>
      </c>
      <c r="C4155" s="42">
        <v>192</v>
      </c>
      <c r="D4155" s="18"/>
    </row>
    <row r="4156" spans="2:4" ht="15" x14ac:dyDescent="0.25">
      <c r="B4156" s="110">
        <v>40512</v>
      </c>
      <c r="C4156" s="42">
        <v>198</v>
      </c>
      <c r="D4156" s="18"/>
    </row>
    <row r="4157" spans="2:4" ht="15" x14ac:dyDescent="0.25">
      <c r="B4157" s="110">
        <v>40513</v>
      </c>
      <c r="C4157" s="42">
        <v>183</v>
      </c>
      <c r="D4157" s="18"/>
    </row>
    <row r="4158" spans="2:4" ht="15" x14ac:dyDescent="0.25">
      <c r="B4158" s="110">
        <v>40514</v>
      </c>
      <c r="C4158" s="42">
        <v>178</v>
      </c>
      <c r="D4158" s="18"/>
    </row>
    <row r="4159" spans="2:4" ht="15" x14ac:dyDescent="0.25">
      <c r="B4159" s="110">
        <v>40515</v>
      </c>
      <c r="C4159" s="42">
        <v>171</v>
      </c>
      <c r="D4159" s="18"/>
    </row>
    <row r="4160" spans="2:4" ht="15" x14ac:dyDescent="0.25">
      <c r="B4160" s="110">
        <v>40518</v>
      </c>
      <c r="C4160" s="42">
        <v>176</v>
      </c>
      <c r="D4160" s="18"/>
    </row>
    <row r="4161" spans="2:4" ht="15" x14ac:dyDescent="0.25">
      <c r="B4161" s="110">
        <v>40519</v>
      </c>
      <c r="C4161" s="42">
        <v>162</v>
      </c>
      <c r="D4161" s="18"/>
    </row>
    <row r="4162" spans="2:4" ht="15" x14ac:dyDescent="0.25">
      <c r="B4162" s="110">
        <v>40520</v>
      </c>
      <c r="C4162" s="42">
        <v>168</v>
      </c>
      <c r="D4162" s="18"/>
    </row>
    <row r="4163" spans="2:4" ht="15" x14ac:dyDescent="0.25">
      <c r="B4163" s="110">
        <v>40521</v>
      </c>
      <c r="C4163" s="42">
        <v>168</v>
      </c>
      <c r="D4163" s="18"/>
    </row>
    <row r="4164" spans="2:4" ht="15" x14ac:dyDescent="0.25">
      <c r="B4164" s="110">
        <v>40522</v>
      </c>
      <c r="C4164" s="42">
        <v>167</v>
      </c>
      <c r="D4164" s="18"/>
    </row>
    <row r="4165" spans="2:4" ht="15" x14ac:dyDescent="0.25">
      <c r="B4165" s="110">
        <v>40525</v>
      </c>
      <c r="C4165" s="42">
        <v>172</v>
      </c>
      <c r="D4165" s="18"/>
    </row>
    <row r="4166" spans="2:4" ht="15" x14ac:dyDescent="0.25">
      <c r="B4166" s="110">
        <v>40526</v>
      </c>
      <c r="C4166" s="42">
        <v>166</v>
      </c>
      <c r="D4166" s="18"/>
    </row>
    <row r="4167" spans="2:4" ht="15" x14ac:dyDescent="0.25">
      <c r="B4167" s="110">
        <v>40527</v>
      </c>
      <c r="C4167" s="42">
        <v>175</v>
      </c>
      <c r="D4167" s="18"/>
    </row>
    <row r="4168" spans="2:4" ht="15" x14ac:dyDescent="0.25">
      <c r="B4168" s="110">
        <v>40528</v>
      </c>
      <c r="C4168" s="42">
        <v>184</v>
      </c>
      <c r="D4168" s="18"/>
    </row>
    <row r="4169" spans="2:4" ht="15" x14ac:dyDescent="0.25">
      <c r="B4169" s="110">
        <v>40529</v>
      </c>
      <c r="C4169" s="42">
        <v>199</v>
      </c>
      <c r="D4169" s="18"/>
    </row>
    <row r="4170" spans="2:4" ht="15" x14ac:dyDescent="0.25">
      <c r="B4170" s="110">
        <v>40532</v>
      </c>
      <c r="C4170" s="42">
        <v>183</v>
      </c>
      <c r="D4170" s="18"/>
    </row>
    <row r="4171" spans="2:4" ht="15" x14ac:dyDescent="0.25">
      <c r="B4171" s="110">
        <v>40533</v>
      </c>
      <c r="C4171" s="42">
        <v>186</v>
      </c>
      <c r="D4171" s="18"/>
    </row>
    <row r="4172" spans="2:4" ht="15" x14ac:dyDescent="0.25">
      <c r="B4172" s="110">
        <v>40534</v>
      </c>
      <c r="C4172" s="42">
        <v>181</v>
      </c>
      <c r="D4172" s="18"/>
    </row>
    <row r="4173" spans="2:4" ht="15" x14ac:dyDescent="0.25">
      <c r="B4173" s="110">
        <v>40535</v>
      </c>
      <c r="C4173" s="42">
        <v>179</v>
      </c>
      <c r="D4173" s="18"/>
    </row>
    <row r="4174" spans="2:4" ht="15" x14ac:dyDescent="0.25">
      <c r="B4174" s="110">
        <v>40539</v>
      </c>
      <c r="C4174" s="42">
        <v>178</v>
      </c>
      <c r="D4174" s="18"/>
    </row>
    <row r="4175" spans="2:4" ht="15" x14ac:dyDescent="0.25">
      <c r="B4175" s="110">
        <v>40540</v>
      </c>
      <c r="C4175" s="42">
        <v>178</v>
      </c>
      <c r="D4175" s="18"/>
    </row>
    <row r="4176" spans="2:4" ht="15" x14ac:dyDescent="0.25">
      <c r="B4176" s="110">
        <v>40541</v>
      </c>
      <c r="C4176" s="42">
        <v>184</v>
      </c>
      <c r="D4176" s="18"/>
    </row>
    <row r="4177" spans="2:4" ht="15" x14ac:dyDescent="0.25">
      <c r="B4177" s="110">
        <v>40542</v>
      </c>
      <c r="C4177" s="42">
        <v>180</v>
      </c>
      <c r="D4177" s="18"/>
    </row>
    <row r="4178" spans="2:4" ht="15" x14ac:dyDescent="0.25">
      <c r="B4178" s="110">
        <v>40543</v>
      </c>
      <c r="C4178" s="42">
        <v>189</v>
      </c>
      <c r="D4178" s="18"/>
    </row>
    <row r="4179" spans="2:4" ht="15" x14ac:dyDescent="0.25">
      <c r="B4179" s="110">
        <v>40546</v>
      </c>
      <c r="C4179" s="42">
        <v>181</v>
      </c>
      <c r="D4179" s="18"/>
    </row>
    <row r="4180" spans="2:4" ht="15" x14ac:dyDescent="0.25">
      <c r="B4180" s="110">
        <v>40547</v>
      </c>
      <c r="C4180" s="42">
        <v>167</v>
      </c>
      <c r="D4180" s="18"/>
    </row>
    <row r="4181" spans="2:4" ht="15" x14ac:dyDescent="0.25">
      <c r="B4181" s="110">
        <v>40548</v>
      </c>
      <c r="C4181" s="42">
        <v>164</v>
      </c>
      <c r="D4181" s="18"/>
    </row>
    <row r="4182" spans="2:4" ht="15" x14ac:dyDescent="0.25">
      <c r="B4182" s="110">
        <v>40549</v>
      </c>
      <c r="C4182" s="42">
        <v>165</v>
      </c>
      <c r="D4182" s="18"/>
    </row>
    <row r="4183" spans="2:4" ht="15" x14ac:dyDescent="0.25">
      <c r="B4183" s="110">
        <v>40550</v>
      </c>
      <c r="C4183" s="42">
        <v>169</v>
      </c>
      <c r="D4183" s="18"/>
    </row>
    <row r="4184" spans="2:4" ht="15" x14ac:dyDescent="0.25">
      <c r="B4184" s="110">
        <v>40553</v>
      </c>
      <c r="C4184" s="42">
        <v>173</v>
      </c>
      <c r="D4184" s="18"/>
    </row>
    <row r="4185" spans="2:4" ht="15" x14ac:dyDescent="0.25">
      <c r="B4185" s="110">
        <v>40554</v>
      </c>
      <c r="C4185" s="42">
        <v>168</v>
      </c>
      <c r="D4185" s="18"/>
    </row>
    <row r="4186" spans="2:4" ht="15" x14ac:dyDescent="0.25">
      <c r="B4186" s="110">
        <v>40555</v>
      </c>
      <c r="C4186" s="42">
        <v>166</v>
      </c>
      <c r="D4186" s="18"/>
    </row>
    <row r="4187" spans="2:4" ht="15" x14ac:dyDescent="0.25">
      <c r="B4187" s="110">
        <v>40556</v>
      </c>
      <c r="C4187" s="42">
        <v>168</v>
      </c>
      <c r="D4187" s="18"/>
    </row>
    <row r="4188" spans="2:4" ht="15" x14ac:dyDescent="0.25">
      <c r="B4188" s="110">
        <v>40557</v>
      </c>
      <c r="C4188" s="42">
        <v>169</v>
      </c>
      <c r="D4188" s="18"/>
    </row>
    <row r="4189" spans="2:4" ht="15" x14ac:dyDescent="0.25">
      <c r="B4189" s="110">
        <v>40561</v>
      </c>
      <c r="C4189" s="42">
        <v>167</v>
      </c>
      <c r="D4189" s="18"/>
    </row>
    <row r="4190" spans="2:4" ht="15" x14ac:dyDescent="0.25">
      <c r="B4190" s="110">
        <v>40562</v>
      </c>
      <c r="C4190" s="42">
        <v>175</v>
      </c>
      <c r="D4190" s="18"/>
    </row>
    <row r="4191" spans="2:4" ht="15" x14ac:dyDescent="0.25">
      <c r="B4191" s="110">
        <v>40563</v>
      </c>
      <c r="C4191" s="42">
        <v>172</v>
      </c>
      <c r="D4191" s="18"/>
    </row>
    <row r="4192" spans="2:4" ht="15" x14ac:dyDescent="0.25">
      <c r="B4192" s="110">
        <v>40564</v>
      </c>
      <c r="C4192" s="42">
        <v>169</v>
      </c>
      <c r="D4192" s="18"/>
    </row>
    <row r="4193" spans="2:4" ht="15" x14ac:dyDescent="0.25">
      <c r="B4193" s="110">
        <v>40567</v>
      </c>
      <c r="C4193" s="42">
        <v>165</v>
      </c>
      <c r="D4193" s="18"/>
    </row>
    <row r="4194" spans="2:4" ht="15" x14ac:dyDescent="0.25">
      <c r="B4194" s="110">
        <v>40568</v>
      </c>
      <c r="C4194" s="42">
        <v>173</v>
      </c>
      <c r="D4194" s="18"/>
    </row>
    <row r="4195" spans="2:4" ht="15" x14ac:dyDescent="0.25">
      <c r="B4195" s="110">
        <v>40569</v>
      </c>
      <c r="C4195" s="42">
        <v>166</v>
      </c>
      <c r="D4195" s="18"/>
    </row>
    <row r="4196" spans="2:4" ht="15" x14ac:dyDescent="0.25">
      <c r="B4196" s="110">
        <v>40570</v>
      </c>
      <c r="C4196" s="42">
        <v>174</v>
      </c>
      <c r="D4196" s="18"/>
    </row>
    <row r="4197" spans="2:4" ht="15" x14ac:dyDescent="0.25">
      <c r="B4197" s="110">
        <v>40571</v>
      </c>
      <c r="C4197" s="42">
        <v>186</v>
      </c>
      <c r="D4197" s="18"/>
    </row>
    <row r="4198" spans="2:4" ht="15" x14ac:dyDescent="0.25">
      <c r="B4198" s="110">
        <v>40574</v>
      </c>
      <c r="C4198" s="42">
        <v>179</v>
      </c>
      <c r="D4198" s="18"/>
    </row>
    <row r="4199" spans="2:4" ht="15" x14ac:dyDescent="0.25">
      <c r="B4199" s="110">
        <v>40575</v>
      </c>
      <c r="C4199" s="42">
        <v>169</v>
      </c>
      <c r="D4199" s="18"/>
    </row>
    <row r="4200" spans="2:4" ht="15" x14ac:dyDescent="0.25">
      <c r="B4200" s="110">
        <v>40576</v>
      </c>
      <c r="C4200" s="42">
        <v>165</v>
      </c>
      <c r="D4200" s="18"/>
    </row>
    <row r="4201" spans="2:4" ht="15" x14ac:dyDescent="0.25">
      <c r="B4201" s="110">
        <v>40577</v>
      </c>
      <c r="C4201" s="42">
        <v>165</v>
      </c>
      <c r="D4201" s="18"/>
    </row>
    <row r="4202" spans="2:4" ht="15" x14ac:dyDescent="0.25">
      <c r="B4202" s="110">
        <v>40578</v>
      </c>
      <c r="C4202" s="42">
        <v>160</v>
      </c>
      <c r="D4202" s="18"/>
    </row>
    <row r="4203" spans="2:4" ht="15" x14ac:dyDescent="0.25">
      <c r="B4203" s="110">
        <v>40581</v>
      </c>
      <c r="C4203" s="42">
        <v>163</v>
      </c>
      <c r="D4203" s="18"/>
    </row>
    <row r="4204" spans="2:4" ht="15" x14ac:dyDescent="0.25">
      <c r="B4204" s="110">
        <v>40582</v>
      </c>
      <c r="C4204" s="42">
        <v>162</v>
      </c>
      <c r="D4204" s="18"/>
    </row>
    <row r="4205" spans="2:4" ht="15" x14ac:dyDescent="0.25">
      <c r="B4205" s="110">
        <v>40583</v>
      </c>
      <c r="C4205" s="42">
        <v>173</v>
      </c>
      <c r="D4205" s="18"/>
    </row>
    <row r="4206" spans="2:4" ht="15" x14ac:dyDescent="0.25">
      <c r="B4206" s="110">
        <v>40584</v>
      </c>
      <c r="C4206" s="42">
        <v>171</v>
      </c>
      <c r="D4206" s="18"/>
    </row>
    <row r="4207" spans="2:4" ht="15" x14ac:dyDescent="0.25">
      <c r="B4207" s="110">
        <v>40585</v>
      </c>
      <c r="C4207" s="42">
        <v>176</v>
      </c>
      <c r="D4207" s="18"/>
    </row>
    <row r="4208" spans="2:4" ht="15" x14ac:dyDescent="0.25">
      <c r="B4208" s="110">
        <v>40588</v>
      </c>
      <c r="C4208" s="42">
        <v>181</v>
      </c>
      <c r="D4208" s="18"/>
    </row>
    <row r="4209" spans="2:4" ht="15" x14ac:dyDescent="0.25">
      <c r="B4209" s="110">
        <v>40589</v>
      </c>
      <c r="C4209" s="42">
        <v>180</v>
      </c>
      <c r="D4209" s="18"/>
    </row>
    <row r="4210" spans="2:4" ht="15" x14ac:dyDescent="0.25">
      <c r="B4210" s="110">
        <v>40590</v>
      </c>
      <c r="C4210" s="42">
        <v>175</v>
      </c>
      <c r="D4210" s="18"/>
    </row>
    <row r="4211" spans="2:4" ht="15" x14ac:dyDescent="0.25">
      <c r="B4211" s="110">
        <v>40591</v>
      </c>
      <c r="C4211" s="42">
        <v>175</v>
      </c>
      <c r="D4211" s="18"/>
    </row>
    <row r="4212" spans="2:4" ht="15" x14ac:dyDescent="0.25">
      <c r="B4212" s="110">
        <v>40592</v>
      </c>
      <c r="C4212" s="42">
        <v>176</v>
      </c>
      <c r="D4212" s="18"/>
    </row>
    <row r="4213" spans="2:4" ht="15" x14ac:dyDescent="0.25">
      <c r="B4213" s="110">
        <v>40596</v>
      </c>
      <c r="C4213" s="42">
        <v>183</v>
      </c>
      <c r="D4213" s="18"/>
    </row>
    <row r="4214" spans="2:4" ht="15" x14ac:dyDescent="0.25">
      <c r="B4214" s="110">
        <v>40597</v>
      </c>
      <c r="C4214" s="42">
        <v>184</v>
      </c>
      <c r="D4214" s="18"/>
    </row>
    <row r="4215" spans="2:4" ht="15" x14ac:dyDescent="0.25">
      <c r="B4215" s="110">
        <v>40598</v>
      </c>
      <c r="C4215" s="42">
        <v>188</v>
      </c>
      <c r="D4215" s="18"/>
    </row>
    <row r="4216" spans="2:4" ht="15" x14ac:dyDescent="0.25">
      <c r="B4216" s="110">
        <v>40599</v>
      </c>
      <c r="C4216" s="42">
        <v>186</v>
      </c>
      <c r="D4216" s="18"/>
    </row>
    <row r="4217" spans="2:4" ht="15" x14ac:dyDescent="0.25">
      <c r="B4217" s="110">
        <v>40602</v>
      </c>
      <c r="C4217" s="42">
        <v>177</v>
      </c>
      <c r="D4217" s="18"/>
    </row>
    <row r="4218" spans="2:4" ht="15" x14ac:dyDescent="0.25">
      <c r="B4218" s="110">
        <v>40603</v>
      </c>
      <c r="C4218" s="42">
        <v>174</v>
      </c>
      <c r="D4218" s="18"/>
    </row>
    <row r="4219" spans="2:4" ht="15" x14ac:dyDescent="0.25">
      <c r="B4219" s="110">
        <v>40604</v>
      </c>
      <c r="C4219" s="42">
        <v>168</v>
      </c>
      <c r="D4219" s="18"/>
    </row>
    <row r="4220" spans="2:4" ht="15" x14ac:dyDescent="0.25">
      <c r="B4220" s="110">
        <v>40605</v>
      </c>
      <c r="C4220" s="42">
        <v>162</v>
      </c>
      <c r="D4220" s="18"/>
    </row>
    <row r="4221" spans="2:4" ht="15" x14ac:dyDescent="0.25">
      <c r="B4221" s="110">
        <v>40606</v>
      </c>
      <c r="C4221" s="42">
        <v>166</v>
      </c>
      <c r="D4221" s="18"/>
    </row>
    <row r="4222" spans="2:4" ht="15" x14ac:dyDescent="0.25">
      <c r="B4222" s="110">
        <v>40609</v>
      </c>
      <c r="C4222" s="42">
        <v>165</v>
      </c>
      <c r="D4222" s="18"/>
    </row>
    <row r="4223" spans="2:4" ht="15" x14ac:dyDescent="0.25">
      <c r="B4223" s="110">
        <v>40610</v>
      </c>
      <c r="C4223" s="42">
        <v>156</v>
      </c>
      <c r="D4223" s="18"/>
    </row>
    <row r="4224" spans="2:4" ht="15" x14ac:dyDescent="0.25">
      <c r="B4224" s="110">
        <v>40611</v>
      </c>
      <c r="C4224" s="42">
        <v>161</v>
      </c>
      <c r="D4224" s="18"/>
    </row>
    <row r="4225" spans="2:4" ht="15" x14ac:dyDescent="0.25">
      <c r="B4225" s="110">
        <v>40612</v>
      </c>
      <c r="C4225" s="42">
        <v>173</v>
      </c>
      <c r="D4225" s="18"/>
    </row>
    <row r="4226" spans="2:4" ht="15" x14ac:dyDescent="0.25">
      <c r="B4226" s="110">
        <v>40613</v>
      </c>
      <c r="C4226" s="42">
        <v>171</v>
      </c>
      <c r="D4226" s="18"/>
    </row>
    <row r="4227" spans="2:4" ht="15" x14ac:dyDescent="0.25">
      <c r="B4227" s="110">
        <v>40616</v>
      </c>
      <c r="C4227" s="42">
        <v>174</v>
      </c>
      <c r="D4227" s="18"/>
    </row>
    <row r="4228" spans="2:4" ht="15" x14ac:dyDescent="0.25">
      <c r="B4228" s="110">
        <v>40617</v>
      </c>
      <c r="C4228" s="42">
        <v>180</v>
      </c>
      <c r="D4228" s="18"/>
    </row>
    <row r="4229" spans="2:4" ht="15" x14ac:dyDescent="0.25">
      <c r="B4229" s="110">
        <v>40618</v>
      </c>
      <c r="C4229" s="42">
        <v>191</v>
      </c>
      <c r="D4229" s="18"/>
    </row>
    <row r="4230" spans="2:4" ht="15" x14ac:dyDescent="0.25">
      <c r="B4230" s="110">
        <v>40619</v>
      </c>
      <c r="C4230" s="42">
        <v>187</v>
      </c>
      <c r="D4230" s="18"/>
    </row>
    <row r="4231" spans="2:4" ht="15" x14ac:dyDescent="0.25">
      <c r="B4231" s="110">
        <v>40620</v>
      </c>
      <c r="C4231" s="42">
        <v>184</v>
      </c>
      <c r="D4231" s="18"/>
    </row>
    <row r="4232" spans="2:4" ht="15" x14ac:dyDescent="0.25">
      <c r="B4232" s="110">
        <v>40623</v>
      </c>
      <c r="C4232" s="42">
        <v>177</v>
      </c>
      <c r="D4232" s="18"/>
    </row>
    <row r="4233" spans="2:4" ht="15" x14ac:dyDescent="0.25">
      <c r="B4233" s="110">
        <v>40624</v>
      </c>
      <c r="C4233" s="42">
        <v>178</v>
      </c>
      <c r="D4233" s="18"/>
    </row>
    <row r="4234" spans="2:4" ht="15" x14ac:dyDescent="0.25">
      <c r="B4234" s="110">
        <v>40625</v>
      </c>
      <c r="C4234" s="42">
        <v>176</v>
      </c>
      <c r="D4234" s="18"/>
    </row>
    <row r="4235" spans="2:4" ht="15" x14ac:dyDescent="0.25">
      <c r="B4235" s="110">
        <v>40626</v>
      </c>
      <c r="C4235" s="42">
        <v>173</v>
      </c>
      <c r="D4235" s="18"/>
    </row>
    <row r="4236" spans="2:4" ht="15" x14ac:dyDescent="0.25">
      <c r="B4236" s="110">
        <v>40627</v>
      </c>
      <c r="C4236" s="42">
        <v>171</v>
      </c>
      <c r="D4236" s="18"/>
    </row>
    <row r="4237" spans="2:4" ht="15" x14ac:dyDescent="0.25">
      <c r="B4237" s="110">
        <v>40630</v>
      </c>
      <c r="C4237" s="42">
        <v>170</v>
      </c>
      <c r="D4237" s="18"/>
    </row>
    <row r="4238" spans="2:4" ht="15" x14ac:dyDescent="0.25">
      <c r="B4238" s="110">
        <v>40631</v>
      </c>
      <c r="C4238" s="42">
        <v>173</v>
      </c>
      <c r="D4238" s="18"/>
    </row>
    <row r="4239" spans="2:4" ht="15" x14ac:dyDescent="0.25">
      <c r="B4239" s="110">
        <v>40632</v>
      </c>
      <c r="C4239" s="42">
        <v>170</v>
      </c>
      <c r="D4239" s="18"/>
    </row>
    <row r="4240" spans="2:4" ht="15" x14ac:dyDescent="0.25">
      <c r="B4240" s="110">
        <v>40633</v>
      </c>
      <c r="C4240" s="42">
        <v>173</v>
      </c>
      <c r="D4240" s="18"/>
    </row>
    <row r="4241" spans="2:4" ht="15" x14ac:dyDescent="0.25">
      <c r="B4241" s="110">
        <v>40634</v>
      </c>
      <c r="C4241" s="42">
        <v>171</v>
      </c>
      <c r="D4241" s="18"/>
    </row>
    <row r="4242" spans="2:4" ht="15" x14ac:dyDescent="0.25">
      <c r="B4242" s="110">
        <v>40637</v>
      </c>
      <c r="C4242" s="42">
        <v>169</v>
      </c>
      <c r="D4242" s="18"/>
    </row>
    <row r="4243" spans="2:4" ht="15" x14ac:dyDescent="0.25">
      <c r="B4243" s="110">
        <v>40638</v>
      </c>
      <c r="C4243" s="42">
        <v>168</v>
      </c>
      <c r="D4243" s="18"/>
    </row>
    <row r="4244" spans="2:4" ht="15" x14ac:dyDescent="0.25">
      <c r="B4244" s="110">
        <v>40639</v>
      </c>
      <c r="C4244" s="42">
        <v>163</v>
      </c>
      <c r="D4244" s="18"/>
    </row>
    <row r="4245" spans="2:4" ht="15" x14ac:dyDescent="0.25">
      <c r="B4245" s="110">
        <v>40640</v>
      </c>
      <c r="C4245" s="42">
        <v>164</v>
      </c>
      <c r="D4245" s="18"/>
    </row>
    <row r="4246" spans="2:4" ht="15" x14ac:dyDescent="0.25">
      <c r="B4246" s="110">
        <v>40641</v>
      </c>
      <c r="C4246" s="42">
        <v>164</v>
      </c>
      <c r="D4246" s="18"/>
    </row>
    <row r="4247" spans="2:4" ht="15" x14ac:dyDescent="0.25">
      <c r="B4247" s="110">
        <v>40644</v>
      </c>
      <c r="C4247" s="42">
        <v>164</v>
      </c>
      <c r="D4247" s="18"/>
    </row>
    <row r="4248" spans="2:4" ht="15" x14ac:dyDescent="0.25">
      <c r="B4248" s="110">
        <v>40645</v>
      </c>
      <c r="C4248" s="42">
        <v>170</v>
      </c>
      <c r="D4248" s="18"/>
    </row>
    <row r="4249" spans="2:4" ht="15" x14ac:dyDescent="0.25">
      <c r="B4249" s="110">
        <v>40646</v>
      </c>
      <c r="C4249" s="42">
        <v>171</v>
      </c>
      <c r="D4249" s="18"/>
    </row>
    <row r="4250" spans="2:4" ht="15" x14ac:dyDescent="0.25">
      <c r="B4250" s="110">
        <v>40647</v>
      </c>
      <c r="C4250" s="42">
        <v>171</v>
      </c>
      <c r="D4250" s="18"/>
    </row>
    <row r="4251" spans="2:4" ht="15" x14ac:dyDescent="0.25">
      <c r="B4251" s="110">
        <v>40648</v>
      </c>
      <c r="C4251" s="42">
        <v>175</v>
      </c>
      <c r="D4251" s="18"/>
    </row>
    <row r="4252" spans="2:4" ht="15" x14ac:dyDescent="0.25">
      <c r="B4252" s="110">
        <v>40651</v>
      </c>
      <c r="C4252" s="42">
        <v>178</v>
      </c>
      <c r="D4252" s="18"/>
    </row>
    <row r="4253" spans="2:4" ht="15" x14ac:dyDescent="0.25">
      <c r="B4253" s="110">
        <v>40652</v>
      </c>
      <c r="C4253" s="42">
        <v>181</v>
      </c>
      <c r="D4253" s="18"/>
    </row>
    <row r="4254" spans="2:4" ht="15" x14ac:dyDescent="0.25">
      <c r="B4254" s="110">
        <v>40653</v>
      </c>
      <c r="C4254" s="42">
        <v>176</v>
      </c>
      <c r="D4254" s="18"/>
    </row>
    <row r="4255" spans="2:4" ht="15" x14ac:dyDescent="0.25">
      <c r="B4255" s="110">
        <v>40654</v>
      </c>
      <c r="C4255" s="42">
        <v>176</v>
      </c>
      <c r="D4255" s="18"/>
    </row>
    <row r="4256" spans="2:4" ht="15" x14ac:dyDescent="0.25">
      <c r="B4256" s="110">
        <v>40658</v>
      </c>
      <c r="C4256" s="42">
        <v>179</v>
      </c>
      <c r="D4256" s="18"/>
    </row>
    <row r="4257" spans="2:4" ht="15" x14ac:dyDescent="0.25">
      <c r="B4257" s="110">
        <v>40659</v>
      </c>
      <c r="C4257" s="42">
        <v>179</v>
      </c>
      <c r="D4257" s="18"/>
    </row>
    <row r="4258" spans="2:4" ht="15" x14ac:dyDescent="0.25">
      <c r="B4258" s="110">
        <v>40660</v>
      </c>
      <c r="C4258" s="42">
        <v>176</v>
      </c>
      <c r="D4258" s="18"/>
    </row>
    <row r="4259" spans="2:4" ht="15" x14ac:dyDescent="0.25">
      <c r="B4259" s="110">
        <v>40661</v>
      </c>
      <c r="C4259" s="42">
        <v>176</v>
      </c>
      <c r="D4259" s="18"/>
    </row>
    <row r="4260" spans="2:4" ht="15" x14ac:dyDescent="0.25">
      <c r="B4260" s="110">
        <v>40662</v>
      </c>
      <c r="C4260" s="42">
        <v>169</v>
      </c>
      <c r="D4260" s="18"/>
    </row>
    <row r="4261" spans="2:4" ht="15" x14ac:dyDescent="0.25">
      <c r="B4261" s="110">
        <v>40665</v>
      </c>
      <c r="C4261" s="42">
        <v>165</v>
      </c>
      <c r="D4261" s="18"/>
    </row>
    <row r="4262" spans="2:4" ht="15" x14ac:dyDescent="0.25">
      <c r="B4262" s="110">
        <v>40666</v>
      </c>
      <c r="C4262" s="42">
        <v>169</v>
      </c>
      <c r="D4262" s="18"/>
    </row>
    <row r="4263" spans="2:4" ht="15" x14ac:dyDescent="0.25">
      <c r="B4263" s="110">
        <v>40667</v>
      </c>
      <c r="C4263" s="42">
        <v>173</v>
      </c>
      <c r="D4263" s="18"/>
    </row>
    <row r="4264" spans="2:4" ht="15" x14ac:dyDescent="0.25">
      <c r="B4264" s="110">
        <v>40668</v>
      </c>
      <c r="C4264" s="42">
        <v>171</v>
      </c>
      <c r="D4264" s="18"/>
    </row>
    <row r="4265" spans="2:4" ht="15" x14ac:dyDescent="0.25">
      <c r="B4265" s="110">
        <v>40669</v>
      </c>
      <c r="C4265" s="42">
        <v>171</v>
      </c>
      <c r="D4265" s="18"/>
    </row>
    <row r="4266" spans="2:4" ht="15" x14ac:dyDescent="0.25">
      <c r="B4266" s="110">
        <v>40672</v>
      </c>
      <c r="C4266" s="42">
        <v>168</v>
      </c>
      <c r="D4266" s="18"/>
    </row>
    <row r="4267" spans="2:4" ht="15" x14ac:dyDescent="0.25">
      <c r="B4267" s="110">
        <v>40673</v>
      </c>
      <c r="C4267" s="42">
        <v>166</v>
      </c>
      <c r="D4267" s="18"/>
    </row>
    <row r="4268" spans="2:4" ht="15" x14ac:dyDescent="0.25">
      <c r="B4268" s="110">
        <v>40674</v>
      </c>
      <c r="C4268" s="42">
        <v>171</v>
      </c>
      <c r="D4268" s="18"/>
    </row>
    <row r="4269" spans="2:4" ht="15" x14ac:dyDescent="0.25">
      <c r="B4269" s="110">
        <v>40675</v>
      </c>
      <c r="C4269" s="42">
        <v>167</v>
      </c>
      <c r="D4269" s="18"/>
    </row>
    <row r="4270" spans="2:4" ht="15" x14ac:dyDescent="0.25">
      <c r="B4270" s="110">
        <v>40676</v>
      </c>
      <c r="C4270" s="42">
        <v>168</v>
      </c>
      <c r="D4270" s="18"/>
    </row>
    <row r="4271" spans="2:4" ht="15" x14ac:dyDescent="0.25">
      <c r="B4271" s="110">
        <v>40679</v>
      </c>
      <c r="C4271" s="42">
        <v>169</v>
      </c>
      <c r="D4271" s="18"/>
    </row>
    <row r="4272" spans="2:4" ht="15" x14ac:dyDescent="0.25">
      <c r="B4272" s="110">
        <v>40680</v>
      </c>
      <c r="C4272" s="42">
        <v>169</v>
      </c>
      <c r="D4272" s="18"/>
    </row>
    <row r="4273" spans="2:4" ht="15" x14ac:dyDescent="0.25">
      <c r="B4273" s="110">
        <v>40681</v>
      </c>
      <c r="C4273" s="42">
        <v>166</v>
      </c>
      <c r="D4273" s="18"/>
    </row>
    <row r="4274" spans="2:4" ht="15" x14ac:dyDescent="0.25">
      <c r="B4274" s="110">
        <v>40682</v>
      </c>
      <c r="C4274" s="42">
        <v>163</v>
      </c>
      <c r="D4274" s="18"/>
    </row>
    <row r="4275" spans="2:4" ht="15" x14ac:dyDescent="0.25">
      <c r="B4275" s="110">
        <v>40683</v>
      </c>
      <c r="C4275" s="42">
        <v>162</v>
      </c>
      <c r="D4275" s="18"/>
    </row>
    <row r="4276" spans="2:4" ht="15" x14ac:dyDescent="0.25">
      <c r="B4276" s="110">
        <v>40686</v>
      </c>
      <c r="C4276" s="42">
        <v>165</v>
      </c>
      <c r="D4276" s="18"/>
    </row>
    <row r="4277" spans="2:4" ht="15" x14ac:dyDescent="0.25">
      <c r="B4277" s="110">
        <v>40687</v>
      </c>
      <c r="C4277" s="42">
        <v>165</v>
      </c>
      <c r="D4277" s="18"/>
    </row>
    <row r="4278" spans="2:4" ht="15" x14ac:dyDescent="0.25">
      <c r="B4278" s="110">
        <v>40688</v>
      </c>
      <c r="C4278" s="42">
        <v>166</v>
      </c>
      <c r="D4278" s="18"/>
    </row>
    <row r="4279" spans="2:4" ht="15" x14ac:dyDescent="0.25">
      <c r="B4279" s="110">
        <v>40689</v>
      </c>
      <c r="C4279" s="42">
        <v>174</v>
      </c>
      <c r="D4279" s="18"/>
    </row>
    <row r="4280" spans="2:4" ht="15" x14ac:dyDescent="0.25">
      <c r="B4280" s="110">
        <v>40690</v>
      </c>
      <c r="C4280" s="42">
        <v>175</v>
      </c>
      <c r="D4280" s="18"/>
    </row>
    <row r="4281" spans="2:4" ht="15" x14ac:dyDescent="0.25">
      <c r="B4281" s="110">
        <v>40694</v>
      </c>
      <c r="C4281" s="42">
        <v>175</v>
      </c>
      <c r="D4281" s="18"/>
    </row>
    <row r="4282" spans="2:4" ht="15" x14ac:dyDescent="0.25">
      <c r="B4282" s="110">
        <v>40695</v>
      </c>
      <c r="C4282" s="42">
        <v>176</v>
      </c>
      <c r="D4282" s="18"/>
    </row>
    <row r="4283" spans="2:4" ht="15" x14ac:dyDescent="0.25">
      <c r="B4283" s="110">
        <v>40696</v>
      </c>
      <c r="C4283" s="42">
        <v>175</v>
      </c>
      <c r="D4283" s="18"/>
    </row>
    <row r="4284" spans="2:4" ht="15" x14ac:dyDescent="0.25">
      <c r="B4284" s="110">
        <v>40697</v>
      </c>
      <c r="C4284" s="42">
        <v>174</v>
      </c>
      <c r="D4284" s="18"/>
    </row>
    <row r="4285" spans="2:4" ht="15" x14ac:dyDescent="0.25">
      <c r="B4285" s="110">
        <v>40700</v>
      </c>
      <c r="C4285" s="42">
        <v>177</v>
      </c>
      <c r="D4285" s="18"/>
    </row>
    <row r="4286" spans="2:4" ht="15" x14ac:dyDescent="0.25">
      <c r="B4286" s="110">
        <v>40701</v>
      </c>
      <c r="C4286" s="42">
        <v>175</v>
      </c>
      <c r="D4286" s="18"/>
    </row>
    <row r="4287" spans="2:4" ht="15" x14ac:dyDescent="0.25">
      <c r="B4287" s="110">
        <v>40702</v>
      </c>
      <c r="C4287" s="42">
        <v>179</v>
      </c>
      <c r="D4287" s="18"/>
    </row>
    <row r="4288" spans="2:4" ht="15" x14ac:dyDescent="0.25">
      <c r="B4288" s="110">
        <v>40703</v>
      </c>
      <c r="C4288" s="42">
        <v>176</v>
      </c>
      <c r="D4288" s="18"/>
    </row>
    <row r="4289" spans="2:4" ht="15" x14ac:dyDescent="0.25">
      <c r="B4289" s="110">
        <v>40704</v>
      </c>
      <c r="C4289" s="42">
        <v>177</v>
      </c>
      <c r="D4289" s="18"/>
    </row>
    <row r="4290" spans="2:4" ht="15" x14ac:dyDescent="0.25">
      <c r="B4290" s="110">
        <v>40707</v>
      </c>
      <c r="C4290" s="42">
        <v>176</v>
      </c>
      <c r="D4290" s="18"/>
    </row>
    <row r="4291" spans="2:4" ht="15" x14ac:dyDescent="0.25">
      <c r="B4291" s="110">
        <v>40708</v>
      </c>
      <c r="C4291" s="42">
        <v>161</v>
      </c>
      <c r="D4291" s="18"/>
    </row>
    <row r="4292" spans="2:4" ht="15" x14ac:dyDescent="0.25">
      <c r="B4292" s="110">
        <v>40709</v>
      </c>
      <c r="C4292" s="42">
        <v>174</v>
      </c>
      <c r="D4292" s="18"/>
    </row>
    <row r="4293" spans="2:4" ht="15" x14ac:dyDescent="0.25">
      <c r="B4293" s="110">
        <v>40710</v>
      </c>
      <c r="C4293" s="42">
        <v>179</v>
      </c>
      <c r="D4293" s="18"/>
    </row>
    <row r="4294" spans="2:4" ht="15" x14ac:dyDescent="0.25">
      <c r="B4294" s="110">
        <v>40711</v>
      </c>
      <c r="C4294" s="42">
        <v>179</v>
      </c>
      <c r="D4294" s="18"/>
    </row>
    <row r="4295" spans="2:4" ht="15" x14ac:dyDescent="0.25">
      <c r="B4295" s="110">
        <v>40714</v>
      </c>
      <c r="C4295" s="42">
        <v>172</v>
      </c>
      <c r="D4295" s="18"/>
    </row>
    <row r="4296" spans="2:4" ht="15" x14ac:dyDescent="0.25">
      <c r="B4296" s="110">
        <v>40715</v>
      </c>
      <c r="C4296" s="42">
        <v>167</v>
      </c>
      <c r="D4296" s="18"/>
    </row>
    <row r="4297" spans="2:4" ht="15" x14ac:dyDescent="0.25">
      <c r="B4297" s="110">
        <v>40716</v>
      </c>
      <c r="C4297" s="42">
        <v>172</v>
      </c>
      <c r="D4297" s="18"/>
    </row>
    <row r="4298" spans="2:4" ht="15" x14ac:dyDescent="0.25">
      <c r="B4298" s="110">
        <v>40718</v>
      </c>
      <c r="C4298" s="42">
        <v>175</v>
      </c>
      <c r="D4298" s="18"/>
    </row>
    <row r="4299" spans="2:4" ht="15" x14ac:dyDescent="0.25">
      <c r="B4299" s="110">
        <v>40721</v>
      </c>
      <c r="C4299" s="42">
        <v>168</v>
      </c>
      <c r="D4299" s="18"/>
    </row>
    <row r="4300" spans="2:4" ht="15" x14ac:dyDescent="0.25">
      <c r="B4300" s="110">
        <v>40722</v>
      </c>
      <c r="C4300" s="42">
        <v>160</v>
      </c>
      <c r="D4300" s="18"/>
    </row>
    <row r="4301" spans="2:4" ht="15" x14ac:dyDescent="0.25">
      <c r="B4301" s="110">
        <v>40723</v>
      </c>
      <c r="C4301" s="42">
        <v>154</v>
      </c>
      <c r="D4301" s="18"/>
    </row>
    <row r="4302" spans="2:4" ht="15" x14ac:dyDescent="0.25">
      <c r="B4302" s="110">
        <v>40724</v>
      </c>
      <c r="C4302" s="42">
        <v>154</v>
      </c>
      <c r="D4302" s="18"/>
    </row>
    <row r="4303" spans="2:4" ht="15" x14ac:dyDescent="0.25">
      <c r="B4303" s="110">
        <v>40725</v>
      </c>
      <c r="C4303" s="42">
        <v>147</v>
      </c>
      <c r="D4303" s="18"/>
    </row>
    <row r="4304" spans="2:4" ht="15" x14ac:dyDescent="0.25">
      <c r="B4304" s="110">
        <v>40729</v>
      </c>
      <c r="C4304" s="42">
        <v>154</v>
      </c>
      <c r="D4304" s="18"/>
    </row>
    <row r="4305" spans="2:4" ht="15" x14ac:dyDescent="0.25">
      <c r="B4305" s="110">
        <v>40730</v>
      </c>
      <c r="C4305" s="42">
        <v>159</v>
      </c>
      <c r="D4305" s="18"/>
    </row>
    <row r="4306" spans="2:4" ht="15" x14ac:dyDescent="0.25">
      <c r="B4306" s="110">
        <v>40731</v>
      </c>
      <c r="C4306" s="42">
        <v>153</v>
      </c>
      <c r="D4306" s="18"/>
    </row>
    <row r="4307" spans="2:4" ht="15" x14ac:dyDescent="0.25">
      <c r="B4307" s="110">
        <v>40732</v>
      </c>
      <c r="C4307" s="42">
        <v>163</v>
      </c>
      <c r="D4307" s="18"/>
    </row>
    <row r="4308" spans="2:4" ht="15" x14ac:dyDescent="0.25">
      <c r="B4308" s="110">
        <v>40735</v>
      </c>
      <c r="C4308" s="42">
        <v>173</v>
      </c>
      <c r="D4308" s="18"/>
    </row>
    <row r="4309" spans="2:4" ht="15" x14ac:dyDescent="0.25">
      <c r="B4309" s="110">
        <v>40736</v>
      </c>
      <c r="C4309" s="42">
        <v>173</v>
      </c>
      <c r="D4309" s="18"/>
    </row>
    <row r="4310" spans="2:4" ht="15" x14ac:dyDescent="0.25">
      <c r="B4310" s="110">
        <v>40737</v>
      </c>
      <c r="C4310" s="42">
        <v>176</v>
      </c>
      <c r="D4310" s="18"/>
    </row>
    <row r="4311" spans="2:4" ht="15" x14ac:dyDescent="0.25">
      <c r="B4311" s="110">
        <v>40738</v>
      </c>
      <c r="C4311" s="42">
        <v>172</v>
      </c>
      <c r="D4311" s="18"/>
    </row>
    <row r="4312" spans="2:4" ht="15" x14ac:dyDescent="0.25">
      <c r="B4312" s="110">
        <v>40739</v>
      </c>
      <c r="C4312" s="42">
        <v>171</v>
      </c>
      <c r="D4312" s="18"/>
    </row>
    <row r="4313" spans="2:4" ht="15" x14ac:dyDescent="0.25">
      <c r="B4313" s="110">
        <v>40742</v>
      </c>
      <c r="C4313" s="42">
        <v>168</v>
      </c>
      <c r="D4313" s="18"/>
    </row>
    <row r="4314" spans="2:4" ht="15" x14ac:dyDescent="0.25">
      <c r="B4314" s="110">
        <v>40743</v>
      </c>
      <c r="C4314" s="42">
        <v>169</v>
      </c>
      <c r="D4314" s="18"/>
    </row>
    <row r="4315" spans="2:4" ht="15" x14ac:dyDescent="0.25">
      <c r="B4315" s="110">
        <v>40744</v>
      </c>
      <c r="C4315" s="42">
        <v>165</v>
      </c>
      <c r="D4315" s="18"/>
    </row>
    <row r="4316" spans="2:4" ht="15" x14ac:dyDescent="0.25">
      <c r="B4316" s="110">
        <v>40745</v>
      </c>
      <c r="C4316" s="42">
        <v>162</v>
      </c>
      <c r="D4316" s="18"/>
    </row>
    <row r="4317" spans="2:4" ht="15" x14ac:dyDescent="0.25">
      <c r="B4317" s="110">
        <v>40746</v>
      </c>
      <c r="C4317" s="42">
        <v>160</v>
      </c>
      <c r="D4317" s="18"/>
    </row>
    <row r="4318" spans="2:4" ht="15" x14ac:dyDescent="0.25">
      <c r="B4318" s="110">
        <v>40749</v>
      </c>
      <c r="C4318" s="42">
        <v>154</v>
      </c>
      <c r="D4318" s="18"/>
    </row>
    <row r="4319" spans="2:4" ht="15" x14ac:dyDescent="0.25">
      <c r="B4319" s="110">
        <v>40750</v>
      </c>
      <c r="C4319" s="42">
        <v>171</v>
      </c>
      <c r="D4319" s="18"/>
    </row>
    <row r="4320" spans="2:4" ht="15" x14ac:dyDescent="0.25">
      <c r="B4320" s="110">
        <v>40751</v>
      </c>
      <c r="C4320" s="42">
        <v>153</v>
      </c>
      <c r="D4320" s="18"/>
    </row>
    <row r="4321" spans="2:4" ht="15" x14ac:dyDescent="0.25">
      <c r="B4321" s="110">
        <v>40752</v>
      </c>
      <c r="C4321" s="42">
        <v>150</v>
      </c>
      <c r="D4321" s="18"/>
    </row>
    <row r="4322" spans="2:4" ht="15" x14ac:dyDescent="0.25">
      <c r="B4322" s="110">
        <v>40753</v>
      </c>
      <c r="C4322" s="42">
        <v>160</v>
      </c>
      <c r="D4322" s="18"/>
    </row>
    <row r="4323" spans="2:4" ht="15" x14ac:dyDescent="0.25">
      <c r="B4323" s="110">
        <v>40756</v>
      </c>
      <c r="C4323" s="42">
        <v>155</v>
      </c>
      <c r="D4323" s="18"/>
    </row>
    <row r="4324" spans="2:4" ht="15" x14ac:dyDescent="0.25">
      <c r="B4324" s="110">
        <v>40757</v>
      </c>
      <c r="C4324" s="42">
        <v>163</v>
      </c>
      <c r="D4324" s="18"/>
    </row>
    <row r="4325" spans="2:4" ht="15" x14ac:dyDescent="0.25">
      <c r="B4325" s="110">
        <v>40758</v>
      </c>
      <c r="C4325" s="42">
        <v>164</v>
      </c>
      <c r="D4325" s="18"/>
    </row>
    <row r="4326" spans="2:4" ht="15" x14ac:dyDescent="0.25">
      <c r="B4326" s="110">
        <v>40759</v>
      </c>
      <c r="C4326" s="42">
        <v>185</v>
      </c>
      <c r="D4326" s="18"/>
    </row>
    <row r="4327" spans="2:4" ht="15" x14ac:dyDescent="0.25">
      <c r="B4327" s="110">
        <v>40760</v>
      </c>
      <c r="C4327" s="42">
        <v>190</v>
      </c>
      <c r="D4327" s="18"/>
    </row>
    <row r="4328" spans="2:4" ht="15" x14ac:dyDescent="0.25">
      <c r="B4328" s="110">
        <v>40763</v>
      </c>
      <c r="C4328" s="42">
        <v>207</v>
      </c>
      <c r="D4328" s="18"/>
    </row>
    <row r="4329" spans="2:4" ht="15" x14ac:dyDescent="0.25">
      <c r="B4329" s="110">
        <v>40764</v>
      </c>
      <c r="C4329" s="42">
        <v>204</v>
      </c>
      <c r="D4329" s="18"/>
    </row>
    <row r="4330" spans="2:4" ht="15" x14ac:dyDescent="0.25">
      <c r="B4330" s="110">
        <v>40765</v>
      </c>
      <c r="C4330" s="42">
        <v>223</v>
      </c>
      <c r="D4330" s="18"/>
    </row>
    <row r="4331" spans="2:4" ht="15" x14ac:dyDescent="0.25">
      <c r="B4331" s="110">
        <v>40766</v>
      </c>
      <c r="C4331" s="42">
        <v>209</v>
      </c>
      <c r="D4331" s="18"/>
    </row>
    <row r="4332" spans="2:4" ht="15" x14ac:dyDescent="0.25">
      <c r="B4332" s="110">
        <v>40767</v>
      </c>
      <c r="C4332" s="42">
        <v>210</v>
      </c>
      <c r="D4332" s="18"/>
    </row>
    <row r="4333" spans="2:4" ht="15" x14ac:dyDescent="0.25">
      <c r="B4333" s="110">
        <v>40770</v>
      </c>
      <c r="C4333" s="42">
        <v>197</v>
      </c>
      <c r="D4333" s="18"/>
    </row>
    <row r="4334" spans="2:4" ht="15" x14ac:dyDescent="0.25">
      <c r="B4334" s="110">
        <v>40771</v>
      </c>
      <c r="C4334" s="42">
        <v>202</v>
      </c>
      <c r="D4334" s="18"/>
    </row>
    <row r="4335" spans="2:4" ht="15" x14ac:dyDescent="0.25">
      <c r="B4335" s="110">
        <v>40772</v>
      </c>
      <c r="C4335" s="42">
        <v>201</v>
      </c>
      <c r="D4335" s="18"/>
    </row>
    <row r="4336" spans="2:4" ht="15" x14ac:dyDescent="0.25">
      <c r="B4336" s="110">
        <v>40773</v>
      </c>
      <c r="C4336" s="42">
        <v>211</v>
      </c>
      <c r="D4336" s="18"/>
    </row>
    <row r="4337" spans="2:4" ht="15" x14ac:dyDescent="0.25">
      <c r="B4337" s="110">
        <v>40774</v>
      </c>
      <c r="C4337" s="42">
        <v>211</v>
      </c>
      <c r="D4337" s="18"/>
    </row>
    <row r="4338" spans="2:4" ht="15" x14ac:dyDescent="0.25">
      <c r="B4338" s="110">
        <v>40777</v>
      </c>
      <c r="C4338" s="42">
        <v>208</v>
      </c>
      <c r="D4338" s="18"/>
    </row>
    <row r="4339" spans="2:4" ht="15" x14ac:dyDescent="0.25">
      <c r="B4339" s="110">
        <v>40778</v>
      </c>
      <c r="C4339" s="42">
        <v>210</v>
      </c>
      <c r="D4339" s="18"/>
    </row>
    <row r="4340" spans="2:4" ht="15" x14ac:dyDescent="0.25">
      <c r="B4340" s="110">
        <v>40779</v>
      </c>
      <c r="C4340" s="42">
        <v>200</v>
      </c>
      <c r="D4340" s="18"/>
    </row>
    <row r="4341" spans="2:4" ht="15" x14ac:dyDescent="0.25">
      <c r="B4341" s="110">
        <v>40780</v>
      </c>
      <c r="C4341" s="42">
        <v>205</v>
      </c>
      <c r="D4341" s="18"/>
    </row>
    <row r="4342" spans="2:4" ht="15" x14ac:dyDescent="0.25">
      <c r="B4342" s="110">
        <v>40781</v>
      </c>
      <c r="C4342" s="42">
        <v>203</v>
      </c>
      <c r="D4342" s="18"/>
    </row>
    <row r="4343" spans="2:4" ht="15" x14ac:dyDescent="0.25">
      <c r="B4343" s="110">
        <v>40784</v>
      </c>
      <c r="C4343" s="42">
        <v>198</v>
      </c>
      <c r="D4343" s="18"/>
    </row>
    <row r="4344" spans="2:4" ht="15" x14ac:dyDescent="0.25">
      <c r="B4344" s="110">
        <v>40785</v>
      </c>
      <c r="C4344" s="42">
        <v>204</v>
      </c>
      <c r="D4344" s="18"/>
    </row>
    <row r="4345" spans="2:4" ht="15" x14ac:dyDescent="0.25">
      <c r="B4345" s="110">
        <v>40786</v>
      </c>
      <c r="C4345" s="42">
        <v>194</v>
      </c>
      <c r="D4345" s="18"/>
    </row>
    <row r="4346" spans="2:4" ht="15" x14ac:dyDescent="0.25">
      <c r="B4346" s="110">
        <v>40787</v>
      </c>
      <c r="C4346" s="42">
        <v>201</v>
      </c>
      <c r="D4346" s="18"/>
    </row>
    <row r="4347" spans="2:4" ht="15" x14ac:dyDescent="0.25">
      <c r="B4347" s="110">
        <v>40788</v>
      </c>
      <c r="C4347" s="42">
        <v>208</v>
      </c>
      <c r="D4347" s="18"/>
    </row>
    <row r="4348" spans="2:4" ht="15" x14ac:dyDescent="0.25">
      <c r="B4348" s="110">
        <v>40791</v>
      </c>
      <c r="C4348" s="42">
        <v>216</v>
      </c>
      <c r="D4348" s="18"/>
    </row>
    <row r="4349" spans="2:4" ht="15" x14ac:dyDescent="0.25">
      <c r="B4349" s="110">
        <v>40792</v>
      </c>
      <c r="C4349" s="42">
        <v>208</v>
      </c>
      <c r="D4349" s="18"/>
    </row>
    <row r="4350" spans="2:4" ht="15" x14ac:dyDescent="0.25">
      <c r="B4350" s="110">
        <v>40794</v>
      </c>
      <c r="C4350" s="42">
        <v>214</v>
      </c>
      <c r="D4350" s="18"/>
    </row>
    <row r="4351" spans="2:4" ht="15" x14ac:dyDescent="0.25">
      <c r="B4351" s="110">
        <v>40795</v>
      </c>
      <c r="C4351" s="42">
        <v>226</v>
      </c>
      <c r="D4351" s="18"/>
    </row>
    <row r="4352" spans="2:4" ht="15" x14ac:dyDescent="0.25">
      <c r="B4352" s="110">
        <v>40798</v>
      </c>
      <c r="C4352" s="42">
        <v>230</v>
      </c>
      <c r="D4352" s="18"/>
    </row>
    <row r="4353" spans="2:4" ht="15" x14ac:dyDescent="0.25">
      <c r="B4353" s="110">
        <v>40799</v>
      </c>
      <c r="C4353" s="42">
        <v>226</v>
      </c>
      <c r="D4353" s="18"/>
    </row>
    <row r="4354" spans="2:4" ht="15" x14ac:dyDescent="0.25">
      <c r="B4354" s="110">
        <v>40800</v>
      </c>
      <c r="C4354" s="42">
        <v>232</v>
      </c>
      <c r="D4354" s="18"/>
    </row>
    <row r="4355" spans="2:4" ht="15" x14ac:dyDescent="0.25">
      <c r="B4355" s="110">
        <v>40801</v>
      </c>
      <c r="C4355" s="42">
        <v>228</v>
      </c>
      <c r="D4355" s="18"/>
    </row>
    <row r="4356" spans="2:4" ht="15" x14ac:dyDescent="0.25">
      <c r="B4356" s="110">
        <v>40802</v>
      </c>
      <c r="C4356" s="42">
        <v>230</v>
      </c>
      <c r="D4356" s="18"/>
    </row>
    <row r="4357" spans="2:4" ht="15" x14ac:dyDescent="0.25">
      <c r="B4357" s="110">
        <v>40805</v>
      </c>
      <c r="C4357" s="42">
        <v>245</v>
      </c>
      <c r="D4357" s="18"/>
    </row>
    <row r="4358" spans="2:4" ht="15" x14ac:dyDescent="0.25">
      <c r="B4358" s="110">
        <v>40806</v>
      </c>
      <c r="C4358" s="42">
        <v>239</v>
      </c>
      <c r="D4358" s="18"/>
    </row>
    <row r="4359" spans="2:4" ht="15" x14ac:dyDescent="0.25">
      <c r="B4359" s="110">
        <v>40807</v>
      </c>
      <c r="C4359" s="42">
        <v>254</v>
      </c>
      <c r="D4359" s="18"/>
    </row>
    <row r="4360" spans="2:4" ht="15" x14ac:dyDescent="0.25">
      <c r="B4360" s="110">
        <v>40808</v>
      </c>
      <c r="C4360" s="42">
        <v>280</v>
      </c>
      <c r="D4360" s="18"/>
    </row>
    <row r="4361" spans="2:4" ht="15" x14ac:dyDescent="0.25">
      <c r="B4361" s="110">
        <v>40809</v>
      </c>
      <c r="C4361" s="42">
        <v>274</v>
      </c>
      <c r="D4361" s="18"/>
    </row>
    <row r="4362" spans="2:4" ht="15" x14ac:dyDescent="0.25">
      <c r="B4362" s="110">
        <v>40812</v>
      </c>
      <c r="C4362" s="42">
        <v>276</v>
      </c>
      <c r="D4362" s="18"/>
    </row>
    <row r="4363" spans="2:4" ht="15" x14ac:dyDescent="0.25">
      <c r="B4363" s="110">
        <v>40813</v>
      </c>
      <c r="C4363" s="42">
        <v>262</v>
      </c>
      <c r="D4363" s="18"/>
    </row>
    <row r="4364" spans="2:4" ht="15" x14ac:dyDescent="0.25">
      <c r="B4364" s="110">
        <v>40814</v>
      </c>
      <c r="C4364" s="42">
        <v>266</v>
      </c>
      <c r="D4364" s="18"/>
    </row>
    <row r="4365" spans="2:4" ht="15" x14ac:dyDescent="0.25">
      <c r="B4365" s="110">
        <v>40815</v>
      </c>
      <c r="C4365" s="42">
        <v>265</v>
      </c>
      <c r="D4365" s="18"/>
    </row>
    <row r="4366" spans="2:4" ht="15" x14ac:dyDescent="0.25">
      <c r="B4366" s="110">
        <v>40816</v>
      </c>
      <c r="C4366" s="42">
        <v>274</v>
      </c>
      <c r="D4366" s="18"/>
    </row>
    <row r="4367" spans="2:4" ht="15" x14ac:dyDescent="0.25">
      <c r="B4367" s="110">
        <v>40819</v>
      </c>
      <c r="C4367" s="42">
        <v>286</v>
      </c>
      <c r="D4367" s="18"/>
    </row>
    <row r="4368" spans="2:4" ht="15" x14ac:dyDescent="0.25">
      <c r="B4368" s="110">
        <v>40820</v>
      </c>
      <c r="C4368" s="42">
        <v>286</v>
      </c>
      <c r="D4368" s="18"/>
    </row>
    <row r="4369" spans="2:4" ht="15" x14ac:dyDescent="0.25">
      <c r="B4369" s="110">
        <v>40821</v>
      </c>
      <c r="C4369" s="42">
        <v>275</v>
      </c>
      <c r="D4369" s="18"/>
    </row>
    <row r="4370" spans="2:4" ht="15" x14ac:dyDescent="0.25">
      <c r="B4370" s="110">
        <v>40822</v>
      </c>
      <c r="C4370" s="42">
        <v>258</v>
      </c>
      <c r="D4370" s="18"/>
    </row>
    <row r="4371" spans="2:4" ht="15" x14ac:dyDescent="0.25">
      <c r="B4371" s="110">
        <v>40823</v>
      </c>
      <c r="C4371" s="42">
        <v>254</v>
      </c>
      <c r="D4371" s="18"/>
    </row>
    <row r="4372" spans="2:4" ht="15" x14ac:dyDescent="0.25">
      <c r="B4372" s="110">
        <v>40826</v>
      </c>
      <c r="C4372" s="42">
        <v>255</v>
      </c>
      <c r="D4372" s="18"/>
    </row>
    <row r="4373" spans="2:4" ht="15" x14ac:dyDescent="0.25">
      <c r="B4373" s="110">
        <v>40827</v>
      </c>
      <c r="C4373" s="42">
        <v>226</v>
      </c>
      <c r="D4373" s="18"/>
    </row>
    <row r="4374" spans="2:4" ht="15" x14ac:dyDescent="0.25">
      <c r="B4374" s="110">
        <v>40829</v>
      </c>
      <c r="C4374" s="42">
        <v>228</v>
      </c>
      <c r="D4374" s="18"/>
    </row>
    <row r="4375" spans="2:4" ht="15" x14ac:dyDescent="0.25">
      <c r="B4375" s="110">
        <v>40830</v>
      </c>
      <c r="C4375" s="42">
        <v>220</v>
      </c>
      <c r="D4375" s="18"/>
    </row>
    <row r="4376" spans="2:4" ht="15" x14ac:dyDescent="0.25">
      <c r="B4376" s="110">
        <v>40833</v>
      </c>
      <c r="C4376" s="42">
        <v>230</v>
      </c>
      <c r="D4376" s="18"/>
    </row>
    <row r="4377" spans="2:4" ht="15" x14ac:dyDescent="0.25">
      <c r="B4377" s="110">
        <v>40834</v>
      </c>
      <c r="C4377" s="42">
        <v>227</v>
      </c>
      <c r="D4377" s="18"/>
    </row>
    <row r="4378" spans="2:4" ht="15" x14ac:dyDescent="0.25">
      <c r="B4378" s="110">
        <v>40835</v>
      </c>
      <c r="C4378" s="42">
        <v>230</v>
      </c>
      <c r="D4378" s="18"/>
    </row>
    <row r="4379" spans="2:4" ht="15" x14ac:dyDescent="0.25">
      <c r="B4379" s="110">
        <v>40836</v>
      </c>
      <c r="C4379" s="42">
        <v>233</v>
      </c>
      <c r="D4379" s="18"/>
    </row>
    <row r="4380" spans="2:4" ht="15" x14ac:dyDescent="0.25">
      <c r="B4380" s="110">
        <v>40837</v>
      </c>
      <c r="C4380" s="42">
        <v>226</v>
      </c>
      <c r="D4380" s="18"/>
    </row>
    <row r="4381" spans="2:4" ht="15" x14ac:dyDescent="0.25">
      <c r="B4381" s="110">
        <v>40840</v>
      </c>
      <c r="C4381" s="42">
        <v>222</v>
      </c>
      <c r="D4381" s="18"/>
    </row>
    <row r="4382" spans="2:4" ht="15" x14ac:dyDescent="0.25">
      <c r="B4382" s="110">
        <v>40841</v>
      </c>
      <c r="C4382" s="42">
        <v>231</v>
      </c>
      <c r="D4382" s="18"/>
    </row>
    <row r="4383" spans="2:4" ht="15" x14ac:dyDescent="0.25">
      <c r="B4383" s="110">
        <v>40842</v>
      </c>
      <c r="C4383" s="42">
        <v>218</v>
      </c>
      <c r="D4383" s="18"/>
    </row>
    <row r="4384" spans="2:4" ht="15" x14ac:dyDescent="0.25">
      <c r="B4384" s="110">
        <v>40843</v>
      </c>
      <c r="C4384" s="42">
        <v>195</v>
      </c>
      <c r="D4384" s="18"/>
    </row>
    <row r="4385" spans="2:4" ht="15" x14ac:dyDescent="0.25">
      <c r="B4385" s="110">
        <v>40844</v>
      </c>
      <c r="C4385" s="42">
        <v>205</v>
      </c>
      <c r="D4385" s="18"/>
    </row>
    <row r="4386" spans="2:4" ht="15" x14ac:dyDescent="0.25">
      <c r="B4386" s="110">
        <v>40847</v>
      </c>
      <c r="C4386" s="42">
        <v>227</v>
      </c>
      <c r="D4386" s="18"/>
    </row>
    <row r="4387" spans="2:4" ht="15" x14ac:dyDescent="0.25">
      <c r="B4387" s="110">
        <v>40848</v>
      </c>
      <c r="C4387" s="42">
        <v>231</v>
      </c>
      <c r="D4387" s="18"/>
    </row>
    <row r="4388" spans="2:4" ht="15" x14ac:dyDescent="0.25">
      <c r="B4388" s="110">
        <v>40850</v>
      </c>
      <c r="C4388" s="42">
        <v>209</v>
      </c>
      <c r="D4388" s="18"/>
    </row>
    <row r="4389" spans="2:4" ht="15" x14ac:dyDescent="0.25">
      <c r="B4389" s="110">
        <v>40851</v>
      </c>
      <c r="C4389" s="42">
        <v>219</v>
      </c>
      <c r="D4389" s="18"/>
    </row>
    <row r="4390" spans="2:4" ht="15" x14ac:dyDescent="0.25">
      <c r="B4390" s="110">
        <v>40854</v>
      </c>
      <c r="C4390" s="42">
        <v>218</v>
      </c>
      <c r="D4390" s="18"/>
    </row>
    <row r="4391" spans="2:4" ht="15" x14ac:dyDescent="0.25">
      <c r="B4391" s="110">
        <v>40855</v>
      </c>
      <c r="C4391" s="42">
        <v>207</v>
      </c>
      <c r="D4391" s="18"/>
    </row>
    <row r="4392" spans="2:4" ht="15" x14ac:dyDescent="0.25">
      <c r="B4392" s="110">
        <v>40856</v>
      </c>
      <c r="C4392" s="42">
        <v>224</v>
      </c>
      <c r="D4392" s="18"/>
    </row>
    <row r="4393" spans="2:4" ht="15" x14ac:dyDescent="0.25">
      <c r="B4393" s="110">
        <v>40857</v>
      </c>
      <c r="C4393" s="42">
        <v>216</v>
      </c>
      <c r="D4393" s="18"/>
    </row>
    <row r="4394" spans="2:4" ht="15" x14ac:dyDescent="0.25">
      <c r="B4394" s="110">
        <v>40858</v>
      </c>
      <c r="C4394" s="42">
        <v>220</v>
      </c>
      <c r="D4394" s="18"/>
    </row>
    <row r="4395" spans="2:4" ht="15" x14ac:dyDescent="0.25">
      <c r="B4395" s="110">
        <v>40861</v>
      </c>
      <c r="C4395" s="42">
        <v>213</v>
      </c>
      <c r="D4395" s="18"/>
    </row>
    <row r="4396" spans="2:4" ht="15" x14ac:dyDescent="0.25">
      <c r="B4396" s="110">
        <v>40863</v>
      </c>
      <c r="C4396" s="42">
        <v>226</v>
      </c>
      <c r="D4396" s="18"/>
    </row>
    <row r="4397" spans="2:4" ht="15" x14ac:dyDescent="0.25">
      <c r="B4397" s="110">
        <v>40864</v>
      </c>
      <c r="C4397" s="42">
        <v>231</v>
      </c>
      <c r="D4397" s="18"/>
    </row>
    <row r="4398" spans="2:4" ht="15" x14ac:dyDescent="0.25">
      <c r="B4398" s="110">
        <v>40865</v>
      </c>
      <c r="C4398" s="42">
        <v>232</v>
      </c>
      <c r="D4398" s="18"/>
    </row>
    <row r="4399" spans="2:4" ht="15" x14ac:dyDescent="0.25">
      <c r="B4399" s="110">
        <v>40868</v>
      </c>
      <c r="C4399" s="42">
        <v>238</v>
      </c>
      <c r="D4399" s="18"/>
    </row>
    <row r="4400" spans="2:4" ht="15" x14ac:dyDescent="0.25">
      <c r="B4400" s="110">
        <v>40869</v>
      </c>
      <c r="C4400" s="42">
        <v>235</v>
      </c>
      <c r="D4400" s="18"/>
    </row>
    <row r="4401" spans="2:4" ht="15" x14ac:dyDescent="0.25">
      <c r="B4401" s="110">
        <v>40870</v>
      </c>
      <c r="C4401" s="42">
        <v>247</v>
      </c>
      <c r="D4401" s="18"/>
    </row>
    <row r="4402" spans="2:4" ht="15" x14ac:dyDescent="0.25">
      <c r="B4402" s="110">
        <v>40871</v>
      </c>
      <c r="C4402" s="42">
        <v>244</v>
      </c>
      <c r="D4402" s="18"/>
    </row>
    <row r="4403" spans="2:4" ht="15" x14ac:dyDescent="0.25">
      <c r="B4403" s="110">
        <v>40872</v>
      </c>
      <c r="C4403" s="42">
        <v>241</v>
      </c>
      <c r="D4403" s="18"/>
    </row>
    <row r="4404" spans="2:4" ht="15" x14ac:dyDescent="0.25">
      <c r="B4404" s="110">
        <v>40875</v>
      </c>
      <c r="C4404" s="42">
        <v>238</v>
      </c>
      <c r="D4404" s="18"/>
    </row>
    <row r="4405" spans="2:4" ht="15" x14ac:dyDescent="0.25">
      <c r="B4405" s="110">
        <v>40876</v>
      </c>
      <c r="C4405" s="42">
        <v>234</v>
      </c>
      <c r="D4405" s="18"/>
    </row>
    <row r="4406" spans="2:4" ht="15" x14ac:dyDescent="0.25">
      <c r="B4406" s="110">
        <v>40877</v>
      </c>
      <c r="C4406" s="42">
        <v>224</v>
      </c>
      <c r="D4406" s="18"/>
    </row>
    <row r="4407" spans="2:4" ht="15" x14ac:dyDescent="0.25">
      <c r="B4407" s="110">
        <v>40878</v>
      </c>
      <c r="C4407" s="42">
        <v>216</v>
      </c>
      <c r="D4407" s="18"/>
    </row>
    <row r="4408" spans="2:4" ht="15" x14ac:dyDescent="0.25">
      <c r="B4408" s="110">
        <v>40879</v>
      </c>
      <c r="C4408" s="42">
        <v>224</v>
      </c>
      <c r="D4408" s="18"/>
    </row>
    <row r="4409" spans="2:4" ht="15" x14ac:dyDescent="0.25">
      <c r="B4409" s="110">
        <v>40882</v>
      </c>
      <c r="C4409" s="42">
        <v>217</v>
      </c>
      <c r="D4409" s="18"/>
    </row>
    <row r="4410" spans="2:4" ht="15" x14ac:dyDescent="0.25">
      <c r="B4410" s="110">
        <v>40883</v>
      </c>
      <c r="C4410" s="42">
        <v>213</v>
      </c>
      <c r="D4410" s="18"/>
    </row>
    <row r="4411" spans="2:4" ht="15" x14ac:dyDescent="0.25">
      <c r="B4411" s="110">
        <v>40884</v>
      </c>
      <c r="C4411" s="42">
        <v>213</v>
      </c>
      <c r="D4411" s="18"/>
    </row>
    <row r="4412" spans="2:4" ht="15" x14ac:dyDescent="0.25">
      <c r="B4412" s="110">
        <v>40885</v>
      </c>
      <c r="C4412" s="42">
        <v>218</v>
      </c>
      <c r="D4412" s="18"/>
    </row>
    <row r="4413" spans="2:4" ht="15" x14ac:dyDescent="0.25">
      <c r="B4413" s="110">
        <v>40886</v>
      </c>
      <c r="C4413" s="42">
        <v>206</v>
      </c>
      <c r="D4413" s="18"/>
    </row>
    <row r="4414" spans="2:4" ht="15" x14ac:dyDescent="0.25">
      <c r="B4414" s="110">
        <v>40889</v>
      </c>
      <c r="C4414" s="42">
        <v>208</v>
      </c>
      <c r="D4414" s="18"/>
    </row>
    <row r="4415" spans="2:4" ht="15" x14ac:dyDescent="0.25">
      <c r="B4415" s="110">
        <v>40890</v>
      </c>
      <c r="C4415" s="42">
        <v>209</v>
      </c>
      <c r="D4415" s="18"/>
    </row>
    <row r="4416" spans="2:4" ht="15" x14ac:dyDescent="0.25">
      <c r="B4416" s="110">
        <v>40891</v>
      </c>
      <c r="C4416" s="42">
        <v>219</v>
      </c>
      <c r="D4416" s="18"/>
    </row>
    <row r="4417" spans="2:4" ht="15" x14ac:dyDescent="0.25">
      <c r="B4417" s="110">
        <v>40892</v>
      </c>
      <c r="C4417" s="42">
        <v>218</v>
      </c>
      <c r="D4417" s="18"/>
    </row>
    <row r="4418" spans="2:4" ht="15" x14ac:dyDescent="0.25">
      <c r="B4418" s="110">
        <v>40893</v>
      </c>
      <c r="C4418" s="42">
        <v>229</v>
      </c>
      <c r="D4418" s="18"/>
    </row>
    <row r="4419" spans="2:4" ht="15" x14ac:dyDescent="0.25">
      <c r="B4419" s="110">
        <v>40896</v>
      </c>
      <c r="C4419" s="42">
        <v>235</v>
      </c>
      <c r="D4419" s="18"/>
    </row>
    <row r="4420" spans="2:4" ht="15" x14ac:dyDescent="0.25">
      <c r="B4420" s="110">
        <v>40897</v>
      </c>
      <c r="C4420" s="42">
        <v>222</v>
      </c>
      <c r="D4420" s="18"/>
    </row>
    <row r="4421" spans="2:4" ht="15" x14ac:dyDescent="0.25">
      <c r="B4421" s="110">
        <v>40898</v>
      </c>
      <c r="C4421" s="42">
        <v>214</v>
      </c>
      <c r="D4421" s="18"/>
    </row>
    <row r="4422" spans="2:4" ht="15" x14ac:dyDescent="0.25">
      <c r="B4422" s="110">
        <v>40899</v>
      </c>
      <c r="C4422" s="42">
        <v>216</v>
      </c>
      <c r="D4422" s="18"/>
    </row>
    <row r="4423" spans="2:4" ht="15" x14ac:dyDescent="0.25">
      <c r="B4423" s="110">
        <v>40900</v>
      </c>
      <c r="C4423" s="42">
        <v>210</v>
      </c>
      <c r="D4423" s="18"/>
    </row>
    <row r="4424" spans="2:4" ht="15" x14ac:dyDescent="0.25">
      <c r="B4424" s="110">
        <v>40903</v>
      </c>
      <c r="C4424" s="42">
        <v>210</v>
      </c>
      <c r="D4424" s="18"/>
    </row>
    <row r="4425" spans="2:4" ht="15" x14ac:dyDescent="0.25">
      <c r="B4425" s="110">
        <v>40904</v>
      </c>
      <c r="C4425" s="42">
        <v>209</v>
      </c>
      <c r="D4425" s="18"/>
    </row>
    <row r="4426" spans="2:4" ht="15" x14ac:dyDescent="0.25">
      <c r="B4426" s="110">
        <v>40905</v>
      </c>
      <c r="C4426" s="42">
        <v>218</v>
      </c>
      <c r="D4426" s="18"/>
    </row>
    <row r="4427" spans="2:4" ht="15" x14ac:dyDescent="0.25">
      <c r="B4427" s="110">
        <v>40906</v>
      </c>
      <c r="C4427" s="42">
        <v>222</v>
      </c>
      <c r="D4427" s="18"/>
    </row>
    <row r="4428" spans="2:4" ht="15" x14ac:dyDescent="0.25">
      <c r="B4428" s="110">
        <v>40907</v>
      </c>
      <c r="C4428" s="42">
        <v>208</v>
      </c>
      <c r="D4428" s="18"/>
    </row>
    <row r="4429" spans="2:4" ht="15" x14ac:dyDescent="0.25">
      <c r="B4429" s="110">
        <v>40910</v>
      </c>
      <c r="C4429" s="42">
        <v>223</v>
      </c>
      <c r="D4429" s="18"/>
    </row>
    <row r="4430" spans="2:4" ht="15" x14ac:dyDescent="0.25">
      <c r="B4430" s="110">
        <v>40911</v>
      </c>
      <c r="C4430" s="42">
        <v>214</v>
      </c>
      <c r="D4430" s="18"/>
    </row>
    <row r="4431" spans="2:4" ht="15" x14ac:dyDescent="0.25">
      <c r="B4431" s="110">
        <v>40912</v>
      </c>
      <c r="C4431" s="42">
        <v>212</v>
      </c>
      <c r="D4431" s="18"/>
    </row>
    <row r="4432" spans="2:4" ht="15" x14ac:dyDescent="0.25">
      <c r="B4432" s="110">
        <v>40913</v>
      </c>
      <c r="C4432" s="42">
        <v>212</v>
      </c>
      <c r="D4432" s="18"/>
    </row>
    <row r="4433" spans="2:4" ht="15" x14ac:dyDescent="0.25">
      <c r="B4433" s="110">
        <v>40914</v>
      </c>
      <c r="C4433" s="42">
        <v>214</v>
      </c>
      <c r="D4433" s="18"/>
    </row>
    <row r="4434" spans="2:4" ht="15" x14ac:dyDescent="0.25">
      <c r="B4434" s="110">
        <v>40917</v>
      </c>
      <c r="C4434" s="42">
        <v>217</v>
      </c>
      <c r="D4434" s="18"/>
    </row>
    <row r="4435" spans="2:4" ht="15" x14ac:dyDescent="0.25">
      <c r="B4435" s="110">
        <v>40918</v>
      </c>
      <c r="C4435" s="42">
        <v>223</v>
      </c>
      <c r="D4435" s="18"/>
    </row>
    <row r="4436" spans="2:4" ht="15" x14ac:dyDescent="0.25">
      <c r="B4436" s="110">
        <v>40919</v>
      </c>
      <c r="C4436" s="42">
        <v>232</v>
      </c>
      <c r="D4436" s="18"/>
    </row>
    <row r="4437" spans="2:4" ht="15" x14ac:dyDescent="0.25">
      <c r="B4437" s="110">
        <v>40920</v>
      </c>
      <c r="C4437" s="42">
        <v>228</v>
      </c>
      <c r="D4437" s="18"/>
    </row>
    <row r="4438" spans="2:4" ht="15" x14ac:dyDescent="0.25">
      <c r="B4438" s="110">
        <v>40921</v>
      </c>
      <c r="C4438" s="42">
        <v>237</v>
      </c>
      <c r="D4438" s="18"/>
    </row>
    <row r="4439" spans="2:4" ht="15" x14ac:dyDescent="0.25">
      <c r="B4439" s="110">
        <v>40924</v>
      </c>
      <c r="C4439" s="42">
        <v>233</v>
      </c>
      <c r="D4439" s="18"/>
    </row>
    <row r="4440" spans="2:4" ht="15" x14ac:dyDescent="0.25">
      <c r="B4440" s="110">
        <v>40925</v>
      </c>
      <c r="C4440" s="42">
        <v>232</v>
      </c>
      <c r="D4440" s="18"/>
    </row>
    <row r="4441" spans="2:4" ht="15" x14ac:dyDescent="0.25">
      <c r="B4441" s="110">
        <v>40926</v>
      </c>
      <c r="C4441" s="42">
        <v>227</v>
      </c>
      <c r="D4441" s="18"/>
    </row>
    <row r="4442" spans="2:4" ht="15" x14ac:dyDescent="0.25">
      <c r="B4442" s="110">
        <v>40927</v>
      </c>
      <c r="C4442" s="42">
        <v>218</v>
      </c>
      <c r="D4442" s="18"/>
    </row>
    <row r="4443" spans="2:4" ht="15" x14ac:dyDescent="0.25">
      <c r="B4443" s="110">
        <v>40928</v>
      </c>
      <c r="C4443" s="42">
        <v>211</v>
      </c>
      <c r="D4443" s="18"/>
    </row>
    <row r="4444" spans="2:4" ht="15" x14ac:dyDescent="0.25">
      <c r="B4444" s="110">
        <v>40931</v>
      </c>
      <c r="C4444" s="42">
        <v>209</v>
      </c>
      <c r="D4444" s="18"/>
    </row>
    <row r="4445" spans="2:4" ht="15" x14ac:dyDescent="0.25">
      <c r="B4445" s="110">
        <v>40932</v>
      </c>
      <c r="C4445" s="42">
        <v>209</v>
      </c>
      <c r="D4445" s="18"/>
    </row>
    <row r="4446" spans="2:4" ht="15" x14ac:dyDescent="0.25">
      <c r="B4446" s="110">
        <v>40933</v>
      </c>
      <c r="C4446" s="42">
        <v>212</v>
      </c>
      <c r="D4446" s="18"/>
    </row>
    <row r="4447" spans="2:4" ht="15" x14ac:dyDescent="0.25">
      <c r="B4447" s="110">
        <v>40934</v>
      </c>
      <c r="C4447" s="42">
        <v>218</v>
      </c>
      <c r="D4447" s="18"/>
    </row>
    <row r="4448" spans="2:4" ht="15" x14ac:dyDescent="0.25">
      <c r="B4448" s="110">
        <v>40935</v>
      </c>
      <c r="C4448" s="42">
        <v>218</v>
      </c>
      <c r="D4448" s="18"/>
    </row>
    <row r="4449" spans="2:4" ht="15" x14ac:dyDescent="0.25">
      <c r="B4449" s="110">
        <v>40938</v>
      </c>
      <c r="C4449" s="42">
        <v>221</v>
      </c>
      <c r="D4449" s="18"/>
    </row>
    <row r="4450" spans="2:4" ht="15" x14ac:dyDescent="0.25">
      <c r="B4450" s="110">
        <v>40939</v>
      </c>
      <c r="C4450" s="42">
        <v>221</v>
      </c>
      <c r="D4450" s="18"/>
    </row>
    <row r="4451" spans="2:4" ht="15" x14ac:dyDescent="0.25">
      <c r="B4451" s="110">
        <v>40940</v>
      </c>
      <c r="C4451" s="42">
        <v>216</v>
      </c>
      <c r="D4451" s="18"/>
    </row>
    <row r="4452" spans="2:4" ht="15" x14ac:dyDescent="0.25">
      <c r="B4452" s="110">
        <v>40941</v>
      </c>
      <c r="C4452" s="42">
        <v>217</v>
      </c>
      <c r="D4452" s="18"/>
    </row>
    <row r="4453" spans="2:4" ht="15" x14ac:dyDescent="0.25">
      <c r="B4453" s="110">
        <v>40942</v>
      </c>
      <c r="C4453" s="42">
        <v>205</v>
      </c>
      <c r="D4453" s="18"/>
    </row>
    <row r="4454" spans="2:4" ht="15" x14ac:dyDescent="0.25">
      <c r="B4454" s="110">
        <v>40945</v>
      </c>
      <c r="C4454" s="42">
        <v>209</v>
      </c>
      <c r="D4454" s="18"/>
    </row>
    <row r="4455" spans="2:4" ht="15" x14ac:dyDescent="0.25">
      <c r="B4455" s="110">
        <v>40946</v>
      </c>
      <c r="C4455" s="42">
        <v>204</v>
      </c>
      <c r="D4455" s="18"/>
    </row>
    <row r="4456" spans="2:4" ht="15" x14ac:dyDescent="0.25">
      <c r="B4456" s="110">
        <v>40947</v>
      </c>
      <c r="C4456" s="42">
        <v>201</v>
      </c>
      <c r="D4456" s="18"/>
    </row>
    <row r="4457" spans="2:4" ht="15" x14ac:dyDescent="0.25">
      <c r="B4457" s="110">
        <v>40948</v>
      </c>
      <c r="C4457" s="42">
        <v>195</v>
      </c>
      <c r="D4457" s="18"/>
    </row>
    <row r="4458" spans="2:4" ht="15" x14ac:dyDescent="0.25">
      <c r="B4458" s="110">
        <v>40949</v>
      </c>
      <c r="C4458" s="42">
        <v>198</v>
      </c>
      <c r="D4458" s="18"/>
    </row>
    <row r="4459" spans="2:4" ht="15" x14ac:dyDescent="0.25">
      <c r="B4459" s="110">
        <v>40952</v>
      </c>
      <c r="C4459" s="42">
        <v>196</v>
      </c>
      <c r="D4459" s="18"/>
    </row>
    <row r="4460" spans="2:4" ht="15" x14ac:dyDescent="0.25">
      <c r="B4460" s="110">
        <v>40953</v>
      </c>
      <c r="C4460" s="42">
        <v>204</v>
      </c>
      <c r="D4460" s="18"/>
    </row>
    <row r="4461" spans="2:4" ht="15" x14ac:dyDescent="0.25">
      <c r="B4461" s="110">
        <v>40954</v>
      </c>
      <c r="C4461" s="42">
        <v>205</v>
      </c>
      <c r="D4461" s="18"/>
    </row>
    <row r="4462" spans="2:4" ht="15" x14ac:dyDescent="0.25">
      <c r="B4462" s="110">
        <v>40955</v>
      </c>
      <c r="C4462" s="42">
        <v>201</v>
      </c>
      <c r="D4462" s="18"/>
    </row>
    <row r="4463" spans="2:4" ht="15" x14ac:dyDescent="0.25">
      <c r="B4463" s="110">
        <v>40956</v>
      </c>
      <c r="C4463" s="42">
        <v>197</v>
      </c>
      <c r="D4463" s="18"/>
    </row>
    <row r="4464" spans="2:4" ht="15" x14ac:dyDescent="0.25">
      <c r="B4464" s="110">
        <v>40961</v>
      </c>
      <c r="C4464" s="42">
        <v>196</v>
      </c>
      <c r="D4464" s="18"/>
    </row>
    <row r="4465" spans="2:4" ht="15" x14ac:dyDescent="0.25">
      <c r="B4465" s="110">
        <v>40962</v>
      </c>
      <c r="C4465" s="42">
        <v>199</v>
      </c>
      <c r="D4465" s="18"/>
    </row>
    <row r="4466" spans="2:4" ht="15" x14ac:dyDescent="0.25">
      <c r="B4466" s="110">
        <v>40963</v>
      </c>
      <c r="C4466" s="42">
        <v>201</v>
      </c>
      <c r="D4466" s="18"/>
    </row>
    <row r="4467" spans="2:4" ht="15" x14ac:dyDescent="0.25">
      <c r="B4467" s="110">
        <v>40966</v>
      </c>
      <c r="C4467" s="42">
        <v>205</v>
      </c>
      <c r="D4467" s="18"/>
    </row>
    <row r="4468" spans="2:4" ht="15" x14ac:dyDescent="0.25">
      <c r="B4468" s="110">
        <v>40967</v>
      </c>
      <c r="C4468" s="42">
        <v>199</v>
      </c>
      <c r="D4468" s="18"/>
    </row>
    <row r="4469" spans="2:4" ht="15" x14ac:dyDescent="0.25">
      <c r="B4469" s="110">
        <v>40968</v>
      </c>
      <c r="C4469" s="42">
        <v>194</v>
      </c>
      <c r="D4469" s="18"/>
    </row>
    <row r="4470" spans="2:4" ht="15" x14ac:dyDescent="0.25">
      <c r="B4470" s="110">
        <v>40969</v>
      </c>
      <c r="C4470" s="42">
        <v>190</v>
      </c>
      <c r="D4470" s="18"/>
    </row>
    <row r="4471" spans="2:4" ht="15" x14ac:dyDescent="0.25">
      <c r="B4471" s="110">
        <v>40970</v>
      </c>
      <c r="C4471" s="42">
        <v>190</v>
      </c>
      <c r="D4471" s="18"/>
    </row>
    <row r="4472" spans="2:4" ht="15" x14ac:dyDescent="0.25">
      <c r="B4472" s="110">
        <v>40973</v>
      </c>
      <c r="C4472" s="42">
        <v>190</v>
      </c>
      <c r="D4472" s="18"/>
    </row>
    <row r="4473" spans="2:4" ht="15" x14ac:dyDescent="0.25">
      <c r="B4473" s="110">
        <v>40974</v>
      </c>
      <c r="C4473" s="42">
        <v>198</v>
      </c>
      <c r="D4473" s="18"/>
    </row>
    <row r="4474" spans="2:4" ht="15" x14ac:dyDescent="0.25">
      <c r="B4474" s="110">
        <v>40975</v>
      </c>
      <c r="C4474" s="42">
        <v>193</v>
      </c>
      <c r="D4474" s="18"/>
    </row>
    <row r="4475" spans="2:4" ht="15" x14ac:dyDescent="0.25">
      <c r="B4475" s="110">
        <v>40976</v>
      </c>
      <c r="C4475" s="42">
        <v>183</v>
      </c>
      <c r="D4475" s="18"/>
    </row>
    <row r="4476" spans="2:4" ht="15" x14ac:dyDescent="0.25">
      <c r="B4476" s="110">
        <v>40977</v>
      </c>
      <c r="C4476" s="42">
        <v>179</v>
      </c>
      <c r="D4476" s="18"/>
    </row>
    <row r="4477" spans="2:4" ht="15" x14ac:dyDescent="0.25">
      <c r="B4477" s="110">
        <v>40980</v>
      </c>
      <c r="C4477" s="42">
        <v>180</v>
      </c>
      <c r="D4477" s="18"/>
    </row>
    <row r="4478" spans="2:4" ht="15" x14ac:dyDescent="0.25">
      <c r="B4478" s="110">
        <v>40981</v>
      </c>
      <c r="C4478" s="42">
        <v>168</v>
      </c>
      <c r="D4478" s="18"/>
    </row>
    <row r="4479" spans="2:4" ht="15" x14ac:dyDescent="0.25">
      <c r="B4479" s="110">
        <v>40982</v>
      </c>
      <c r="C4479" s="42">
        <v>163</v>
      </c>
      <c r="D4479" s="18"/>
    </row>
    <row r="4480" spans="2:4" ht="15" x14ac:dyDescent="0.25">
      <c r="B4480" s="110">
        <v>40983</v>
      </c>
      <c r="C4480" s="42">
        <v>167</v>
      </c>
      <c r="D4480" s="18"/>
    </row>
    <row r="4481" spans="2:4" ht="15" x14ac:dyDescent="0.25">
      <c r="B4481" s="110">
        <v>40984</v>
      </c>
      <c r="C4481" s="42">
        <v>171</v>
      </c>
      <c r="D4481" s="18"/>
    </row>
    <row r="4482" spans="2:4" ht="15" x14ac:dyDescent="0.25">
      <c r="B4482" s="110">
        <v>40987</v>
      </c>
      <c r="C4482" s="42">
        <v>163</v>
      </c>
      <c r="D4482" s="18"/>
    </row>
    <row r="4483" spans="2:4" ht="15" x14ac:dyDescent="0.25">
      <c r="B4483" s="110">
        <v>40988</v>
      </c>
      <c r="C4483" s="42">
        <v>165</v>
      </c>
      <c r="D4483" s="18"/>
    </row>
    <row r="4484" spans="2:4" ht="15" x14ac:dyDescent="0.25">
      <c r="B4484" s="110">
        <v>40989</v>
      </c>
      <c r="C4484" s="42">
        <v>166</v>
      </c>
      <c r="D4484" s="18"/>
    </row>
    <row r="4485" spans="2:4" ht="15" x14ac:dyDescent="0.25">
      <c r="B4485" s="110">
        <v>40990</v>
      </c>
      <c r="C4485" s="42">
        <v>170</v>
      </c>
      <c r="D4485" s="18"/>
    </row>
    <row r="4486" spans="2:4" ht="15" x14ac:dyDescent="0.25">
      <c r="B4486" s="110">
        <v>40991</v>
      </c>
      <c r="C4486" s="42">
        <v>169</v>
      </c>
      <c r="D4486" s="18"/>
    </row>
    <row r="4487" spans="2:4" ht="15" x14ac:dyDescent="0.25">
      <c r="B4487" s="110">
        <v>40994</v>
      </c>
      <c r="C4487" s="42">
        <v>171</v>
      </c>
      <c r="D4487" s="18"/>
    </row>
    <row r="4488" spans="2:4" ht="15" x14ac:dyDescent="0.25">
      <c r="B4488" s="110">
        <v>40995</v>
      </c>
      <c r="C4488" s="42">
        <v>176</v>
      </c>
      <c r="D4488" s="18"/>
    </row>
    <row r="4489" spans="2:4" ht="15" x14ac:dyDescent="0.25">
      <c r="B4489" s="110">
        <v>40996</v>
      </c>
      <c r="C4489" s="42">
        <v>174</v>
      </c>
      <c r="D4489" s="18"/>
    </row>
    <row r="4490" spans="2:4" ht="15" x14ac:dyDescent="0.25">
      <c r="B4490" s="110">
        <v>40997</v>
      </c>
      <c r="C4490" s="42">
        <v>182</v>
      </c>
      <c r="D4490" s="18"/>
    </row>
    <row r="4491" spans="2:4" ht="15" x14ac:dyDescent="0.25">
      <c r="B4491" s="110">
        <v>40998</v>
      </c>
      <c r="C4491" s="42">
        <v>176</v>
      </c>
      <c r="D4491" s="18"/>
    </row>
    <row r="4492" spans="2:4" ht="15" x14ac:dyDescent="0.25">
      <c r="B4492" s="110">
        <v>41001</v>
      </c>
      <c r="C4492" s="42">
        <v>177</v>
      </c>
      <c r="D4492" s="18"/>
    </row>
    <row r="4493" spans="2:4" ht="15" x14ac:dyDescent="0.25">
      <c r="B4493" s="110">
        <v>41002</v>
      </c>
      <c r="C4493" s="42">
        <v>166</v>
      </c>
      <c r="D4493" s="18"/>
    </row>
    <row r="4494" spans="2:4" ht="15" x14ac:dyDescent="0.25">
      <c r="B4494" s="110">
        <v>41003</v>
      </c>
      <c r="C4494" s="42">
        <v>176</v>
      </c>
      <c r="D4494" s="18"/>
    </row>
    <row r="4495" spans="2:4" ht="15" x14ac:dyDescent="0.25">
      <c r="B4495" s="110">
        <v>41004</v>
      </c>
      <c r="C4495" s="42">
        <v>183</v>
      </c>
      <c r="D4495" s="18"/>
    </row>
    <row r="4496" spans="2:4" ht="15" x14ac:dyDescent="0.25">
      <c r="B4496" s="110">
        <v>41008</v>
      </c>
      <c r="C4496" s="42">
        <v>191</v>
      </c>
      <c r="D4496" s="18"/>
    </row>
    <row r="4497" spans="2:4" ht="15" x14ac:dyDescent="0.25">
      <c r="B4497" s="110">
        <v>41009</v>
      </c>
      <c r="C4497" s="42">
        <v>192</v>
      </c>
      <c r="D4497" s="18"/>
    </row>
    <row r="4498" spans="2:4" ht="15" x14ac:dyDescent="0.25">
      <c r="B4498" s="110">
        <v>41010</v>
      </c>
      <c r="C4498" s="42">
        <v>186</v>
      </c>
      <c r="D4498" s="18"/>
    </row>
    <row r="4499" spans="2:4" ht="15" x14ac:dyDescent="0.25">
      <c r="B4499" s="110">
        <v>41011</v>
      </c>
      <c r="C4499" s="42">
        <v>178</v>
      </c>
      <c r="D4499" s="18"/>
    </row>
    <row r="4500" spans="2:4" ht="15" x14ac:dyDescent="0.25">
      <c r="B4500" s="110">
        <v>41012</v>
      </c>
      <c r="C4500" s="42">
        <v>188</v>
      </c>
      <c r="D4500" s="18"/>
    </row>
    <row r="4501" spans="2:4" ht="15" x14ac:dyDescent="0.25">
      <c r="B4501" s="110">
        <v>41015</v>
      </c>
      <c r="C4501" s="42">
        <v>187</v>
      </c>
      <c r="D4501" s="18"/>
    </row>
    <row r="4502" spans="2:4" ht="15" x14ac:dyDescent="0.25">
      <c r="B4502" s="110">
        <v>41016</v>
      </c>
      <c r="C4502" s="42">
        <v>182</v>
      </c>
      <c r="D4502" s="18"/>
    </row>
    <row r="4503" spans="2:4" ht="15" x14ac:dyDescent="0.25">
      <c r="B4503" s="110">
        <v>41017</v>
      </c>
      <c r="C4503" s="42">
        <v>181</v>
      </c>
      <c r="D4503" s="18"/>
    </row>
    <row r="4504" spans="2:4" ht="15" x14ac:dyDescent="0.25">
      <c r="B4504" s="110">
        <v>41018</v>
      </c>
      <c r="C4504" s="42">
        <v>181</v>
      </c>
      <c r="D4504" s="18"/>
    </row>
    <row r="4505" spans="2:4" ht="15" x14ac:dyDescent="0.25">
      <c r="B4505" s="110">
        <v>41019</v>
      </c>
      <c r="C4505" s="42">
        <v>181</v>
      </c>
      <c r="D4505" s="18"/>
    </row>
    <row r="4506" spans="2:4" ht="15" x14ac:dyDescent="0.25">
      <c r="B4506" s="110">
        <v>41022</v>
      </c>
      <c r="C4506" s="42">
        <v>187</v>
      </c>
      <c r="D4506" s="18"/>
    </row>
    <row r="4507" spans="2:4" ht="15" x14ac:dyDescent="0.25">
      <c r="B4507" s="110">
        <v>41023</v>
      </c>
      <c r="C4507" s="42">
        <v>182</v>
      </c>
      <c r="D4507" s="18"/>
    </row>
    <row r="4508" spans="2:4" ht="15" x14ac:dyDescent="0.25">
      <c r="B4508" s="110">
        <v>41024</v>
      </c>
      <c r="C4508" s="42">
        <v>184</v>
      </c>
      <c r="D4508" s="18"/>
    </row>
    <row r="4509" spans="2:4" ht="15" x14ac:dyDescent="0.25">
      <c r="B4509" s="110">
        <v>41025</v>
      </c>
      <c r="C4509" s="42">
        <v>185</v>
      </c>
      <c r="D4509" s="18"/>
    </row>
    <row r="4510" spans="2:4" ht="15" x14ac:dyDescent="0.25">
      <c r="B4510" s="110">
        <v>41026</v>
      </c>
      <c r="C4510" s="42">
        <v>187</v>
      </c>
      <c r="D4510" s="18"/>
    </row>
    <row r="4511" spans="2:4" ht="15" x14ac:dyDescent="0.25">
      <c r="B4511" s="110">
        <v>41029</v>
      </c>
      <c r="C4511" s="42">
        <v>186</v>
      </c>
      <c r="D4511" s="18"/>
    </row>
    <row r="4512" spans="2:4" ht="15" x14ac:dyDescent="0.25">
      <c r="B4512" s="110">
        <v>41031</v>
      </c>
      <c r="C4512" s="42">
        <v>181</v>
      </c>
      <c r="D4512" s="18"/>
    </row>
    <row r="4513" spans="2:4" ht="15" x14ac:dyDescent="0.25">
      <c r="B4513" s="110">
        <v>41032</v>
      </c>
      <c r="C4513" s="42">
        <v>180</v>
      </c>
      <c r="D4513" s="18"/>
    </row>
    <row r="4514" spans="2:4" ht="15" x14ac:dyDescent="0.25">
      <c r="B4514" s="110">
        <v>41033</v>
      </c>
      <c r="C4514" s="42">
        <v>185</v>
      </c>
      <c r="D4514" s="18"/>
    </row>
    <row r="4515" spans="2:4" ht="15" x14ac:dyDescent="0.25">
      <c r="B4515" s="110">
        <v>41036</v>
      </c>
      <c r="C4515" s="42">
        <v>186</v>
      </c>
      <c r="D4515" s="18"/>
    </row>
    <row r="4516" spans="2:4" ht="15" x14ac:dyDescent="0.25">
      <c r="B4516" s="110">
        <v>41037</v>
      </c>
      <c r="C4516" s="42">
        <v>190</v>
      </c>
      <c r="D4516" s="18"/>
    </row>
    <row r="4517" spans="2:4" ht="15" x14ac:dyDescent="0.25">
      <c r="B4517" s="110">
        <v>41038</v>
      </c>
      <c r="C4517" s="42">
        <v>193</v>
      </c>
      <c r="D4517" s="18"/>
    </row>
    <row r="4518" spans="2:4" ht="15" x14ac:dyDescent="0.25">
      <c r="B4518" s="110">
        <v>41039</v>
      </c>
      <c r="C4518" s="42">
        <v>192</v>
      </c>
      <c r="D4518" s="18"/>
    </row>
    <row r="4519" spans="2:4" ht="15" x14ac:dyDescent="0.25">
      <c r="B4519" s="110">
        <v>41040</v>
      </c>
      <c r="C4519" s="42">
        <v>197</v>
      </c>
      <c r="D4519" s="18"/>
    </row>
    <row r="4520" spans="2:4" ht="15" x14ac:dyDescent="0.25">
      <c r="B4520" s="110">
        <v>41043</v>
      </c>
      <c r="C4520" s="42">
        <v>205</v>
      </c>
      <c r="D4520" s="18"/>
    </row>
    <row r="4521" spans="2:4" ht="15" x14ac:dyDescent="0.25">
      <c r="B4521" s="110">
        <v>41044</v>
      </c>
      <c r="C4521" s="42">
        <v>214</v>
      </c>
      <c r="D4521" s="18"/>
    </row>
    <row r="4522" spans="2:4" ht="15" x14ac:dyDescent="0.25">
      <c r="B4522" s="110">
        <v>41045</v>
      </c>
      <c r="C4522" s="42">
        <v>215</v>
      </c>
      <c r="D4522" s="18"/>
    </row>
    <row r="4523" spans="2:4" ht="15" x14ac:dyDescent="0.25">
      <c r="B4523" s="110">
        <v>41046</v>
      </c>
      <c r="C4523" s="42">
        <v>226</v>
      </c>
      <c r="D4523" s="18"/>
    </row>
    <row r="4524" spans="2:4" ht="15" x14ac:dyDescent="0.25">
      <c r="B4524" s="110">
        <v>41047</v>
      </c>
      <c r="C4524" s="42">
        <v>226</v>
      </c>
      <c r="D4524" s="18"/>
    </row>
    <row r="4525" spans="2:4" ht="15" x14ac:dyDescent="0.25">
      <c r="B4525" s="110">
        <v>41050</v>
      </c>
      <c r="C4525" s="42">
        <v>221</v>
      </c>
      <c r="D4525" s="18"/>
    </row>
    <row r="4526" spans="2:4" ht="15" x14ac:dyDescent="0.25">
      <c r="B4526" s="110">
        <v>41051</v>
      </c>
      <c r="C4526" s="42">
        <v>223</v>
      </c>
      <c r="D4526" s="18"/>
    </row>
    <row r="4527" spans="2:4" ht="15" x14ac:dyDescent="0.25">
      <c r="B4527" s="110">
        <v>41052</v>
      </c>
      <c r="C4527" s="42">
        <v>226</v>
      </c>
      <c r="D4527" s="18"/>
    </row>
    <row r="4528" spans="2:4" ht="15" x14ac:dyDescent="0.25">
      <c r="B4528" s="110">
        <v>41053</v>
      </c>
      <c r="C4528" s="42">
        <v>225</v>
      </c>
      <c r="D4528" s="18"/>
    </row>
    <row r="4529" spans="2:4" ht="15" x14ac:dyDescent="0.25">
      <c r="B4529" s="110">
        <v>41054</v>
      </c>
      <c r="C4529" s="42">
        <v>225</v>
      </c>
      <c r="D4529" s="18"/>
    </row>
    <row r="4530" spans="2:4" ht="15" x14ac:dyDescent="0.25">
      <c r="B4530" s="110">
        <v>41057</v>
      </c>
      <c r="C4530" s="42">
        <v>229</v>
      </c>
      <c r="D4530" s="18"/>
    </row>
    <row r="4531" spans="2:4" ht="15" x14ac:dyDescent="0.25">
      <c r="B4531" s="110">
        <v>41058</v>
      </c>
      <c r="C4531" s="42">
        <v>227</v>
      </c>
      <c r="D4531" s="18"/>
    </row>
    <row r="4532" spans="2:4" ht="15" x14ac:dyDescent="0.25">
      <c r="B4532" s="110">
        <v>41059</v>
      </c>
      <c r="C4532" s="42">
        <v>236</v>
      </c>
      <c r="D4532" s="18"/>
    </row>
    <row r="4533" spans="2:4" ht="15" x14ac:dyDescent="0.25">
      <c r="B4533" s="110">
        <v>41060</v>
      </c>
      <c r="C4533" s="42">
        <v>243</v>
      </c>
      <c r="D4533" s="18"/>
    </row>
    <row r="4534" spans="2:4" ht="15" x14ac:dyDescent="0.25">
      <c r="B4534" s="110">
        <v>41061</v>
      </c>
      <c r="C4534" s="42">
        <v>249</v>
      </c>
      <c r="D4534" s="18"/>
    </row>
    <row r="4535" spans="2:4" ht="15" x14ac:dyDescent="0.25">
      <c r="B4535" s="110">
        <v>41064</v>
      </c>
      <c r="C4535" s="42">
        <v>244</v>
      </c>
      <c r="D4535" s="18"/>
    </row>
    <row r="4536" spans="2:4" ht="15" x14ac:dyDescent="0.25">
      <c r="B4536" s="110">
        <v>41065</v>
      </c>
      <c r="C4536" s="42">
        <v>235</v>
      </c>
      <c r="D4536" s="18"/>
    </row>
    <row r="4537" spans="2:4" ht="15" x14ac:dyDescent="0.25">
      <c r="B4537" s="110">
        <v>41066</v>
      </c>
      <c r="C4537" s="42">
        <v>225</v>
      </c>
      <c r="D4537" s="18"/>
    </row>
    <row r="4538" spans="2:4" ht="15" x14ac:dyDescent="0.25">
      <c r="B4538" s="110">
        <v>41067</v>
      </c>
      <c r="C4538" s="42">
        <v>222</v>
      </c>
      <c r="D4538" s="18"/>
    </row>
    <row r="4539" spans="2:4" ht="15" x14ac:dyDescent="0.25">
      <c r="B4539" s="110">
        <v>41068</v>
      </c>
      <c r="C4539" s="42">
        <v>222</v>
      </c>
      <c r="D4539" s="18"/>
    </row>
    <row r="4540" spans="2:4" ht="15" x14ac:dyDescent="0.25">
      <c r="B4540" s="110">
        <v>41071</v>
      </c>
      <c r="C4540" s="42">
        <v>225</v>
      </c>
      <c r="D4540" s="18"/>
    </row>
    <row r="4541" spans="2:4" ht="15" x14ac:dyDescent="0.25">
      <c r="B4541" s="110">
        <v>41072</v>
      </c>
      <c r="C4541" s="42">
        <v>213</v>
      </c>
      <c r="D4541" s="18"/>
    </row>
    <row r="4542" spans="2:4" ht="15" x14ac:dyDescent="0.25">
      <c r="B4542" s="110">
        <v>41073</v>
      </c>
      <c r="C4542" s="42">
        <v>215</v>
      </c>
      <c r="D4542" s="18"/>
    </row>
    <row r="4543" spans="2:4" ht="15" x14ac:dyDescent="0.25">
      <c r="B4543" s="110">
        <v>41074</v>
      </c>
      <c r="C4543" s="42">
        <v>204</v>
      </c>
      <c r="D4543" s="18"/>
    </row>
    <row r="4544" spans="2:4" ht="15" x14ac:dyDescent="0.25">
      <c r="B4544" s="110">
        <v>41075</v>
      </c>
      <c r="C4544" s="42">
        <v>204</v>
      </c>
      <c r="D4544" s="18"/>
    </row>
    <row r="4545" spans="2:4" ht="15" x14ac:dyDescent="0.25">
      <c r="B4545" s="110">
        <v>41078</v>
      </c>
      <c r="C4545" s="42">
        <v>210</v>
      </c>
      <c r="D4545" s="18"/>
    </row>
    <row r="4546" spans="2:4" ht="15" x14ac:dyDescent="0.25">
      <c r="B4546" s="110">
        <v>41079</v>
      </c>
      <c r="C4546" s="42">
        <v>209</v>
      </c>
      <c r="D4546" s="18"/>
    </row>
    <row r="4547" spans="2:4" ht="15" x14ac:dyDescent="0.25">
      <c r="B4547" s="110">
        <v>41080</v>
      </c>
      <c r="C4547" s="42">
        <v>206</v>
      </c>
      <c r="D4547" s="18"/>
    </row>
    <row r="4548" spans="2:4" ht="15" x14ac:dyDescent="0.25">
      <c r="B4548" s="110">
        <v>41081</v>
      </c>
      <c r="C4548" s="42">
        <v>212</v>
      </c>
      <c r="D4548" s="18"/>
    </row>
    <row r="4549" spans="2:4" ht="15" x14ac:dyDescent="0.25">
      <c r="B4549" s="110">
        <v>41082</v>
      </c>
      <c r="C4549" s="42">
        <v>208</v>
      </c>
      <c r="D4549" s="18"/>
    </row>
    <row r="4550" spans="2:4" ht="15" x14ac:dyDescent="0.25">
      <c r="B4550" s="110">
        <v>41085</v>
      </c>
      <c r="C4550" s="42">
        <v>214</v>
      </c>
      <c r="D4550" s="18"/>
    </row>
    <row r="4551" spans="2:4" ht="15" x14ac:dyDescent="0.25">
      <c r="B4551" s="110">
        <v>41086</v>
      </c>
      <c r="C4551" s="42">
        <v>213</v>
      </c>
      <c r="D4551" s="18"/>
    </row>
    <row r="4552" spans="2:4" ht="15" x14ac:dyDescent="0.25">
      <c r="B4552" s="110">
        <v>41087</v>
      </c>
      <c r="C4552" s="42">
        <v>213</v>
      </c>
      <c r="D4552" s="18"/>
    </row>
    <row r="4553" spans="2:4" ht="15" x14ac:dyDescent="0.25">
      <c r="B4553" s="110">
        <v>41088</v>
      </c>
      <c r="C4553" s="42">
        <v>219</v>
      </c>
      <c r="D4553" s="18"/>
    </row>
    <row r="4554" spans="2:4" ht="15" x14ac:dyDescent="0.25">
      <c r="B4554" s="110">
        <v>41089</v>
      </c>
      <c r="C4554" s="42">
        <v>213</v>
      </c>
      <c r="D4554" s="18"/>
    </row>
    <row r="4555" spans="2:4" ht="15" x14ac:dyDescent="0.25">
      <c r="B4555" s="110">
        <v>41092</v>
      </c>
      <c r="C4555" s="42">
        <v>213</v>
      </c>
      <c r="D4555" s="18"/>
    </row>
    <row r="4556" spans="2:4" ht="15" x14ac:dyDescent="0.25">
      <c r="B4556" s="110">
        <v>41093</v>
      </c>
      <c r="C4556" s="42">
        <v>205</v>
      </c>
      <c r="D4556" s="18"/>
    </row>
    <row r="4557" spans="2:4" ht="15" x14ac:dyDescent="0.25">
      <c r="B4557" s="110">
        <v>41095</v>
      </c>
      <c r="C4557" s="42">
        <v>205</v>
      </c>
      <c r="D4557" s="18"/>
    </row>
    <row r="4558" spans="2:4" ht="15" x14ac:dyDescent="0.25">
      <c r="B4558" s="110">
        <v>41096</v>
      </c>
      <c r="C4558" s="42">
        <v>208</v>
      </c>
      <c r="D4558" s="18"/>
    </row>
    <row r="4559" spans="2:4" ht="15" x14ac:dyDescent="0.25">
      <c r="B4559" s="110">
        <v>41099</v>
      </c>
      <c r="C4559" s="42">
        <v>208</v>
      </c>
      <c r="D4559" s="18"/>
    </row>
    <row r="4560" spans="2:4" ht="15" x14ac:dyDescent="0.25">
      <c r="B4560" s="110">
        <v>41100</v>
      </c>
      <c r="C4560" s="42">
        <v>211</v>
      </c>
      <c r="D4560" s="18"/>
    </row>
    <row r="4561" spans="2:4" ht="15" x14ac:dyDescent="0.25">
      <c r="B4561" s="110">
        <v>41101</v>
      </c>
      <c r="C4561" s="42">
        <v>208</v>
      </c>
      <c r="D4561" s="18"/>
    </row>
    <row r="4562" spans="2:4" ht="15" x14ac:dyDescent="0.25">
      <c r="B4562" s="110">
        <v>41102</v>
      </c>
      <c r="C4562" s="42">
        <v>206</v>
      </c>
      <c r="D4562" s="18"/>
    </row>
    <row r="4563" spans="2:4" ht="15" x14ac:dyDescent="0.25">
      <c r="B4563" s="110">
        <v>41103</v>
      </c>
      <c r="C4563" s="42">
        <v>203</v>
      </c>
      <c r="D4563" s="18"/>
    </row>
    <row r="4564" spans="2:4" ht="15" x14ac:dyDescent="0.25">
      <c r="B4564" s="110">
        <v>41106</v>
      </c>
      <c r="C4564" s="42">
        <v>200</v>
      </c>
      <c r="D4564" s="18"/>
    </row>
    <row r="4565" spans="2:4" ht="15" x14ac:dyDescent="0.25">
      <c r="B4565" s="110">
        <v>41107</v>
      </c>
      <c r="C4565" s="42">
        <v>195</v>
      </c>
      <c r="D4565" s="18"/>
    </row>
    <row r="4566" spans="2:4" ht="15" x14ac:dyDescent="0.25">
      <c r="B4566" s="110">
        <v>41108</v>
      </c>
      <c r="C4566" s="42">
        <v>199</v>
      </c>
      <c r="D4566" s="18"/>
    </row>
    <row r="4567" spans="2:4" ht="15" x14ac:dyDescent="0.25">
      <c r="B4567" s="110">
        <v>41109</v>
      </c>
      <c r="C4567" s="42">
        <v>197</v>
      </c>
      <c r="D4567" s="18"/>
    </row>
    <row r="4568" spans="2:4" ht="15" x14ac:dyDescent="0.25">
      <c r="B4568" s="110">
        <v>41110</v>
      </c>
      <c r="C4568" s="42">
        <v>198</v>
      </c>
      <c r="D4568" s="18"/>
    </row>
    <row r="4569" spans="2:4" ht="15" x14ac:dyDescent="0.25">
      <c r="B4569" s="110">
        <v>41113</v>
      </c>
      <c r="C4569" s="42">
        <v>205</v>
      </c>
      <c r="D4569" s="18"/>
    </row>
    <row r="4570" spans="2:4" ht="15" x14ac:dyDescent="0.25">
      <c r="B4570" s="110">
        <v>41114</v>
      </c>
      <c r="C4570" s="42">
        <v>211</v>
      </c>
      <c r="D4570" s="18"/>
    </row>
    <row r="4571" spans="2:4" ht="15" x14ac:dyDescent="0.25">
      <c r="B4571" s="110">
        <v>41115</v>
      </c>
      <c r="C4571" s="42">
        <v>210</v>
      </c>
      <c r="D4571" s="18"/>
    </row>
    <row r="4572" spans="2:4" ht="15" x14ac:dyDescent="0.25">
      <c r="B4572" s="110">
        <v>41116</v>
      </c>
      <c r="C4572" s="42">
        <v>207</v>
      </c>
      <c r="D4572" s="18"/>
    </row>
    <row r="4573" spans="2:4" ht="15" x14ac:dyDescent="0.25">
      <c r="B4573" s="110">
        <v>41117</v>
      </c>
      <c r="C4573" s="42">
        <v>190</v>
      </c>
      <c r="D4573" s="18"/>
    </row>
    <row r="4574" spans="2:4" ht="15" x14ac:dyDescent="0.25">
      <c r="B4574" s="110">
        <v>41120</v>
      </c>
      <c r="C4574" s="42">
        <v>182</v>
      </c>
      <c r="D4574" s="18"/>
    </row>
    <row r="4575" spans="2:4" ht="15" x14ac:dyDescent="0.25">
      <c r="B4575" s="110">
        <v>41121</v>
      </c>
      <c r="C4575" s="42">
        <v>183</v>
      </c>
      <c r="D4575" s="18"/>
    </row>
    <row r="4576" spans="2:4" ht="15" x14ac:dyDescent="0.25">
      <c r="B4576" s="110">
        <v>41122</v>
      </c>
      <c r="C4576" s="42">
        <v>175</v>
      </c>
      <c r="D4576" s="18"/>
    </row>
    <row r="4577" spans="2:4" ht="15" x14ac:dyDescent="0.25">
      <c r="B4577" s="110">
        <v>41123</v>
      </c>
      <c r="C4577" s="42">
        <v>182</v>
      </c>
      <c r="D4577" s="18"/>
    </row>
    <row r="4578" spans="2:4" ht="15" x14ac:dyDescent="0.25">
      <c r="B4578" s="110">
        <v>41124</v>
      </c>
      <c r="C4578" s="42">
        <v>174</v>
      </c>
      <c r="D4578" s="18"/>
    </row>
    <row r="4579" spans="2:4" ht="15" x14ac:dyDescent="0.25">
      <c r="B4579" s="110">
        <v>41127</v>
      </c>
      <c r="C4579" s="42">
        <v>173</v>
      </c>
      <c r="D4579" s="18"/>
    </row>
    <row r="4580" spans="2:4" ht="15" x14ac:dyDescent="0.25">
      <c r="B4580" s="110">
        <v>41128</v>
      </c>
      <c r="C4580" s="42">
        <v>169</v>
      </c>
      <c r="D4580" s="18"/>
    </row>
    <row r="4581" spans="2:4" ht="15" x14ac:dyDescent="0.25">
      <c r="B4581" s="110">
        <v>41129</v>
      </c>
      <c r="C4581" s="42">
        <v>164</v>
      </c>
      <c r="D4581" s="18"/>
    </row>
    <row r="4582" spans="2:4" ht="15" x14ac:dyDescent="0.25">
      <c r="B4582" s="110">
        <v>41130</v>
      </c>
      <c r="C4582" s="42">
        <v>165</v>
      </c>
      <c r="D4582" s="18"/>
    </row>
    <row r="4583" spans="2:4" ht="15" x14ac:dyDescent="0.25">
      <c r="B4583" s="110">
        <v>41131</v>
      </c>
      <c r="C4583" s="42">
        <v>169</v>
      </c>
      <c r="D4583" s="18"/>
    </row>
    <row r="4584" spans="2:4" ht="15" x14ac:dyDescent="0.25">
      <c r="B4584" s="110">
        <v>41134</v>
      </c>
      <c r="C4584" s="42">
        <v>169</v>
      </c>
      <c r="D4584" s="18"/>
    </row>
    <row r="4585" spans="2:4" ht="15" x14ac:dyDescent="0.25">
      <c r="B4585" s="110">
        <v>41135</v>
      </c>
      <c r="C4585" s="42">
        <v>166</v>
      </c>
      <c r="D4585" s="18"/>
    </row>
    <row r="4586" spans="2:4" ht="15" x14ac:dyDescent="0.25">
      <c r="B4586" s="110">
        <v>41136</v>
      </c>
      <c r="C4586" s="42">
        <v>163</v>
      </c>
      <c r="D4586" s="18"/>
    </row>
    <row r="4587" spans="2:4" ht="15" x14ac:dyDescent="0.25">
      <c r="B4587" s="110">
        <v>41137</v>
      </c>
      <c r="C4587" s="42">
        <v>166</v>
      </c>
      <c r="D4587" s="18"/>
    </row>
    <row r="4588" spans="2:4" ht="15" x14ac:dyDescent="0.25">
      <c r="B4588" s="110">
        <v>41138</v>
      </c>
      <c r="C4588" s="42">
        <v>167</v>
      </c>
      <c r="D4588" s="18"/>
    </row>
    <row r="4589" spans="2:4" ht="15" x14ac:dyDescent="0.25">
      <c r="B4589" s="110">
        <v>41141</v>
      </c>
      <c r="C4589" s="42">
        <v>168</v>
      </c>
      <c r="D4589" s="18"/>
    </row>
    <row r="4590" spans="2:4" ht="15" x14ac:dyDescent="0.25">
      <c r="B4590" s="110">
        <v>41142</v>
      </c>
      <c r="C4590" s="42">
        <v>167</v>
      </c>
      <c r="D4590" s="18"/>
    </row>
    <row r="4591" spans="2:4" ht="15" x14ac:dyDescent="0.25">
      <c r="B4591" s="110">
        <v>41143</v>
      </c>
      <c r="C4591" s="42">
        <v>169</v>
      </c>
      <c r="D4591" s="18"/>
    </row>
    <row r="4592" spans="2:4" ht="15" x14ac:dyDescent="0.25">
      <c r="B4592" s="110">
        <v>41144</v>
      </c>
      <c r="C4592" s="42">
        <v>172</v>
      </c>
      <c r="D4592" s="18"/>
    </row>
    <row r="4593" spans="2:4" ht="15" x14ac:dyDescent="0.25">
      <c r="B4593" s="110">
        <v>41145</v>
      </c>
      <c r="C4593" s="42">
        <v>174</v>
      </c>
      <c r="D4593" s="18"/>
    </row>
    <row r="4594" spans="2:4" ht="15" x14ac:dyDescent="0.25">
      <c r="B4594" s="110">
        <v>41148</v>
      </c>
      <c r="C4594" s="42">
        <v>177</v>
      </c>
      <c r="D4594" s="18"/>
    </row>
    <row r="4595" spans="2:4" ht="15" x14ac:dyDescent="0.25">
      <c r="B4595" s="110">
        <v>41149</v>
      </c>
      <c r="C4595" s="42">
        <v>173</v>
      </c>
      <c r="D4595" s="18"/>
    </row>
    <row r="4596" spans="2:4" ht="15" x14ac:dyDescent="0.25">
      <c r="B4596" s="110">
        <v>41150</v>
      </c>
      <c r="C4596" s="42">
        <v>173</v>
      </c>
      <c r="D4596" s="18"/>
    </row>
    <row r="4597" spans="2:4" ht="15" x14ac:dyDescent="0.25">
      <c r="B4597" s="110">
        <v>41151</v>
      </c>
      <c r="C4597" s="42">
        <v>175</v>
      </c>
      <c r="D4597" s="18"/>
    </row>
    <row r="4598" spans="2:4" ht="15" x14ac:dyDescent="0.25">
      <c r="B4598" s="110">
        <v>41152</v>
      </c>
      <c r="C4598" s="42">
        <v>181</v>
      </c>
      <c r="D4598" s="18"/>
    </row>
    <row r="4599" spans="2:4" ht="15" x14ac:dyDescent="0.25">
      <c r="B4599" s="110">
        <v>41155</v>
      </c>
      <c r="C4599" s="42">
        <v>180</v>
      </c>
      <c r="D4599" s="18"/>
    </row>
    <row r="4600" spans="2:4" ht="15" x14ac:dyDescent="0.25">
      <c r="B4600" s="110">
        <v>41156</v>
      </c>
      <c r="C4600" s="42">
        <v>176</v>
      </c>
      <c r="D4600" s="18"/>
    </row>
    <row r="4601" spans="2:4" ht="15" x14ac:dyDescent="0.25">
      <c r="B4601" s="110">
        <v>41157</v>
      </c>
      <c r="C4601" s="42">
        <v>176</v>
      </c>
      <c r="D4601" s="18"/>
    </row>
    <row r="4602" spans="2:4" ht="15" x14ac:dyDescent="0.25">
      <c r="B4602" s="110">
        <v>41158</v>
      </c>
      <c r="C4602" s="42">
        <v>168</v>
      </c>
      <c r="D4602" s="18"/>
    </row>
    <row r="4603" spans="2:4" ht="15" x14ac:dyDescent="0.25">
      <c r="B4603" s="110">
        <v>41159</v>
      </c>
      <c r="C4603" s="42">
        <v>166</v>
      </c>
      <c r="D4603" s="18"/>
    </row>
    <row r="4604" spans="2:4" ht="15" x14ac:dyDescent="0.25">
      <c r="B4604" s="110">
        <v>41162</v>
      </c>
      <c r="C4604" s="42">
        <v>165</v>
      </c>
      <c r="D4604" s="18"/>
    </row>
    <row r="4605" spans="2:4" ht="15" x14ac:dyDescent="0.25">
      <c r="B4605" s="110">
        <v>41163</v>
      </c>
      <c r="C4605" s="42">
        <v>163</v>
      </c>
      <c r="D4605" s="18"/>
    </row>
    <row r="4606" spans="2:4" ht="15" x14ac:dyDescent="0.25">
      <c r="B4606" s="110">
        <v>41164</v>
      </c>
      <c r="C4606" s="42">
        <v>154</v>
      </c>
      <c r="D4606" s="18"/>
    </row>
    <row r="4607" spans="2:4" ht="15" x14ac:dyDescent="0.25">
      <c r="B4607" s="110">
        <v>41165</v>
      </c>
      <c r="C4607" s="42">
        <v>155</v>
      </c>
      <c r="D4607" s="18"/>
    </row>
    <row r="4608" spans="2:4" ht="15" x14ac:dyDescent="0.25">
      <c r="B4608" s="110">
        <v>41166</v>
      </c>
      <c r="C4608" s="42">
        <v>152</v>
      </c>
      <c r="D4608" s="18"/>
    </row>
    <row r="4609" spans="2:4" ht="15" x14ac:dyDescent="0.25">
      <c r="B4609" s="110">
        <v>41169</v>
      </c>
      <c r="C4609" s="42">
        <v>153</v>
      </c>
      <c r="D4609" s="18"/>
    </row>
    <row r="4610" spans="2:4" ht="15" x14ac:dyDescent="0.25">
      <c r="B4610" s="110">
        <v>41170</v>
      </c>
      <c r="C4610" s="42">
        <v>155</v>
      </c>
      <c r="D4610" s="18"/>
    </row>
    <row r="4611" spans="2:4" ht="15" x14ac:dyDescent="0.25">
      <c r="B4611" s="110">
        <v>41171</v>
      </c>
      <c r="C4611" s="42">
        <v>156</v>
      </c>
      <c r="D4611" s="18"/>
    </row>
    <row r="4612" spans="2:4" ht="15" x14ac:dyDescent="0.25">
      <c r="B4612" s="110">
        <v>41172</v>
      </c>
      <c r="C4612" s="42">
        <v>156</v>
      </c>
      <c r="D4612" s="18"/>
    </row>
    <row r="4613" spans="2:4" ht="15" x14ac:dyDescent="0.25">
      <c r="B4613" s="110">
        <v>41173</v>
      </c>
      <c r="C4613" s="42">
        <v>154</v>
      </c>
      <c r="D4613" s="18"/>
    </row>
    <row r="4614" spans="2:4" ht="15" x14ac:dyDescent="0.25">
      <c r="B4614" s="110">
        <v>41176</v>
      </c>
      <c r="C4614" s="42">
        <v>157</v>
      </c>
      <c r="D4614" s="18"/>
    </row>
    <row r="4615" spans="2:4" ht="15" x14ac:dyDescent="0.25">
      <c r="B4615" s="110">
        <v>41177</v>
      </c>
      <c r="C4615" s="42">
        <v>164</v>
      </c>
      <c r="D4615" s="18"/>
    </row>
    <row r="4616" spans="2:4" ht="15" x14ac:dyDescent="0.25">
      <c r="B4616" s="110">
        <v>41178</v>
      </c>
      <c r="C4616" s="42">
        <v>168</v>
      </c>
      <c r="D4616" s="18"/>
    </row>
    <row r="4617" spans="2:4" ht="15" x14ac:dyDescent="0.25">
      <c r="B4617" s="110">
        <v>41179</v>
      </c>
      <c r="C4617" s="42">
        <v>166</v>
      </c>
      <c r="D4617" s="18"/>
    </row>
    <row r="4618" spans="2:4" ht="15" x14ac:dyDescent="0.25">
      <c r="B4618" s="110">
        <v>41180</v>
      </c>
      <c r="C4618" s="42">
        <v>166</v>
      </c>
      <c r="D4618" s="18"/>
    </row>
    <row r="4619" spans="2:4" ht="15" x14ac:dyDescent="0.25">
      <c r="B4619" s="110">
        <v>41183</v>
      </c>
      <c r="C4619" s="42">
        <v>162</v>
      </c>
      <c r="D4619" s="18"/>
    </row>
    <row r="4620" spans="2:4" ht="15" x14ac:dyDescent="0.25">
      <c r="B4620" s="110">
        <v>41184</v>
      </c>
      <c r="C4620" s="42">
        <v>159</v>
      </c>
      <c r="D4620" s="18"/>
    </row>
    <row r="4621" spans="2:4" ht="15" x14ac:dyDescent="0.25">
      <c r="B4621" s="110">
        <v>41185</v>
      </c>
      <c r="C4621" s="42">
        <v>157</v>
      </c>
      <c r="D4621" s="18"/>
    </row>
    <row r="4622" spans="2:4" ht="15" x14ac:dyDescent="0.25">
      <c r="B4622" s="110">
        <v>41186</v>
      </c>
      <c r="C4622" s="42">
        <v>153</v>
      </c>
      <c r="D4622" s="18"/>
    </row>
    <row r="4623" spans="2:4" ht="15" x14ac:dyDescent="0.25">
      <c r="B4623" s="110">
        <v>41187</v>
      </c>
      <c r="C4623" s="42">
        <v>146</v>
      </c>
      <c r="D4623" s="18"/>
    </row>
    <row r="4624" spans="2:4" ht="15" x14ac:dyDescent="0.25">
      <c r="B4624" s="110">
        <v>41190</v>
      </c>
      <c r="C4624" s="42">
        <v>144</v>
      </c>
      <c r="D4624" s="18"/>
    </row>
    <row r="4625" spans="2:4" ht="15" x14ac:dyDescent="0.25">
      <c r="B4625" s="110">
        <v>41191</v>
      </c>
      <c r="C4625" s="42">
        <v>149</v>
      </c>
      <c r="D4625" s="18"/>
    </row>
    <row r="4626" spans="2:4" ht="15" x14ac:dyDescent="0.25">
      <c r="B4626" s="110">
        <v>41192</v>
      </c>
      <c r="C4626" s="42">
        <v>152</v>
      </c>
      <c r="D4626" s="18"/>
    </row>
    <row r="4627" spans="2:4" ht="15" x14ac:dyDescent="0.25">
      <c r="B4627" s="110">
        <v>41193</v>
      </c>
      <c r="C4627" s="42">
        <v>152</v>
      </c>
      <c r="D4627" s="18"/>
    </row>
    <row r="4628" spans="2:4" ht="15" x14ac:dyDescent="0.25">
      <c r="B4628" s="110">
        <v>41194</v>
      </c>
      <c r="C4628" s="42">
        <v>152</v>
      </c>
      <c r="D4628" s="18"/>
    </row>
    <row r="4629" spans="2:4" ht="15" x14ac:dyDescent="0.25">
      <c r="B4629" s="110">
        <v>41197</v>
      </c>
      <c r="C4629" s="42">
        <v>151</v>
      </c>
      <c r="D4629" s="18"/>
    </row>
    <row r="4630" spans="2:4" ht="15" x14ac:dyDescent="0.25">
      <c r="B4630" s="110">
        <v>41198</v>
      </c>
      <c r="C4630" s="42">
        <v>146</v>
      </c>
      <c r="D4630" s="18"/>
    </row>
    <row r="4631" spans="2:4" ht="15" x14ac:dyDescent="0.25">
      <c r="B4631" s="110">
        <v>41199</v>
      </c>
      <c r="C4631" s="42">
        <v>140</v>
      </c>
      <c r="D4631" s="18"/>
    </row>
    <row r="4632" spans="2:4" ht="15" x14ac:dyDescent="0.25">
      <c r="B4632" s="110">
        <v>41200</v>
      </c>
      <c r="C4632" s="42">
        <v>137</v>
      </c>
      <c r="D4632" s="18"/>
    </row>
    <row r="4633" spans="2:4" ht="15" x14ac:dyDescent="0.25">
      <c r="B4633" s="110">
        <v>41201</v>
      </c>
      <c r="C4633" s="42">
        <v>145</v>
      </c>
      <c r="D4633" s="18"/>
    </row>
    <row r="4634" spans="2:4" ht="15" x14ac:dyDescent="0.25">
      <c r="B4634" s="110">
        <v>41204</v>
      </c>
      <c r="C4634" s="42">
        <v>145</v>
      </c>
      <c r="D4634" s="18"/>
    </row>
    <row r="4635" spans="2:4" ht="15" x14ac:dyDescent="0.25">
      <c r="B4635" s="110">
        <v>41205</v>
      </c>
      <c r="C4635" s="42">
        <v>146</v>
      </c>
      <c r="D4635" s="18"/>
    </row>
    <row r="4636" spans="2:4" ht="15" x14ac:dyDescent="0.25">
      <c r="B4636" s="110">
        <v>41206</v>
      </c>
      <c r="C4636" s="42">
        <v>145</v>
      </c>
      <c r="D4636" s="18"/>
    </row>
    <row r="4637" spans="2:4" ht="15" x14ac:dyDescent="0.25">
      <c r="B4637" s="110">
        <v>41207</v>
      </c>
      <c r="C4637" s="42">
        <v>144</v>
      </c>
      <c r="D4637" s="18"/>
    </row>
    <row r="4638" spans="2:4" ht="15" x14ac:dyDescent="0.25">
      <c r="B4638" s="110">
        <v>41208</v>
      </c>
      <c r="C4638" s="42">
        <v>154</v>
      </c>
      <c r="D4638" s="18"/>
    </row>
    <row r="4639" spans="2:4" ht="15" x14ac:dyDescent="0.25">
      <c r="B4639" s="110">
        <v>41211</v>
      </c>
      <c r="C4639" s="42">
        <v>157</v>
      </c>
      <c r="D4639" s="18"/>
    </row>
    <row r="4640" spans="2:4" ht="15" x14ac:dyDescent="0.25">
      <c r="B4640" s="110">
        <v>41214</v>
      </c>
      <c r="C4640" s="42">
        <v>152</v>
      </c>
      <c r="D4640" s="18"/>
    </row>
    <row r="4641" spans="2:4" ht="15" x14ac:dyDescent="0.25">
      <c r="B4641" s="110">
        <v>41215</v>
      </c>
      <c r="C4641" s="42">
        <v>153</v>
      </c>
      <c r="D4641" s="18"/>
    </row>
    <row r="4642" spans="2:4" ht="15" x14ac:dyDescent="0.25">
      <c r="B4642" s="110">
        <v>41218</v>
      </c>
      <c r="C4642" s="42">
        <v>147</v>
      </c>
      <c r="D4642" s="18"/>
    </row>
    <row r="4643" spans="2:4" ht="15" x14ac:dyDescent="0.25">
      <c r="B4643" s="110">
        <v>41219</v>
      </c>
      <c r="C4643" s="42">
        <v>143</v>
      </c>
      <c r="D4643" s="18"/>
    </row>
    <row r="4644" spans="2:4" ht="15" x14ac:dyDescent="0.25">
      <c r="B4644" s="110">
        <v>41220</v>
      </c>
      <c r="C4644" s="42">
        <v>147</v>
      </c>
      <c r="D4644" s="18"/>
    </row>
    <row r="4645" spans="2:4" ht="15" x14ac:dyDescent="0.25">
      <c r="B4645" s="110">
        <v>41221</v>
      </c>
      <c r="C4645" s="42">
        <v>152</v>
      </c>
      <c r="D4645" s="18"/>
    </row>
    <row r="4646" spans="2:4" ht="15" x14ac:dyDescent="0.25">
      <c r="B4646" s="110">
        <v>41222</v>
      </c>
      <c r="C4646" s="42">
        <v>154</v>
      </c>
      <c r="D4646" s="18"/>
    </row>
    <row r="4647" spans="2:4" ht="15" x14ac:dyDescent="0.25">
      <c r="B4647" s="110">
        <v>41226</v>
      </c>
      <c r="C4647" s="42">
        <v>160</v>
      </c>
      <c r="D4647" s="18"/>
    </row>
    <row r="4648" spans="2:4" ht="15" x14ac:dyDescent="0.25">
      <c r="B4648" s="110">
        <v>41227</v>
      </c>
      <c r="C4648" s="42">
        <v>164</v>
      </c>
      <c r="D4648" s="18"/>
    </row>
    <row r="4649" spans="2:4" ht="15" x14ac:dyDescent="0.25">
      <c r="B4649" s="110">
        <v>41228</v>
      </c>
      <c r="C4649" s="42">
        <v>166</v>
      </c>
      <c r="D4649" s="18"/>
    </row>
    <row r="4650" spans="2:4" ht="15" x14ac:dyDescent="0.25">
      <c r="B4650" s="110">
        <v>41229</v>
      </c>
      <c r="C4650" s="42">
        <v>165</v>
      </c>
      <c r="D4650" s="18"/>
    </row>
    <row r="4651" spans="2:4" ht="15" x14ac:dyDescent="0.25">
      <c r="B4651" s="110">
        <v>41232</v>
      </c>
      <c r="C4651" s="42">
        <v>162</v>
      </c>
      <c r="D4651" s="18"/>
    </row>
    <row r="4652" spans="2:4" ht="15" x14ac:dyDescent="0.25">
      <c r="B4652" s="110">
        <v>41233</v>
      </c>
      <c r="C4652" s="42">
        <v>158</v>
      </c>
      <c r="D4652" s="18"/>
    </row>
    <row r="4653" spans="2:4" ht="15" x14ac:dyDescent="0.25">
      <c r="B4653" s="110">
        <v>41234</v>
      </c>
      <c r="C4653" s="42">
        <v>154</v>
      </c>
      <c r="D4653" s="18"/>
    </row>
    <row r="4654" spans="2:4" ht="15" x14ac:dyDescent="0.25">
      <c r="B4654" s="110">
        <v>41239</v>
      </c>
      <c r="C4654" s="42">
        <v>155</v>
      </c>
      <c r="D4654" s="18"/>
    </row>
    <row r="4655" spans="2:4" ht="15" x14ac:dyDescent="0.25">
      <c r="B4655" s="110">
        <v>41240</v>
      </c>
      <c r="C4655" s="42">
        <v>154</v>
      </c>
      <c r="D4655" s="18"/>
    </row>
    <row r="4656" spans="2:4" ht="15" x14ac:dyDescent="0.25">
      <c r="B4656" s="110">
        <v>41241</v>
      </c>
      <c r="C4656" s="42">
        <v>155</v>
      </c>
      <c r="D4656" s="18"/>
    </row>
    <row r="4657" spans="2:4" ht="15" x14ac:dyDescent="0.25">
      <c r="B4657" s="110">
        <v>41242</v>
      </c>
      <c r="C4657" s="42">
        <v>152</v>
      </c>
      <c r="D4657" s="18"/>
    </row>
    <row r="4658" spans="2:4" ht="15" x14ac:dyDescent="0.25">
      <c r="B4658" s="110">
        <v>41243</v>
      </c>
      <c r="C4658" s="42">
        <v>153</v>
      </c>
      <c r="D4658" s="18"/>
    </row>
    <row r="4659" spans="2:4" ht="15" x14ac:dyDescent="0.25">
      <c r="B4659" s="110">
        <v>41246</v>
      </c>
      <c r="C4659" s="42">
        <v>155</v>
      </c>
      <c r="D4659" s="18"/>
    </row>
    <row r="4660" spans="2:4" ht="15" x14ac:dyDescent="0.25">
      <c r="B4660" s="110">
        <v>41247</v>
      </c>
      <c r="C4660" s="42">
        <v>156</v>
      </c>
      <c r="D4660" s="18"/>
    </row>
    <row r="4661" spans="2:4" ht="15" x14ac:dyDescent="0.25">
      <c r="B4661" s="110">
        <v>41248</v>
      </c>
      <c r="C4661" s="42">
        <v>158</v>
      </c>
      <c r="D4661" s="18"/>
    </row>
    <row r="4662" spans="2:4" ht="15" x14ac:dyDescent="0.25">
      <c r="B4662" s="110">
        <v>41249</v>
      </c>
      <c r="C4662" s="42">
        <v>158</v>
      </c>
      <c r="D4662" s="18"/>
    </row>
    <row r="4663" spans="2:4" ht="15" x14ac:dyDescent="0.25">
      <c r="B4663" s="110">
        <v>41250</v>
      </c>
      <c r="C4663" s="42">
        <v>154</v>
      </c>
      <c r="D4663" s="18"/>
    </row>
    <row r="4664" spans="2:4" ht="15" x14ac:dyDescent="0.25">
      <c r="B4664" s="110">
        <v>41253</v>
      </c>
      <c r="C4664" s="42">
        <v>155</v>
      </c>
      <c r="D4664" s="18"/>
    </row>
    <row r="4665" spans="2:4" ht="15" x14ac:dyDescent="0.25">
      <c r="B4665" s="110">
        <v>41254</v>
      </c>
      <c r="C4665" s="42">
        <v>153</v>
      </c>
      <c r="D4665" s="18"/>
    </row>
    <row r="4666" spans="2:4" ht="15" x14ac:dyDescent="0.25">
      <c r="B4666" s="110">
        <v>41255</v>
      </c>
      <c r="C4666" s="42">
        <v>148</v>
      </c>
      <c r="D4666" s="18"/>
    </row>
    <row r="4667" spans="2:4" ht="15" x14ac:dyDescent="0.25">
      <c r="B4667" s="110">
        <v>41256</v>
      </c>
      <c r="C4667" s="42">
        <v>147</v>
      </c>
      <c r="D4667" s="18"/>
    </row>
    <row r="4668" spans="2:4" ht="15" x14ac:dyDescent="0.25">
      <c r="B4668" s="110">
        <v>41257</v>
      </c>
      <c r="C4668" s="42">
        <v>146</v>
      </c>
      <c r="D4668" s="18"/>
    </row>
    <row r="4669" spans="2:4" ht="15" x14ac:dyDescent="0.25">
      <c r="B4669" s="110">
        <v>41260</v>
      </c>
      <c r="C4669" s="42">
        <v>140</v>
      </c>
      <c r="D4669" s="18"/>
    </row>
    <row r="4670" spans="2:4" ht="15" x14ac:dyDescent="0.25">
      <c r="B4670" s="110">
        <v>41261</v>
      </c>
      <c r="C4670" s="42">
        <v>138</v>
      </c>
      <c r="D4670" s="18"/>
    </row>
    <row r="4671" spans="2:4" ht="15" x14ac:dyDescent="0.25">
      <c r="B4671" s="110">
        <v>41262</v>
      </c>
      <c r="C4671" s="42">
        <v>137</v>
      </c>
      <c r="D4671" s="18"/>
    </row>
    <row r="4672" spans="2:4" ht="15" x14ac:dyDescent="0.25">
      <c r="B4672" s="110">
        <v>41264</v>
      </c>
      <c r="C4672" s="42">
        <v>143</v>
      </c>
      <c r="D4672" s="18"/>
    </row>
    <row r="4673" spans="2:4" ht="15" x14ac:dyDescent="0.25">
      <c r="B4673" s="110">
        <v>41267</v>
      </c>
      <c r="C4673" s="42">
        <v>141</v>
      </c>
      <c r="D4673" s="18"/>
    </row>
    <row r="4674" spans="2:4" ht="15" x14ac:dyDescent="0.25">
      <c r="B4674" s="110">
        <v>41269</v>
      </c>
      <c r="C4674" s="42">
        <v>142</v>
      </c>
      <c r="D4674" s="18"/>
    </row>
    <row r="4675" spans="2:4" ht="15" x14ac:dyDescent="0.25">
      <c r="B4675" s="110">
        <v>41271</v>
      </c>
      <c r="C4675" s="42">
        <v>148</v>
      </c>
      <c r="D4675" s="18"/>
    </row>
    <row r="4676" spans="2:4" ht="15" x14ac:dyDescent="0.25">
      <c r="B4676" s="110">
        <v>41274</v>
      </c>
      <c r="C4676" s="42">
        <v>142</v>
      </c>
      <c r="D4676" s="18"/>
    </row>
    <row r="4677" spans="2:4" ht="15" x14ac:dyDescent="0.25">
      <c r="B4677" s="110">
        <v>41276</v>
      </c>
      <c r="C4677" s="42">
        <v>136</v>
      </c>
      <c r="D4677" s="18"/>
    </row>
    <row r="4678" spans="2:4" ht="15" x14ac:dyDescent="0.25">
      <c r="B4678" s="110">
        <v>41277</v>
      </c>
      <c r="C4678" s="42">
        <v>137</v>
      </c>
      <c r="D4678" s="18"/>
    </row>
    <row r="4679" spans="2:4" ht="15" x14ac:dyDescent="0.25">
      <c r="B4679" s="110">
        <v>41278</v>
      </c>
      <c r="C4679" s="42">
        <v>137</v>
      </c>
      <c r="D4679" s="18"/>
    </row>
    <row r="4680" spans="2:4" ht="15" x14ac:dyDescent="0.25">
      <c r="B4680" s="110">
        <v>41281</v>
      </c>
      <c r="C4680" s="42">
        <v>142</v>
      </c>
      <c r="D4680" s="18"/>
    </row>
    <row r="4681" spans="2:4" ht="15" x14ac:dyDescent="0.25">
      <c r="B4681" s="110">
        <v>41282</v>
      </c>
      <c r="C4681" s="42">
        <v>146</v>
      </c>
      <c r="D4681" s="18"/>
    </row>
    <row r="4682" spans="2:4" ht="15" x14ac:dyDescent="0.25">
      <c r="B4682" s="110">
        <v>41283</v>
      </c>
      <c r="C4682" s="42">
        <v>148</v>
      </c>
      <c r="D4682" s="18"/>
    </row>
    <row r="4683" spans="2:4" ht="15" x14ac:dyDescent="0.25">
      <c r="B4683" s="110">
        <v>41284</v>
      </c>
      <c r="C4683" s="42">
        <v>146</v>
      </c>
      <c r="D4683" s="18"/>
    </row>
    <row r="4684" spans="2:4" ht="15" x14ac:dyDescent="0.25">
      <c r="B4684" s="110">
        <v>41285</v>
      </c>
      <c r="C4684" s="42">
        <v>147</v>
      </c>
      <c r="D4684" s="18"/>
    </row>
    <row r="4685" spans="2:4" ht="15" x14ac:dyDescent="0.25">
      <c r="B4685" s="110">
        <v>41288</v>
      </c>
      <c r="C4685" s="42">
        <v>143</v>
      </c>
      <c r="D4685" s="18"/>
    </row>
    <row r="4686" spans="2:4" ht="15" x14ac:dyDescent="0.25">
      <c r="B4686" s="110">
        <v>41289</v>
      </c>
      <c r="C4686" s="42">
        <v>147</v>
      </c>
      <c r="D4686" s="18"/>
    </row>
    <row r="4687" spans="2:4" ht="15" x14ac:dyDescent="0.25">
      <c r="B4687" s="110">
        <v>41290</v>
      </c>
      <c r="C4687" s="42">
        <v>148</v>
      </c>
      <c r="D4687" s="18"/>
    </row>
    <row r="4688" spans="2:4" ht="15" x14ac:dyDescent="0.25">
      <c r="B4688" s="110">
        <v>41291</v>
      </c>
      <c r="C4688" s="42">
        <v>146</v>
      </c>
      <c r="D4688" s="18"/>
    </row>
    <row r="4689" spans="2:4" ht="15" x14ac:dyDescent="0.25">
      <c r="B4689" s="110">
        <v>41292</v>
      </c>
      <c r="C4689" s="42">
        <v>147</v>
      </c>
      <c r="D4689" s="18"/>
    </row>
    <row r="4690" spans="2:4" ht="15" x14ac:dyDescent="0.25">
      <c r="B4690" s="110">
        <v>41296</v>
      </c>
      <c r="C4690" s="42">
        <v>148</v>
      </c>
      <c r="D4690" s="18"/>
    </row>
    <row r="4691" spans="2:4" ht="15" x14ac:dyDescent="0.25">
      <c r="B4691" s="110">
        <v>41297</v>
      </c>
      <c r="C4691" s="42">
        <v>149</v>
      </c>
      <c r="D4691" s="18"/>
    </row>
    <row r="4692" spans="2:4" ht="15" x14ac:dyDescent="0.25">
      <c r="B4692" s="110">
        <v>41298</v>
      </c>
      <c r="C4692" s="42">
        <v>151</v>
      </c>
      <c r="D4692" s="18"/>
    </row>
    <row r="4693" spans="2:4" ht="15" x14ac:dyDescent="0.25">
      <c r="B4693" s="110">
        <v>41299</v>
      </c>
      <c r="C4693" s="42">
        <v>147</v>
      </c>
      <c r="D4693" s="18"/>
    </row>
    <row r="4694" spans="2:4" ht="15" x14ac:dyDescent="0.25">
      <c r="B4694" s="110">
        <v>41302</v>
      </c>
      <c r="C4694" s="42">
        <v>148</v>
      </c>
      <c r="D4694" s="18"/>
    </row>
    <row r="4695" spans="2:4" ht="15" x14ac:dyDescent="0.25">
      <c r="B4695" s="110">
        <v>41303</v>
      </c>
      <c r="C4695" s="42">
        <v>150</v>
      </c>
      <c r="D4695" s="18"/>
    </row>
    <row r="4696" spans="2:4" ht="15" x14ac:dyDescent="0.25">
      <c r="B4696" s="110">
        <v>41304</v>
      </c>
      <c r="C4696" s="42">
        <v>153</v>
      </c>
      <c r="D4696" s="18"/>
    </row>
    <row r="4697" spans="2:4" ht="15" x14ac:dyDescent="0.25">
      <c r="B4697" s="110">
        <v>41305</v>
      </c>
      <c r="C4697" s="42">
        <v>155</v>
      </c>
      <c r="D4697" s="18"/>
    </row>
    <row r="4698" spans="2:4" ht="15" x14ac:dyDescent="0.25">
      <c r="B4698" s="110">
        <v>41306</v>
      </c>
      <c r="C4698" s="42">
        <v>151</v>
      </c>
      <c r="D4698" s="18"/>
    </row>
    <row r="4699" spans="2:4" ht="15" x14ac:dyDescent="0.25">
      <c r="B4699" s="110">
        <v>41309</v>
      </c>
      <c r="C4699" s="42">
        <v>155</v>
      </c>
      <c r="D4699" s="18"/>
    </row>
    <row r="4700" spans="2:4" ht="15" x14ac:dyDescent="0.25">
      <c r="B4700" s="110">
        <v>41310</v>
      </c>
      <c r="C4700" s="42">
        <v>153</v>
      </c>
      <c r="D4700" s="18"/>
    </row>
    <row r="4701" spans="2:4" ht="15" x14ac:dyDescent="0.25">
      <c r="B4701" s="110">
        <v>41311</v>
      </c>
      <c r="C4701" s="42">
        <v>156</v>
      </c>
      <c r="D4701" s="18"/>
    </row>
    <row r="4702" spans="2:4" ht="15" x14ac:dyDescent="0.25">
      <c r="B4702" s="110">
        <v>41316</v>
      </c>
      <c r="C4702" s="42">
        <v>156</v>
      </c>
      <c r="D4702" s="18"/>
    </row>
    <row r="4703" spans="2:4" ht="15" x14ac:dyDescent="0.25">
      <c r="B4703" s="110">
        <v>41317</v>
      </c>
      <c r="C4703" s="42">
        <v>156</v>
      </c>
      <c r="D4703" s="18"/>
    </row>
    <row r="4704" spans="2:4" ht="15" x14ac:dyDescent="0.25">
      <c r="B4704" s="110">
        <v>41318</v>
      </c>
      <c r="C4704" s="42">
        <v>154</v>
      </c>
      <c r="D4704" s="18"/>
    </row>
    <row r="4705" spans="2:4" ht="15" x14ac:dyDescent="0.25">
      <c r="B4705" s="110">
        <v>41319</v>
      </c>
      <c r="C4705" s="42">
        <v>156</v>
      </c>
      <c r="D4705" s="18"/>
    </row>
    <row r="4706" spans="2:4" ht="15" x14ac:dyDescent="0.25">
      <c r="B4706" s="110">
        <v>41324</v>
      </c>
      <c r="C4706" s="42">
        <v>158</v>
      </c>
      <c r="D4706" s="18"/>
    </row>
    <row r="4707" spans="2:4" ht="15" x14ac:dyDescent="0.25">
      <c r="B4707" s="110">
        <v>41325</v>
      </c>
      <c r="C4707" s="42">
        <v>169</v>
      </c>
      <c r="D4707" s="18"/>
    </row>
    <row r="4708" spans="2:4" ht="15" x14ac:dyDescent="0.25">
      <c r="B4708" s="110">
        <v>41326</v>
      </c>
      <c r="C4708" s="42">
        <v>171</v>
      </c>
      <c r="D4708" s="18"/>
    </row>
    <row r="4709" spans="2:4" ht="15" x14ac:dyDescent="0.25">
      <c r="B4709" s="110">
        <v>41327</v>
      </c>
      <c r="C4709" s="42">
        <v>171</v>
      </c>
      <c r="D4709" s="18"/>
    </row>
    <row r="4710" spans="2:4" ht="15" x14ac:dyDescent="0.25">
      <c r="B4710" s="110">
        <v>41330</v>
      </c>
      <c r="C4710" s="42">
        <v>173</v>
      </c>
      <c r="D4710" s="18"/>
    </row>
    <row r="4711" spans="2:4" ht="15" x14ac:dyDescent="0.25">
      <c r="B4711" s="110">
        <v>41331</v>
      </c>
      <c r="C4711" s="42">
        <v>176</v>
      </c>
      <c r="D4711" s="18"/>
    </row>
    <row r="4712" spans="2:4" ht="15" x14ac:dyDescent="0.25">
      <c r="B4712" s="110">
        <v>41332</v>
      </c>
      <c r="C4712" s="42">
        <v>173</v>
      </c>
      <c r="D4712" s="18"/>
    </row>
    <row r="4713" spans="2:4" ht="15" x14ac:dyDescent="0.25">
      <c r="B4713" s="110">
        <v>41333</v>
      </c>
      <c r="C4713" s="42">
        <v>178</v>
      </c>
      <c r="D4713" s="18"/>
    </row>
    <row r="4714" spans="2:4" ht="15" x14ac:dyDescent="0.25">
      <c r="B4714" s="110">
        <v>41334</v>
      </c>
      <c r="C4714" s="42">
        <v>182</v>
      </c>
      <c r="D4714" s="18"/>
    </row>
    <row r="4715" spans="2:4" ht="15" x14ac:dyDescent="0.25">
      <c r="B4715" s="110">
        <v>41337</v>
      </c>
      <c r="C4715" s="42">
        <v>178</v>
      </c>
      <c r="D4715" s="18"/>
    </row>
    <row r="4716" spans="2:4" ht="15" x14ac:dyDescent="0.25">
      <c r="B4716" s="110">
        <v>41338</v>
      </c>
      <c r="C4716" s="42">
        <v>171</v>
      </c>
      <c r="D4716" s="18"/>
    </row>
    <row r="4717" spans="2:4" ht="15" x14ac:dyDescent="0.25">
      <c r="B4717" s="110">
        <v>41339</v>
      </c>
      <c r="C4717" s="42">
        <v>167</v>
      </c>
      <c r="D4717" s="18"/>
    </row>
    <row r="4718" spans="2:4" ht="15" x14ac:dyDescent="0.25">
      <c r="B4718" s="110">
        <v>41340</v>
      </c>
      <c r="C4718" s="42">
        <v>166</v>
      </c>
      <c r="D4718" s="18"/>
    </row>
    <row r="4719" spans="2:4" ht="15" x14ac:dyDescent="0.25">
      <c r="B4719" s="110">
        <v>41341</v>
      </c>
      <c r="C4719" s="42">
        <v>167</v>
      </c>
      <c r="D4719" s="18"/>
    </row>
    <row r="4720" spans="2:4" ht="15" x14ac:dyDescent="0.25">
      <c r="B4720" s="110">
        <v>41344</v>
      </c>
      <c r="C4720" s="42">
        <v>170</v>
      </c>
      <c r="D4720" s="18"/>
    </row>
    <row r="4721" spans="2:4" ht="15" x14ac:dyDescent="0.25">
      <c r="B4721" s="110">
        <v>41345</v>
      </c>
      <c r="C4721" s="42">
        <v>169</v>
      </c>
      <c r="D4721" s="18"/>
    </row>
    <row r="4722" spans="2:4" ht="15" x14ac:dyDescent="0.25">
      <c r="B4722" s="110">
        <v>41346</v>
      </c>
      <c r="C4722" s="42">
        <v>177</v>
      </c>
      <c r="D4722" s="18"/>
    </row>
    <row r="4723" spans="2:4" ht="15" x14ac:dyDescent="0.25">
      <c r="B4723" s="110">
        <v>41347</v>
      </c>
      <c r="C4723" s="42">
        <v>174</v>
      </c>
      <c r="D4723" s="18"/>
    </row>
    <row r="4724" spans="2:4" ht="15" x14ac:dyDescent="0.25">
      <c r="B4724" s="110">
        <v>41348</v>
      </c>
      <c r="C4724" s="42">
        <v>179</v>
      </c>
      <c r="D4724" s="18"/>
    </row>
    <row r="4725" spans="2:4" ht="15" x14ac:dyDescent="0.25">
      <c r="B4725" s="110">
        <v>41351</v>
      </c>
      <c r="C4725" s="42">
        <v>179</v>
      </c>
      <c r="D4725" s="18"/>
    </row>
    <row r="4726" spans="2:4" ht="15" x14ac:dyDescent="0.25">
      <c r="B4726" s="110">
        <v>41352</v>
      </c>
      <c r="C4726" s="42">
        <v>188</v>
      </c>
      <c r="D4726" s="18"/>
    </row>
    <row r="4727" spans="2:4" ht="15" x14ac:dyDescent="0.25">
      <c r="B4727" s="110">
        <v>41353</v>
      </c>
      <c r="C4727" s="42">
        <v>187</v>
      </c>
      <c r="D4727" s="18"/>
    </row>
    <row r="4728" spans="2:4" ht="15" x14ac:dyDescent="0.25">
      <c r="B4728" s="110">
        <v>41354</v>
      </c>
      <c r="C4728" s="42">
        <v>189</v>
      </c>
      <c r="D4728" s="18"/>
    </row>
    <row r="4729" spans="2:4" ht="15" x14ac:dyDescent="0.25">
      <c r="B4729" s="110">
        <v>41355</v>
      </c>
      <c r="C4729" s="42">
        <v>194</v>
      </c>
      <c r="D4729" s="18"/>
    </row>
    <row r="4730" spans="2:4" ht="15" x14ac:dyDescent="0.25">
      <c r="B4730" s="110">
        <v>41358</v>
      </c>
      <c r="C4730" s="42">
        <v>191</v>
      </c>
      <c r="D4730" s="18"/>
    </row>
    <row r="4731" spans="2:4" ht="15" x14ac:dyDescent="0.25">
      <c r="B4731" s="110">
        <v>41359</v>
      </c>
      <c r="C4731" s="42">
        <v>191</v>
      </c>
      <c r="D4731" s="18"/>
    </row>
    <row r="4732" spans="2:4" ht="15" x14ac:dyDescent="0.25">
      <c r="B4732" s="110">
        <v>41360</v>
      </c>
      <c r="C4732" s="42">
        <v>191</v>
      </c>
      <c r="D4732" s="18"/>
    </row>
    <row r="4733" spans="2:4" ht="15" x14ac:dyDescent="0.25">
      <c r="B4733" s="110">
        <v>41361</v>
      </c>
      <c r="C4733" s="42">
        <v>189</v>
      </c>
      <c r="D4733" s="18"/>
    </row>
    <row r="4734" spans="2:4" ht="15" x14ac:dyDescent="0.25">
      <c r="B4734" s="110">
        <v>41365</v>
      </c>
      <c r="C4734" s="42">
        <v>191</v>
      </c>
      <c r="D4734" s="18"/>
    </row>
    <row r="4735" spans="2:4" ht="15" x14ac:dyDescent="0.25">
      <c r="B4735" s="110">
        <v>41366</v>
      </c>
      <c r="C4735" s="42">
        <v>188</v>
      </c>
      <c r="D4735" s="18"/>
    </row>
    <row r="4736" spans="2:4" ht="15" x14ac:dyDescent="0.25">
      <c r="B4736" s="110">
        <v>41367</v>
      </c>
      <c r="C4736" s="42">
        <v>185</v>
      </c>
      <c r="D4736" s="18"/>
    </row>
    <row r="4737" spans="2:4" ht="15" x14ac:dyDescent="0.25">
      <c r="B4737" s="110">
        <v>41368</v>
      </c>
      <c r="C4737" s="42">
        <v>181</v>
      </c>
      <c r="D4737" s="18"/>
    </row>
    <row r="4738" spans="2:4" ht="15" x14ac:dyDescent="0.25">
      <c r="B4738" s="110">
        <v>41369</v>
      </c>
      <c r="C4738" s="42">
        <v>181</v>
      </c>
      <c r="D4738" s="18"/>
    </row>
    <row r="4739" spans="2:4" ht="15" x14ac:dyDescent="0.25">
      <c r="B4739" s="110">
        <v>41372</v>
      </c>
      <c r="C4739" s="42">
        <v>178</v>
      </c>
      <c r="D4739" s="18"/>
    </row>
    <row r="4740" spans="2:4" ht="15" x14ac:dyDescent="0.25">
      <c r="B4740" s="110">
        <v>41373</v>
      </c>
      <c r="C4740" s="42">
        <v>174</v>
      </c>
      <c r="D4740" s="18"/>
    </row>
    <row r="4741" spans="2:4" ht="15" x14ac:dyDescent="0.25">
      <c r="B4741" s="110">
        <v>41375</v>
      </c>
      <c r="C4741" s="42">
        <v>165</v>
      </c>
      <c r="D4741" s="18"/>
    </row>
    <row r="4742" spans="2:4" ht="15" x14ac:dyDescent="0.25">
      <c r="B4742" s="110">
        <v>41376</v>
      </c>
      <c r="C4742" s="42">
        <v>168</v>
      </c>
      <c r="D4742" s="18"/>
    </row>
    <row r="4743" spans="2:4" ht="15" x14ac:dyDescent="0.25">
      <c r="B4743" s="110">
        <v>41379</v>
      </c>
      <c r="C4743" s="42">
        <v>174</v>
      </c>
      <c r="D4743" s="18"/>
    </row>
    <row r="4744" spans="2:4" ht="15" x14ac:dyDescent="0.25">
      <c r="B4744" s="110">
        <v>41381</v>
      </c>
      <c r="C4744" s="42">
        <v>173</v>
      </c>
      <c r="D4744" s="18"/>
    </row>
    <row r="4745" spans="2:4" ht="15" x14ac:dyDescent="0.25">
      <c r="B4745" s="110">
        <v>41382</v>
      </c>
      <c r="C4745" s="42">
        <v>178</v>
      </c>
      <c r="D4745" s="18"/>
    </row>
    <row r="4746" spans="2:4" ht="15" x14ac:dyDescent="0.25">
      <c r="B4746" s="110">
        <v>41383</v>
      </c>
      <c r="C4746" s="42">
        <v>176</v>
      </c>
      <c r="D4746" s="18"/>
    </row>
    <row r="4747" spans="2:4" ht="15" x14ac:dyDescent="0.25">
      <c r="B4747" s="110">
        <v>41387</v>
      </c>
      <c r="C4747" s="42">
        <v>174</v>
      </c>
      <c r="D4747" s="18"/>
    </row>
    <row r="4748" spans="2:4" ht="15" x14ac:dyDescent="0.25">
      <c r="B4748" s="110">
        <v>41388</v>
      </c>
      <c r="C4748" s="42">
        <v>176</v>
      </c>
      <c r="D4748" s="18"/>
    </row>
    <row r="4749" spans="2:4" ht="15" x14ac:dyDescent="0.25">
      <c r="B4749" s="110">
        <v>41390</v>
      </c>
      <c r="C4749" s="42">
        <v>175</v>
      </c>
      <c r="D4749" s="18"/>
    </row>
    <row r="4750" spans="2:4" ht="15" x14ac:dyDescent="0.25">
      <c r="B4750" s="110">
        <v>41393</v>
      </c>
      <c r="C4750" s="42">
        <v>173</v>
      </c>
      <c r="D4750" s="18"/>
    </row>
    <row r="4751" spans="2:4" ht="15" x14ac:dyDescent="0.25">
      <c r="B4751" s="110">
        <v>41395</v>
      </c>
      <c r="C4751" s="42">
        <v>170</v>
      </c>
      <c r="D4751" s="18"/>
    </row>
    <row r="4752" spans="2:4" ht="15" x14ac:dyDescent="0.25">
      <c r="B4752" s="110">
        <v>41396</v>
      </c>
      <c r="C4752" s="42">
        <v>169</v>
      </c>
      <c r="D4752" s="18"/>
    </row>
    <row r="4753" spans="2:4" ht="15" x14ac:dyDescent="0.25">
      <c r="B4753" s="110">
        <v>41397</v>
      </c>
      <c r="C4753" s="42">
        <v>165</v>
      </c>
      <c r="D4753" s="18"/>
    </row>
    <row r="4754" spans="2:4" ht="15" x14ac:dyDescent="0.25">
      <c r="B4754" s="110">
        <v>41400</v>
      </c>
      <c r="C4754" s="42">
        <v>162</v>
      </c>
      <c r="D4754" s="18"/>
    </row>
    <row r="4755" spans="2:4" ht="15" x14ac:dyDescent="0.25">
      <c r="B4755" s="110">
        <v>41401</v>
      </c>
      <c r="C4755" s="42">
        <v>161</v>
      </c>
      <c r="D4755" s="18"/>
    </row>
    <row r="4756" spans="2:4" ht="15" x14ac:dyDescent="0.25">
      <c r="B4756" s="110">
        <v>41402</v>
      </c>
      <c r="C4756" s="42">
        <v>164</v>
      </c>
      <c r="D4756" s="18"/>
    </row>
    <row r="4757" spans="2:4" ht="15" x14ac:dyDescent="0.25">
      <c r="B4757" s="110">
        <v>41403</v>
      </c>
      <c r="C4757" s="42">
        <v>161</v>
      </c>
      <c r="D4757" s="18"/>
    </row>
    <row r="4758" spans="2:4" ht="15" x14ac:dyDescent="0.25">
      <c r="B4758" s="110">
        <v>41404</v>
      </c>
      <c r="C4758" s="42">
        <v>161</v>
      </c>
      <c r="D4758" s="18"/>
    </row>
    <row r="4759" spans="2:4" ht="15" x14ac:dyDescent="0.25">
      <c r="B4759" s="110">
        <v>41407</v>
      </c>
      <c r="C4759" s="42">
        <v>165</v>
      </c>
      <c r="D4759" s="18"/>
    </row>
    <row r="4760" spans="2:4" ht="15" x14ac:dyDescent="0.25">
      <c r="B4760" s="110">
        <v>41408</v>
      </c>
      <c r="C4760" s="42">
        <v>162</v>
      </c>
      <c r="D4760" s="18"/>
    </row>
    <row r="4761" spans="2:4" ht="15" x14ac:dyDescent="0.25">
      <c r="B4761" s="110">
        <v>41409</v>
      </c>
      <c r="C4761" s="42">
        <v>168</v>
      </c>
      <c r="D4761" s="18"/>
    </row>
    <row r="4762" spans="2:4" ht="15" x14ac:dyDescent="0.25">
      <c r="B4762" s="110">
        <v>41410</v>
      </c>
      <c r="C4762" s="42">
        <v>177</v>
      </c>
      <c r="D4762" s="18"/>
    </row>
    <row r="4763" spans="2:4" ht="15" x14ac:dyDescent="0.25">
      <c r="B4763" s="110">
        <v>41411</v>
      </c>
      <c r="C4763" s="42">
        <v>175</v>
      </c>
      <c r="D4763" s="18"/>
    </row>
    <row r="4764" spans="2:4" ht="15" x14ac:dyDescent="0.25">
      <c r="B4764" s="110">
        <v>41414</v>
      </c>
      <c r="C4764" s="42">
        <v>176</v>
      </c>
      <c r="D4764" s="18"/>
    </row>
    <row r="4765" spans="2:4" ht="15" x14ac:dyDescent="0.25">
      <c r="B4765" s="110">
        <v>41415</v>
      </c>
      <c r="C4765" s="42">
        <v>181</v>
      </c>
      <c r="D4765" s="18"/>
    </row>
    <row r="4766" spans="2:4" ht="15" x14ac:dyDescent="0.25">
      <c r="B4766" s="110">
        <v>41416</v>
      </c>
      <c r="C4766" s="42">
        <v>178</v>
      </c>
      <c r="D4766" s="18"/>
    </row>
    <row r="4767" spans="2:4" ht="15" x14ac:dyDescent="0.25">
      <c r="B4767" s="110">
        <v>41417</v>
      </c>
      <c r="C4767" s="42">
        <v>189</v>
      </c>
      <c r="D4767" s="18"/>
    </row>
    <row r="4768" spans="2:4" ht="15" x14ac:dyDescent="0.25">
      <c r="B4768" s="110">
        <v>41418</v>
      </c>
      <c r="C4768" s="42">
        <v>191</v>
      </c>
      <c r="D4768" s="18"/>
    </row>
    <row r="4769" spans="2:4" ht="15" x14ac:dyDescent="0.25">
      <c r="B4769" s="110">
        <v>41422</v>
      </c>
      <c r="C4769" s="42">
        <v>197</v>
      </c>
      <c r="D4769" s="18"/>
    </row>
    <row r="4770" spans="2:4" ht="15" x14ac:dyDescent="0.25">
      <c r="B4770" s="110">
        <v>41423</v>
      </c>
      <c r="C4770" s="42">
        <v>203</v>
      </c>
      <c r="D4770" s="18"/>
    </row>
    <row r="4771" spans="2:4" ht="15" x14ac:dyDescent="0.25">
      <c r="B4771" s="110">
        <v>41424</v>
      </c>
      <c r="C4771" s="42">
        <v>198</v>
      </c>
      <c r="D4771" s="18"/>
    </row>
    <row r="4772" spans="2:4" ht="15" x14ac:dyDescent="0.25">
      <c r="B4772" s="110">
        <v>41425</v>
      </c>
      <c r="C4772" s="42">
        <v>206</v>
      </c>
      <c r="D4772" s="18"/>
    </row>
    <row r="4773" spans="2:4" ht="15" x14ac:dyDescent="0.25">
      <c r="B4773" s="110">
        <v>41428</v>
      </c>
      <c r="C4773" s="42">
        <v>207</v>
      </c>
      <c r="D4773" s="18"/>
    </row>
    <row r="4774" spans="2:4" ht="15" x14ac:dyDescent="0.25">
      <c r="B4774" s="110">
        <v>41429</v>
      </c>
      <c r="C4774" s="42">
        <v>206</v>
      </c>
      <c r="D4774" s="18"/>
    </row>
    <row r="4775" spans="2:4" ht="15" x14ac:dyDescent="0.25">
      <c r="B4775" s="110">
        <v>41430</v>
      </c>
      <c r="C4775" s="42">
        <v>210</v>
      </c>
      <c r="D4775" s="18"/>
    </row>
    <row r="4776" spans="2:4" ht="15" x14ac:dyDescent="0.25">
      <c r="B4776" s="110">
        <v>41431</v>
      </c>
      <c r="C4776" s="42">
        <v>206</v>
      </c>
      <c r="D4776" s="18"/>
    </row>
    <row r="4777" spans="2:4" ht="15" x14ac:dyDescent="0.25">
      <c r="B4777" s="110">
        <v>41432</v>
      </c>
      <c r="C4777" s="42">
        <v>213</v>
      </c>
      <c r="D4777" s="18"/>
    </row>
    <row r="4778" spans="2:4" ht="15" x14ac:dyDescent="0.25">
      <c r="B4778" s="110">
        <v>41435</v>
      </c>
      <c r="C4778" s="42">
        <v>222</v>
      </c>
      <c r="D4778" s="18"/>
    </row>
    <row r="4779" spans="2:4" ht="15" x14ac:dyDescent="0.25">
      <c r="B4779" s="110">
        <v>41436</v>
      </c>
      <c r="C4779" s="42">
        <v>236</v>
      </c>
      <c r="D4779" s="18"/>
    </row>
    <row r="4780" spans="2:4" ht="15" x14ac:dyDescent="0.25">
      <c r="B4780" s="110">
        <v>41437</v>
      </c>
      <c r="C4780" s="42">
        <v>226</v>
      </c>
      <c r="D4780" s="18"/>
    </row>
    <row r="4781" spans="2:4" ht="15" x14ac:dyDescent="0.25">
      <c r="B4781" s="110">
        <v>41438</v>
      </c>
      <c r="C4781" s="42">
        <v>212</v>
      </c>
      <c r="D4781" s="18"/>
    </row>
    <row r="4782" spans="2:4" ht="15" x14ac:dyDescent="0.25">
      <c r="B4782" s="110">
        <v>41439</v>
      </c>
      <c r="C4782" s="42">
        <v>216</v>
      </c>
      <c r="D4782" s="18"/>
    </row>
    <row r="4783" spans="2:4" ht="15" x14ac:dyDescent="0.25">
      <c r="B4783" s="110">
        <v>41442</v>
      </c>
      <c r="C4783" s="42">
        <v>216</v>
      </c>
      <c r="D4783" s="18"/>
    </row>
    <row r="4784" spans="2:4" ht="15" x14ac:dyDescent="0.25">
      <c r="B4784" s="110">
        <v>41443</v>
      </c>
      <c r="C4784" s="42">
        <v>224</v>
      </c>
      <c r="D4784" s="18"/>
    </row>
    <row r="4785" spans="2:4" ht="15" x14ac:dyDescent="0.25">
      <c r="B4785" s="110">
        <v>41444</v>
      </c>
      <c r="C4785" s="42">
        <v>233</v>
      </c>
      <c r="D4785" s="18"/>
    </row>
    <row r="4786" spans="2:4" ht="15" x14ac:dyDescent="0.25">
      <c r="B4786" s="110">
        <v>41445</v>
      </c>
      <c r="C4786" s="42">
        <v>249</v>
      </c>
      <c r="D4786" s="18"/>
    </row>
    <row r="4787" spans="2:4" ht="15" x14ac:dyDescent="0.25">
      <c r="B4787" s="110">
        <v>41446</v>
      </c>
      <c r="C4787" s="42">
        <v>253</v>
      </c>
      <c r="D4787" s="18"/>
    </row>
    <row r="4788" spans="2:4" ht="15" x14ac:dyDescent="0.25">
      <c r="B4788" s="110">
        <v>41449</v>
      </c>
      <c r="C4788" s="42">
        <v>263</v>
      </c>
      <c r="D4788" s="18"/>
    </row>
    <row r="4789" spans="2:4" ht="15" x14ac:dyDescent="0.25">
      <c r="B4789" s="110">
        <v>41450</v>
      </c>
      <c r="C4789" s="42">
        <v>252</v>
      </c>
      <c r="D4789" s="18"/>
    </row>
    <row r="4790" spans="2:4" ht="15" x14ac:dyDescent="0.25">
      <c r="B4790" s="110">
        <v>41451</v>
      </c>
      <c r="C4790" s="42">
        <v>248</v>
      </c>
      <c r="D4790" s="18"/>
    </row>
    <row r="4791" spans="2:4" ht="15" x14ac:dyDescent="0.25">
      <c r="B4791" s="110">
        <v>41452</v>
      </c>
      <c r="C4791" s="42">
        <v>244</v>
      </c>
      <c r="D4791" s="18"/>
    </row>
    <row r="4792" spans="2:4" ht="15" x14ac:dyDescent="0.25">
      <c r="B4792" s="110">
        <v>41453</v>
      </c>
      <c r="C4792" s="42">
        <v>237</v>
      </c>
      <c r="D4792" s="18"/>
    </row>
    <row r="4793" spans="2:4" ht="15" x14ac:dyDescent="0.25">
      <c r="B4793" s="110">
        <v>41456</v>
      </c>
      <c r="C4793" s="42">
        <v>232</v>
      </c>
      <c r="D4793" s="18"/>
    </row>
    <row r="4794" spans="2:4" ht="15" x14ac:dyDescent="0.25">
      <c r="B4794" s="110">
        <v>41457</v>
      </c>
      <c r="C4794" s="42">
        <v>236</v>
      </c>
      <c r="D4794" s="18"/>
    </row>
    <row r="4795" spans="2:4" ht="15" x14ac:dyDescent="0.25">
      <c r="B4795" s="110">
        <v>41458</v>
      </c>
      <c r="C4795" s="42">
        <v>239</v>
      </c>
      <c r="D4795" s="18"/>
    </row>
    <row r="4796" spans="2:4" ht="15" x14ac:dyDescent="0.25">
      <c r="B4796" s="110">
        <v>41460</v>
      </c>
      <c r="C4796" s="42">
        <v>236</v>
      </c>
      <c r="D4796" s="18"/>
    </row>
    <row r="4797" spans="2:4" ht="15" x14ac:dyDescent="0.25">
      <c r="B4797" s="110">
        <v>41463</v>
      </c>
      <c r="C4797" s="42">
        <v>241</v>
      </c>
      <c r="D4797" s="18"/>
    </row>
    <row r="4798" spans="2:4" ht="15" x14ac:dyDescent="0.25">
      <c r="B4798" s="110">
        <v>41464</v>
      </c>
      <c r="C4798" s="42">
        <v>243</v>
      </c>
      <c r="D4798" s="18"/>
    </row>
    <row r="4799" spans="2:4" ht="15" x14ac:dyDescent="0.25">
      <c r="B4799" s="110">
        <v>41465</v>
      </c>
      <c r="C4799" s="42">
        <v>238</v>
      </c>
      <c r="D4799" s="18"/>
    </row>
    <row r="4800" spans="2:4" ht="15" x14ac:dyDescent="0.25">
      <c r="B4800" s="110">
        <v>41466</v>
      </c>
      <c r="C4800" s="42">
        <v>239</v>
      </c>
      <c r="D4800" s="18"/>
    </row>
    <row r="4801" spans="2:4" ht="15" x14ac:dyDescent="0.25">
      <c r="B4801" s="110">
        <v>41467</v>
      </c>
      <c r="C4801" s="42">
        <v>234</v>
      </c>
      <c r="D4801" s="18"/>
    </row>
    <row r="4802" spans="2:4" ht="15" x14ac:dyDescent="0.25">
      <c r="B4802" s="110">
        <v>41470</v>
      </c>
      <c r="C4802" s="42">
        <v>224</v>
      </c>
      <c r="D4802" s="18"/>
    </row>
    <row r="4803" spans="2:4" ht="15" x14ac:dyDescent="0.25">
      <c r="B4803" s="110">
        <v>41471</v>
      </c>
      <c r="C4803" s="42">
        <v>221</v>
      </c>
      <c r="D4803" s="18"/>
    </row>
    <row r="4804" spans="2:4" ht="15" x14ac:dyDescent="0.25">
      <c r="B4804" s="110">
        <v>41472</v>
      </c>
      <c r="C4804" s="42">
        <v>211</v>
      </c>
      <c r="D4804" s="18"/>
    </row>
    <row r="4805" spans="2:4" ht="15" x14ac:dyDescent="0.25">
      <c r="B4805" s="110">
        <v>41473</v>
      </c>
      <c r="C4805" s="42">
        <v>203</v>
      </c>
      <c r="D4805" s="18"/>
    </row>
    <row r="4806" spans="2:4" ht="15" x14ac:dyDescent="0.25">
      <c r="B4806" s="110">
        <v>41474</v>
      </c>
      <c r="C4806" s="42">
        <v>207</v>
      </c>
      <c r="D4806" s="18"/>
    </row>
    <row r="4807" spans="2:4" ht="15" x14ac:dyDescent="0.25">
      <c r="B4807" s="110">
        <v>41477</v>
      </c>
      <c r="C4807" s="42">
        <v>207</v>
      </c>
      <c r="D4807" s="18"/>
    </row>
    <row r="4808" spans="2:4" ht="15" x14ac:dyDescent="0.25">
      <c r="B4808" s="110">
        <v>41478</v>
      </c>
      <c r="C4808" s="42">
        <v>208</v>
      </c>
      <c r="D4808" s="18"/>
    </row>
    <row r="4809" spans="2:4" ht="15" x14ac:dyDescent="0.25">
      <c r="B4809" s="110">
        <v>41479</v>
      </c>
      <c r="C4809" s="42">
        <v>211</v>
      </c>
      <c r="D4809" s="18"/>
    </row>
    <row r="4810" spans="2:4" ht="15" x14ac:dyDescent="0.25">
      <c r="B4810" s="110">
        <v>41480</v>
      </c>
      <c r="C4810" s="42">
        <v>217</v>
      </c>
      <c r="D4810" s="18"/>
    </row>
    <row r="4811" spans="2:4" ht="15" x14ac:dyDescent="0.25">
      <c r="B4811" s="110">
        <v>41481</v>
      </c>
      <c r="C4811" s="42">
        <v>230</v>
      </c>
      <c r="D4811" s="18"/>
    </row>
    <row r="4812" spans="2:4" ht="15" x14ac:dyDescent="0.25">
      <c r="B4812" s="110">
        <v>41484</v>
      </c>
      <c r="C4812" s="42">
        <v>233</v>
      </c>
      <c r="D4812" s="18"/>
    </row>
    <row r="4813" spans="2:4" ht="15" x14ac:dyDescent="0.25">
      <c r="B4813" s="110">
        <v>41485</v>
      </c>
      <c r="C4813" s="42">
        <v>236</v>
      </c>
      <c r="D4813" s="18"/>
    </row>
    <row r="4814" spans="2:4" ht="15" x14ac:dyDescent="0.25">
      <c r="B4814" s="110">
        <v>41486</v>
      </c>
      <c r="C4814" s="42">
        <v>235</v>
      </c>
      <c r="D4814" s="18"/>
    </row>
    <row r="4815" spans="2:4" ht="15" x14ac:dyDescent="0.25">
      <c r="B4815" s="110">
        <v>41487</v>
      </c>
      <c r="C4815" s="42">
        <v>233</v>
      </c>
      <c r="D4815" s="18"/>
    </row>
    <row r="4816" spans="2:4" ht="15" x14ac:dyDescent="0.25">
      <c r="B4816" s="110">
        <v>41488</v>
      </c>
      <c r="C4816" s="42">
        <v>236</v>
      </c>
      <c r="D4816" s="18"/>
    </row>
    <row r="4817" spans="2:4" ht="15" x14ac:dyDescent="0.25">
      <c r="B4817" s="110">
        <v>41491</v>
      </c>
      <c r="C4817" s="42">
        <v>233</v>
      </c>
      <c r="D4817" s="18"/>
    </row>
    <row r="4818" spans="2:4" ht="15" x14ac:dyDescent="0.25">
      <c r="B4818" s="110">
        <v>41492</v>
      </c>
      <c r="C4818" s="42">
        <v>232</v>
      </c>
      <c r="D4818" s="18"/>
    </row>
    <row r="4819" spans="2:4" ht="15" x14ac:dyDescent="0.25">
      <c r="B4819" s="110">
        <v>41493</v>
      </c>
      <c r="C4819" s="42">
        <v>237</v>
      </c>
      <c r="D4819" s="18"/>
    </row>
    <row r="4820" spans="2:4" ht="15" x14ac:dyDescent="0.25">
      <c r="B4820" s="110">
        <v>41494</v>
      </c>
      <c r="C4820" s="42">
        <v>234</v>
      </c>
      <c r="D4820" s="18"/>
    </row>
    <row r="4821" spans="2:4" ht="15" x14ac:dyDescent="0.25">
      <c r="B4821" s="110">
        <v>41495</v>
      </c>
      <c r="C4821" s="42">
        <v>236</v>
      </c>
      <c r="D4821" s="18"/>
    </row>
    <row r="4822" spans="2:4" ht="15" x14ac:dyDescent="0.25">
      <c r="B4822" s="110">
        <v>41498</v>
      </c>
      <c r="C4822" s="42">
        <v>230</v>
      </c>
      <c r="D4822" s="18"/>
    </row>
    <row r="4823" spans="2:4" ht="15" x14ac:dyDescent="0.25">
      <c r="B4823" s="110">
        <v>41499</v>
      </c>
      <c r="C4823" s="42">
        <v>222</v>
      </c>
      <c r="D4823" s="18"/>
    </row>
    <row r="4824" spans="2:4" ht="15" x14ac:dyDescent="0.25">
      <c r="B4824" s="110">
        <v>41500</v>
      </c>
      <c r="C4824" s="42">
        <v>226</v>
      </c>
      <c r="D4824" s="18"/>
    </row>
    <row r="4825" spans="2:4" ht="15" x14ac:dyDescent="0.25">
      <c r="B4825" s="110">
        <v>41501</v>
      </c>
      <c r="C4825" s="42">
        <v>228</v>
      </c>
      <c r="D4825" s="18"/>
    </row>
    <row r="4826" spans="2:4" ht="15" x14ac:dyDescent="0.25">
      <c r="B4826" s="110">
        <v>41502</v>
      </c>
      <c r="C4826" s="42">
        <v>232</v>
      </c>
      <c r="D4826" s="18"/>
    </row>
    <row r="4827" spans="2:4" ht="15" x14ac:dyDescent="0.25">
      <c r="B4827" s="110">
        <v>41505</v>
      </c>
      <c r="C4827" s="42">
        <v>240</v>
      </c>
      <c r="D4827" s="18"/>
    </row>
    <row r="4828" spans="2:4" ht="15" x14ac:dyDescent="0.25">
      <c r="B4828" s="110">
        <v>41506</v>
      </c>
      <c r="C4828" s="42">
        <v>241</v>
      </c>
      <c r="D4828" s="18"/>
    </row>
    <row r="4829" spans="2:4" ht="15" x14ac:dyDescent="0.25">
      <c r="B4829" s="110">
        <v>41507</v>
      </c>
      <c r="C4829" s="42">
        <v>246</v>
      </c>
      <c r="D4829" s="18"/>
    </row>
    <row r="4830" spans="2:4" ht="15" x14ac:dyDescent="0.25">
      <c r="B4830" s="110">
        <v>41508</v>
      </c>
      <c r="C4830" s="42">
        <v>238</v>
      </c>
      <c r="D4830" s="18"/>
    </row>
    <row r="4831" spans="2:4" ht="15" x14ac:dyDescent="0.25">
      <c r="B4831" s="110">
        <v>41509</v>
      </c>
      <c r="C4831" s="42">
        <v>242</v>
      </c>
      <c r="D4831" s="18"/>
    </row>
    <row r="4832" spans="2:4" ht="15" x14ac:dyDescent="0.25">
      <c r="B4832" s="110">
        <v>41512</v>
      </c>
      <c r="C4832" s="42">
        <v>242</v>
      </c>
      <c r="D4832" s="18"/>
    </row>
    <row r="4833" spans="2:4" ht="15" x14ac:dyDescent="0.25">
      <c r="B4833" s="110">
        <v>41513</v>
      </c>
      <c r="C4833" s="42">
        <v>249</v>
      </c>
      <c r="D4833" s="18"/>
    </row>
    <row r="4834" spans="2:4" ht="15" x14ac:dyDescent="0.25">
      <c r="B4834" s="110">
        <v>41514</v>
      </c>
      <c r="C4834" s="42">
        <v>248</v>
      </c>
      <c r="D4834" s="18"/>
    </row>
    <row r="4835" spans="2:4" ht="15" x14ac:dyDescent="0.25">
      <c r="B4835" s="110">
        <v>41515</v>
      </c>
      <c r="C4835" s="42">
        <v>251</v>
      </c>
      <c r="D4835" s="18"/>
    </row>
    <row r="4836" spans="2:4" ht="15" x14ac:dyDescent="0.25">
      <c r="B4836" s="110">
        <v>41516</v>
      </c>
      <c r="C4836" s="42">
        <v>251</v>
      </c>
      <c r="D4836" s="18"/>
    </row>
    <row r="4837" spans="2:4" ht="15" x14ac:dyDescent="0.25">
      <c r="B4837" s="110">
        <v>41520</v>
      </c>
      <c r="C4837" s="42">
        <v>248</v>
      </c>
      <c r="D4837" s="18"/>
    </row>
    <row r="4838" spans="2:4" ht="15" x14ac:dyDescent="0.25">
      <c r="B4838" s="110">
        <v>41521</v>
      </c>
      <c r="C4838" s="42">
        <v>250</v>
      </c>
      <c r="D4838" s="18"/>
    </row>
    <row r="4839" spans="2:4" ht="15" x14ac:dyDescent="0.25">
      <c r="B4839" s="110">
        <v>41522</v>
      </c>
      <c r="C4839" s="42">
        <v>243</v>
      </c>
      <c r="D4839" s="18"/>
    </row>
    <row r="4840" spans="2:4" ht="15" x14ac:dyDescent="0.25">
      <c r="B4840" s="110">
        <v>41523</v>
      </c>
      <c r="C4840" s="42">
        <v>237</v>
      </c>
      <c r="D4840" s="18"/>
    </row>
    <row r="4841" spans="2:4" ht="15" x14ac:dyDescent="0.25">
      <c r="B4841" s="110">
        <v>41526</v>
      </c>
      <c r="C4841" s="42">
        <v>230</v>
      </c>
      <c r="D4841" s="18"/>
    </row>
    <row r="4842" spans="2:4" ht="15" x14ac:dyDescent="0.25">
      <c r="B4842" s="110">
        <v>41527</v>
      </c>
      <c r="C4842" s="42">
        <v>235</v>
      </c>
      <c r="D4842" s="18"/>
    </row>
    <row r="4843" spans="2:4" ht="15" x14ac:dyDescent="0.25">
      <c r="B4843" s="110">
        <v>41528</v>
      </c>
      <c r="C4843" s="42">
        <v>230</v>
      </c>
      <c r="D4843" s="18"/>
    </row>
    <row r="4844" spans="2:4" ht="15" x14ac:dyDescent="0.25">
      <c r="B4844" s="110">
        <v>41529</v>
      </c>
      <c r="C4844" s="42">
        <v>231</v>
      </c>
      <c r="D4844" s="18"/>
    </row>
    <row r="4845" spans="2:4" ht="15" x14ac:dyDescent="0.25">
      <c r="B4845" s="110">
        <v>41530</v>
      </c>
      <c r="C4845" s="42">
        <v>229</v>
      </c>
      <c r="D4845" s="18"/>
    </row>
    <row r="4846" spans="2:4" ht="15" x14ac:dyDescent="0.25">
      <c r="B4846" s="110">
        <v>41533</v>
      </c>
      <c r="C4846" s="42">
        <v>222</v>
      </c>
      <c r="D4846" s="18"/>
    </row>
    <row r="4847" spans="2:4" ht="15" x14ac:dyDescent="0.25">
      <c r="B4847" s="110">
        <v>41534</v>
      </c>
      <c r="C4847" s="42">
        <v>217</v>
      </c>
      <c r="D4847" s="18"/>
    </row>
    <row r="4848" spans="2:4" ht="15" x14ac:dyDescent="0.25">
      <c r="B4848" s="110">
        <v>41535</v>
      </c>
      <c r="C4848" s="42">
        <v>211</v>
      </c>
      <c r="D4848" s="18"/>
    </row>
    <row r="4849" spans="2:4" ht="15" x14ac:dyDescent="0.25">
      <c r="B4849" s="110">
        <v>41536</v>
      </c>
      <c r="C4849" s="42">
        <v>208</v>
      </c>
      <c r="D4849" s="18"/>
    </row>
    <row r="4850" spans="2:4" ht="15" x14ac:dyDescent="0.25">
      <c r="B4850" s="110">
        <v>41537</v>
      </c>
      <c r="C4850" s="42">
        <v>213</v>
      </c>
      <c r="D4850" s="18"/>
    </row>
    <row r="4851" spans="2:4" ht="15" x14ac:dyDescent="0.25">
      <c r="B4851" s="110">
        <v>41540</v>
      </c>
      <c r="C4851" s="42">
        <v>213</v>
      </c>
      <c r="D4851" s="18"/>
    </row>
    <row r="4852" spans="2:4" ht="15" x14ac:dyDescent="0.25">
      <c r="B4852" s="110">
        <v>41541</v>
      </c>
      <c r="C4852" s="42">
        <v>221</v>
      </c>
      <c r="D4852" s="18"/>
    </row>
    <row r="4853" spans="2:4" ht="15" x14ac:dyDescent="0.25">
      <c r="B4853" s="110">
        <v>41542</v>
      </c>
      <c r="C4853" s="42">
        <v>221</v>
      </c>
      <c r="D4853" s="18"/>
    </row>
    <row r="4854" spans="2:4" ht="15" x14ac:dyDescent="0.25">
      <c r="B4854" s="110">
        <v>41543</v>
      </c>
      <c r="C4854" s="42">
        <v>228</v>
      </c>
      <c r="D4854" s="18"/>
    </row>
    <row r="4855" spans="2:4" ht="15" x14ac:dyDescent="0.25">
      <c r="B4855" s="110">
        <v>41544</v>
      </c>
      <c r="C4855" s="42">
        <v>231</v>
      </c>
      <c r="D4855" s="18"/>
    </row>
    <row r="4856" spans="2:4" ht="15" x14ac:dyDescent="0.25">
      <c r="B4856" s="110">
        <v>41547</v>
      </c>
      <c r="C4856" s="42">
        <v>236</v>
      </c>
      <c r="D4856" s="18"/>
    </row>
    <row r="4857" spans="2:4" ht="15" x14ac:dyDescent="0.25">
      <c r="B4857" s="110">
        <v>41548</v>
      </c>
      <c r="C4857" s="42">
        <v>234</v>
      </c>
      <c r="D4857" s="18"/>
    </row>
    <row r="4858" spans="2:4" ht="15" x14ac:dyDescent="0.25">
      <c r="B4858" s="110">
        <v>41549</v>
      </c>
      <c r="C4858" s="42">
        <v>234</v>
      </c>
      <c r="D4858" s="18"/>
    </row>
    <row r="4859" spans="2:4" ht="15" x14ac:dyDescent="0.25">
      <c r="B4859" s="110">
        <v>41550</v>
      </c>
      <c r="C4859" s="42">
        <v>234</v>
      </c>
      <c r="D4859" s="18"/>
    </row>
    <row r="4860" spans="2:4" ht="15" x14ac:dyDescent="0.25">
      <c r="B4860" s="110">
        <v>41551</v>
      </c>
      <c r="C4860" s="42">
        <v>230</v>
      </c>
      <c r="D4860" s="18"/>
    </row>
    <row r="4861" spans="2:4" ht="15" x14ac:dyDescent="0.25">
      <c r="B4861" s="110">
        <v>41554</v>
      </c>
      <c r="C4861" s="42">
        <v>228</v>
      </c>
      <c r="D4861" s="18"/>
    </row>
    <row r="4862" spans="2:4" ht="15" x14ac:dyDescent="0.25">
      <c r="B4862" s="110">
        <v>41555</v>
      </c>
      <c r="C4862" s="42">
        <v>225</v>
      </c>
      <c r="D4862" s="18"/>
    </row>
    <row r="4863" spans="2:4" ht="15" x14ac:dyDescent="0.25">
      <c r="B4863" s="110">
        <v>41556</v>
      </c>
      <c r="C4863" s="42">
        <v>222</v>
      </c>
      <c r="D4863" s="18"/>
    </row>
    <row r="4864" spans="2:4" ht="15" x14ac:dyDescent="0.25">
      <c r="B4864" s="110">
        <v>41557</v>
      </c>
      <c r="C4864" s="42">
        <v>219</v>
      </c>
      <c r="D4864" s="18"/>
    </row>
    <row r="4865" spans="2:4" ht="15" x14ac:dyDescent="0.25">
      <c r="B4865" s="110">
        <v>41558</v>
      </c>
      <c r="C4865" s="42">
        <v>213</v>
      </c>
      <c r="D4865" s="18"/>
    </row>
    <row r="4866" spans="2:4" ht="15" x14ac:dyDescent="0.25">
      <c r="B4866" s="110">
        <v>41562</v>
      </c>
      <c r="C4866" s="42">
        <v>207</v>
      </c>
      <c r="D4866" s="18"/>
    </row>
    <row r="4867" spans="2:4" ht="15" x14ac:dyDescent="0.25">
      <c r="B4867" s="110">
        <v>41563</v>
      </c>
      <c r="C4867" s="42">
        <v>211</v>
      </c>
      <c r="D4867" s="18"/>
    </row>
    <row r="4868" spans="2:4" ht="15" x14ac:dyDescent="0.25">
      <c r="B4868" s="110">
        <v>41564</v>
      </c>
      <c r="C4868" s="42">
        <v>214</v>
      </c>
      <c r="D4868" s="18"/>
    </row>
    <row r="4869" spans="2:4" ht="15" x14ac:dyDescent="0.25">
      <c r="B4869" s="110">
        <v>41565</v>
      </c>
      <c r="C4869" s="42">
        <v>206</v>
      </c>
      <c r="D4869" s="18"/>
    </row>
    <row r="4870" spans="2:4" ht="15" x14ac:dyDescent="0.25">
      <c r="B4870" s="110">
        <v>41568</v>
      </c>
      <c r="C4870" s="42">
        <v>211</v>
      </c>
      <c r="D4870" s="18"/>
    </row>
    <row r="4871" spans="2:4" ht="15" x14ac:dyDescent="0.25">
      <c r="B4871" s="110">
        <v>41569</v>
      </c>
      <c r="C4871" s="42">
        <v>213</v>
      </c>
      <c r="D4871" s="18"/>
    </row>
    <row r="4872" spans="2:4" ht="15" x14ac:dyDescent="0.25">
      <c r="B4872" s="110">
        <v>41570</v>
      </c>
      <c r="C4872" s="42">
        <v>213</v>
      </c>
      <c r="D4872" s="18"/>
    </row>
    <row r="4873" spans="2:4" ht="15" x14ac:dyDescent="0.25">
      <c r="B4873" s="110">
        <v>41571</v>
      </c>
      <c r="C4873" s="42">
        <v>215</v>
      </c>
      <c r="D4873" s="18"/>
    </row>
    <row r="4874" spans="2:4" ht="15" x14ac:dyDescent="0.25">
      <c r="B4874" s="110">
        <v>41572</v>
      </c>
      <c r="C4874" s="42">
        <v>219</v>
      </c>
      <c r="D4874" s="18"/>
    </row>
    <row r="4875" spans="2:4" ht="15" x14ac:dyDescent="0.25">
      <c r="B4875" s="110">
        <v>41575</v>
      </c>
      <c r="C4875" s="42">
        <v>219</v>
      </c>
      <c r="D4875" s="18"/>
    </row>
    <row r="4876" spans="2:4" ht="15" x14ac:dyDescent="0.25">
      <c r="B4876" s="110">
        <v>41576</v>
      </c>
      <c r="C4876" s="42">
        <v>219</v>
      </c>
      <c r="D4876" s="18"/>
    </row>
    <row r="4877" spans="2:4" ht="15" x14ac:dyDescent="0.25">
      <c r="B4877" s="110">
        <v>41577</v>
      </c>
      <c r="C4877" s="42">
        <v>216</v>
      </c>
      <c r="D4877" s="18"/>
    </row>
    <row r="4878" spans="2:4" ht="15" x14ac:dyDescent="0.25">
      <c r="B4878" s="110">
        <v>41578</v>
      </c>
      <c r="C4878" s="42">
        <v>220</v>
      </c>
      <c r="D4878" s="18"/>
    </row>
    <row r="4879" spans="2:4" ht="15" x14ac:dyDescent="0.25">
      <c r="B4879" s="110">
        <v>41579</v>
      </c>
      <c r="C4879" s="42">
        <v>224</v>
      </c>
      <c r="D4879" s="18"/>
    </row>
    <row r="4880" spans="2:4" ht="15" x14ac:dyDescent="0.25">
      <c r="B4880" s="110">
        <v>41582</v>
      </c>
      <c r="C4880" s="42">
        <v>223</v>
      </c>
      <c r="D4880" s="18"/>
    </row>
    <row r="4881" spans="2:4" ht="15" x14ac:dyDescent="0.25">
      <c r="B4881" s="110">
        <v>41583</v>
      </c>
      <c r="C4881" s="42">
        <v>224</v>
      </c>
      <c r="D4881" s="18"/>
    </row>
    <row r="4882" spans="2:4" ht="15" x14ac:dyDescent="0.25">
      <c r="B4882" s="110">
        <v>41584</v>
      </c>
      <c r="C4882" s="42">
        <v>226</v>
      </c>
      <c r="D4882" s="18"/>
    </row>
    <row r="4883" spans="2:4" ht="15" x14ac:dyDescent="0.25">
      <c r="B4883" s="110">
        <v>41585</v>
      </c>
      <c r="C4883" s="42">
        <v>233</v>
      </c>
      <c r="D4883" s="18"/>
    </row>
    <row r="4884" spans="2:4" ht="15" x14ac:dyDescent="0.25">
      <c r="B4884" s="110">
        <v>41586</v>
      </c>
      <c r="C4884" s="42">
        <v>237</v>
      </c>
      <c r="D4884" s="18"/>
    </row>
    <row r="4885" spans="2:4" ht="15" x14ac:dyDescent="0.25">
      <c r="B4885" s="110">
        <v>41590</v>
      </c>
      <c r="C4885" s="42">
        <v>242</v>
      </c>
      <c r="D4885" s="18"/>
    </row>
    <row r="4886" spans="2:4" ht="15" x14ac:dyDescent="0.25">
      <c r="B4886" s="110">
        <v>41592</v>
      </c>
      <c r="C4886" s="42">
        <v>235</v>
      </c>
      <c r="D4886" s="18"/>
    </row>
    <row r="4887" spans="2:4" ht="15" x14ac:dyDescent="0.25">
      <c r="B4887" s="110">
        <v>41593</v>
      </c>
      <c r="C4887" s="42">
        <v>233</v>
      </c>
      <c r="D4887" s="18"/>
    </row>
    <row r="4888" spans="2:4" ht="15" x14ac:dyDescent="0.25">
      <c r="B4888" s="110">
        <v>41596</v>
      </c>
      <c r="C4888" s="42">
        <v>232</v>
      </c>
      <c r="D4888" s="18"/>
    </row>
    <row r="4889" spans="2:4" ht="15" x14ac:dyDescent="0.25">
      <c r="B4889" s="110">
        <v>41597</v>
      </c>
      <c r="C4889" s="42">
        <v>236</v>
      </c>
      <c r="D4889" s="18"/>
    </row>
    <row r="4890" spans="2:4" ht="15" x14ac:dyDescent="0.25">
      <c r="B4890" s="110">
        <v>41598</v>
      </c>
      <c r="C4890" s="42">
        <v>235</v>
      </c>
      <c r="D4890" s="18"/>
    </row>
    <row r="4891" spans="2:4" ht="15" x14ac:dyDescent="0.25">
      <c r="B4891" s="110">
        <v>41599</v>
      </c>
      <c r="C4891" s="42">
        <v>236</v>
      </c>
      <c r="D4891" s="18"/>
    </row>
    <row r="4892" spans="2:4" ht="15" x14ac:dyDescent="0.25">
      <c r="B4892" s="110">
        <v>41600</v>
      </c>
      <c r="C4892" s="42">
        <v>237</v>
      </c>
      <c r="D4892" s="18"/>
    </row>
    <row r="4893" spans="2:4" ht="15" x14ac:dyDescent="0.25">
      <c r="B4893" s="110">
        <v>41603</v>
      </c>
      <c r="C4893" s="42">
        <v>242</v>
      </c>
      <c r="D4893" s="18"/>
    </row>
    <row r="4894" spans="2:4" ht="15" x14ac:dyDescent="0.25">
      <c r="B4894" s="110">
        <v>41604</v>
      </c>
      <c r="C4894" s="42">
        <v>243</v>
      </c>
      <c r="D4894" s="18"/>
    </row>
    <row r="4895" spans="2:4" ht="15" x14ac:dyDescent="0.25">
      <c r="B4895" s="110">
        <v>41605</v>
      </c>
      <c r="C4895" s="42">
        <v>247</v>
      </c>
      <c r="D4895" s="18"/>
    </row>
    <row r="4896" spans="2:4" ht="15" x14ac:dyDescent="0.25">
      <c r="B4896" s="110">
        <v>41610</v>
      </c>
      <c r="C4896" s="42">
        <v>255</v>
      </c>
      <c r="D4896" s="18"/>
    </row>
    <row r="4897" spans="2:4" ht="15" x14ac:dyDescent="0.25">
      <c r="B4897" s="110">
        <v>41611</v>
      </c>
      <c r="C4897" s="42">
        <v>259</v>
      </c>
      <c r="D4897" s="18"/>
    </row>
    <row r="4898" spans="2:4" ht="15" x14ac:dyDescent="0.25">
      <c r="B4898" s="110">
        <v>41612</v>
      </c>
      <c r="C4898" s="42">
        <v>257</v>
      </c>
      <c r="D4898" s="18"/>
    </row>
    <row r="4899" spans="2:4" ht="15" x14ac:dyDescent="0.25">
      <c r="B4899" s="110">
        <v>41613</v>
      </c>
      <c r="C4899" s="42">
        <v>255</v>
      </c>
      <c r="D4899" s="18"/>
    </row>
    <row r="4900" spans="2:4" ht="15" x14ac:dyDescent="0.25">
      <c r="B4900" s="110">
        <v>41614</v>
      </c>
      <c r="C4900" s="42">
        <v>246</v>
      </c>
      <c r="D4900" s="18"/>
    </row>
    <row r="4901" spans="2:4" ht="15" x14ac:dyDescent="0.25">
      <c r="B4901" s="110">
        <v>41617</v>
      </c>
      <c r="C4901" s="42">
        <v>246</v>
      </c>
      <c r="D4901" s="18"/>
    </row>
    <row r="4902" spans="2:4" ht="15" x14ac:dyDescent="0.25">
      <c r="B4902" s="110">
        <v>41618</v>
      </c>
      <c r="C4902" s="42">
        <v>247</v>
      </c>
      <c r="D4902" s="18"/>
    </row>
    <row r="4903" spans="2:4" ht="15" x14ac:dyDescent="0.25">
      <c r="B4903" s="110">
        <v>41619</v>
      </c>
      <c r="C4903" s="42">
        <v>243</v>
      </c>
      <c r="D4903" s="18"/>
    </row>
    <row r="4904" spans="2:4" ht="15" x14ac:dyDescent="0.25">
      <c r="B4904" s="110">
        <v>41620</v>
      </c>
      <c r="C4904" s="42">
        <v>235</v>
      </c>
      <c r="D4904" s="18"/>
    </row>
    <row r="4905" spans="2:4" ht="15" x14ac:dyDescent="0.25">
      <c r="B4905" s="110">
        <v>41621</v>
      </c>
      <c r="C4905" s="42">
        <v>234</v>
      </c>
      <c r="D4905" s="18"/>
    </row>
    <row r="4906" spans="2:4" ht="15" x14ac:dyDescent="0.25">
      <c r="B4906" s="110">
        <v>41624</v>
      </c>
      <c r="C4906" s="42">
        <v>232</v>
      </c>
      <c r="D4906" s="18"/>
    </row>
    <row r="4907" spans="2:4" ht="15" x14ac:dyDescent="0.25">
      <c r="B4907" s="110">
        <v>41625</v>
      </c>
      <c r="C4907" s="42">
        <v>238</v>
      </c>
      <c r="D4907" s="18"/>
    </row>
    <row r="4908" spans="2:4" ht="15" x14ac:dyDescent="0.25">
      <c r="B4908" s="110">
        <v>41626</v>
      </c>
      <c r="C4908" s="42">
        <v>235</v>
      </c>
      <c r="D4908" s="18"/>
    </row>
    <row r="4909" spans="2:4" ht="15" x14ac:dyDescent="0.25">
      <c r="B4909" s="110">
        <v>41627</v>
      </c>
      <c r="C4909" s="42">
        <v>230</v>
      </c>
      <c r="D4909" s="18"/>
    </row>
    <row r="4910" spans="2:4" ht="15" x14ac:dyDescent="0.25">
      <c r="B4910" s="110">
        <v>41631</v>
      </c>
      <c r="C4910" s="42">
        <v>229</v>
      </c>
      <c r="D4910" s="18"/>
    </row>
    <row r="4911" spans="2:4" ht="15" x14ac:dyDescent="0.25">
      <c r="B4911" s="110">
        <v>41632</v>
      </c>
      <c r="C4911" s="42">
        <v>223</v>
      </c>
      <c r="D4911" s="18"/>
    </row>
    <row r="4912" spans="2:4" ht="15" x14ac:dyDescent="0.25">
      <c r="B4912" s="110">
        <v>41634</v>
      </c>
      <c r="C4912" s="42">
        <v>222</v>
      </c>
      <c r="D4912" s="18"/>
    </row>
    <row r="4913" spans="2:4" ht="15" x14ac:dyDescent="0.25">
      <c r="B4913" s="110">
        <v>41635</v>
      </c>
      <c r="C4913" s="42">
        <v>226</v>
      </c>
      <c r="D4913" s="18"/>
    </row>
    <row r="4914" spans="2:4" ht="15" x14ac:dyDescent="0.25">
      <c r="B4914" s="110">
        <v>41638</v>
      </c>
      <c r="C4914" s="42">
        <v>228</v>
      </c>
      <c r="D4914" s="18"/>
    </row>
    <row r="4915" spans="2:4" ht="15" x14ac:dyDescent="0.25">
      <c r="B4915" s="110">
        <v>41639</v>
      </c>
      <c r="C4915" s="42">
        <v>224</v>
      </c>
      <c r="D4915" s="18"/>
    </row>
    <row r="4916" spans="2:4" ht="15" x14ac:dyDescent="0.25">
      <c r="B4916" s="110">
        <v>41641</v>
      </c>
      <c r="C4916" s="42">
        <v>230</v>
      </c>
      <c r="D4916" s="18"/>
    </row>
    <row r="4917" spans="2:4" ht="15" x14ac:dyDescent="0.25">
      <c r="B4917" s="110">
        <v>41642</v>
      </c>
      <c r="C4917" s="42">
        <v>229</v>
      </c>
      <c r="D4917" s="18"/>
    </row>
    <row r="4918" spans="2:4" ht="15" x14ac:dyDescent="0.25">
      <c r="B4918" s="110">
        <v>41645</v>
      </c>
      <c r="C4918" s="42">
        <v>236</v>
      </c>
      <c r="D4918" s="18"/>
    </row>
    <row r="4919" spans="2:4" ht="15" x14ac:dyDescent="0.25">
      <c r="B4919" s="110">
        <v>41646</v>
      </c>
      <c r="C4919" s="42">
        <v>245</v>
      </c>
      <c r="D4919" s="18"/>
    </row>
    <row r="4920" spans="2:4" ht="15" x14ac:dyDescent="0.25">
      <c r="B4920" s="110">
        <v>41647</v>
      </c>
      <c r="C4920" s="42">
        <v>248</v>
      </c>
      <c r="D4920" s="18"/>
    </row>
    <row r="4921" spans="2:4" ht="15" x14ac:dyDescent="0.25">
      <c r="B4921" s="110">
        <v>41648</v>
      </c>
      <c r="C4921" s="42">
        <v>245</v>
      </c>
      <c r="D4921" s="18"/>
    </row>
    <row r="4922" spans="2:4" ht="15" x14ac:dyDescent="0.25">
      <c r="B4922" s="110">
        <v>41649</v>
      </c>
      <c r="C4922" s="42">
        <v>249</v>
      </c>
      <c r="D4922" s="18"/>
    </row>
    <row r="4923" spans="2:4" ht="15" x14ac:dyDescent="0.25">
      <c r="B4923" s="110">
        <v>41652</v>
      </c>
      <c r="C4923" s="42">
        <v>251</v>
      </c>
      <c r="D4923" s="18"/>
    </row>
    <row r="4924" spans="2:4" ht="15" x14ac:dyDescent="0.25">
      <c r="B4924" s="110">
        <v>41653</v>
      </c>
      <c r="C4924" s="42">
        <v>248</v>
      </c>
      <c r="D4924" s="18"/>
    </row>
    <row r="4925" spans="2:4" ht="15" x14ac:dyDescent="0.25">
      <c r="B4925" s="110">
        <v>41654</v>
      </c>
      <c r="C4925" s="42">
        <v>243</v>
      </c>
      <c r="D4925" s="18"/>
    </row>
    <row r="4926" spans="2:4" ht="15" x14ac:dyDescent="0.25">
      <c r="B4926" s="110">
        <v>41655</v>
      </c>
      <c r="C4926" s="42">
        <v>246</v>
      </c>
      <c r="D4926" s="18"/>
    </row>
    <row r="4927" spans="2:4" ht="15" x14ac:dyDescent="0.25">
      <c r="B4927" s="110">
        <v>41656</v>
      </c>
      <c r="C4927" s="42">
        <v>248</v>
      </c>
      <c r="D4927" s="18"/>
    </row>
    <row r="4928" spans="2:4" ht="15" x14ac:dyDescent="0.25">
      <c r="B4928" s="110">
        <v>41660</v>
      </c>
      <c r="C4928" s="42">
        <v>248</v>
      </c>
      <c r="D4928" s="18"/>
    </row>
    <row r="4929" spans="2:4" ht="15" x14ac:dyDescent="0.25">
      <c r="B4929" s="110">
        <v>41661</v>
      </c>
      <c r="C4929" s="42">
        <v>252</v>
      </c>
      <c r="D4929" s="18"/>
    </row>
    <row r="4930" spans="2:4" ht="15" x14ac:dyDescent="0.25">
      <c r="B4930" s="110">
        <v>41662</v>
      </c>
      <c r="C4930" s="42">
        <v>261</v>
      </c>
      <c r="D4930" s="18"/>
    </row>
    <row r="4931" spans="2:4" ht="15" x14ac:dyDescent="0.25">
      <c r="B4931" s="110">
        <v>41663</v>
      </c>
      <c r="C4931" s="42">
        <v>264</v>
      </c>
      <c r="D4931" s="18"/>
    </row>
    <row r="4932" spans="2:4" ht="15" x14ac:dyDescent="0.25">
      <c r="B4932" s="110">
        <v>41666</v>
      </c>
      <c r="C4932" s="42">
        <v>264</v>
      </c>
      <c r="D4932" s="18"/>
    </row>
    <row r="4933" spans="2:4" ht="15" x14ac:dyDescent="0.25">
      <c r="B4933" s="110">
        <v>41667</v>
      </c>
      <c r="C4933" s="42">
        <v>264</v>
      </c>
      <c r="D4933" s="18"/>
    </row>
    <row r="4934" spans="2:4" ht="15" x14ac:dyDescent="0.25">
      <c r="B4934" s="110">
        <v>41668</v>
      </c>
      <c r="C4934" s="42">
        <v>273</v>
      </c>
      <c r="D4934" s="18"/>
    </row>
    <row r="4935" spans="2:4" ht="15" x14ac:dyDescent="0.25">
      <c r="B4935" s="110">
        <v>41669</v>
      </c>
      <c r="C4935" s="42">
        <v>273</v>
      </c>
      <c r="D4935" s="18"/>
    </row>
    <row r="4936" spans="2:4" ht="15" x14ac:dyDescent="0.25">
      <c r="B4936" s="110">
        <v>41670</v>
      </c>
      <c r="C4936" s="42">
        <v>272</v>
      </c>
      <c r="D4936" s="18"/>
    </row>
    <row r="4937" spans="2:4" ht="15" x14ac:dyDescent="0.25">
      <c r="B4937" s="110">
        <v>41673</v>
      </c>
      <c r="C4937" s="42">
        <v>278</v>
      </c>
      <c r="D4937" s="18"/>
    </row>
    <row r="4938" spans="2:4" ht="15" x14ac:dyDescent="0.25">
      <c r="B4938" s="110">
        <v>41674</v>
      </c>
      <c r="C4938" s="42">
        <v>268</v>
      </c>
      <c r="D4938" s="18"/>
    </row>
    <row r="4939" spans="2:4" ht="15" x14ac:dyDescent="0.25">
      <c r="B4939" s="110">
        <v>41675</v>
      </c>
      <c r="C4939" s="42">
        <v>260</v>
      </c>
      <c r="D4939" s="18"/>
    </row>
    <row r="4940" spans="2:4" ht="15" x14ac:dyDescent="0.25">
      <c r="B4940" s="110">
        <v>41676</v>
      </c>
      <c r="C4940" s="42">
        <v>254</v>
      </c>
      <c r="D4940" s="18"/>
    </row>
    <row r="4941" spans="2:4" ht="15" x14ac:dyDescent="0.25">
      <c r="B4941" s="110">
        <v>41677</v>
      </c>
      <c r="C4941" s="42">
        <v>252</v>
      </c>
      <c r="D4941" s="18"/>
    </row>
    <row r="4942" spans="2:4" ht="15" x14ac:dyDescent="0.25">
      <c r="B4942" s="110">
        <v>41680</v>
      </c>
      <c r="C4942" s="42">
        <v>256</v>
      </c>
      <c r="D4942" s="18"/>
    </row>
    <row r="4943" spans="2:4" ht="15" x14ac:dyDescent="0.25">
      <c r="B4943" s="110">
        <v>41681</v>
      </c>
      <c r="C4943" s="42">
        <v>255</v>
      </c>
      <c r="D4943" s="18"/>
    </row>
    <row r="4944" spans="2:4" ht="15" x14ac:dyDescent="0.25">
      <c r="B4944" s="110">
        <v>41682</v>
      </c>
      <c r="C4944" s="42">
        <v>255</v>
      </c>
      <c r="D4944" s="18"/>
    </row>
    <row r="4945" spans="2:4" ht="15" x14ac:dyDescent="0.25">
      <c r="B4945" s="110">
        <v>41683</v>
      </c>
      <c r="C4945" s="42">
        <v>257</v>
      </c>
      <c r="D4945" s="18"/>
    </row>
    <row r="4946" spans="2:4" ht="15" x14ac:dyDescent="0.25">
      <c r="B4946" s="110">
        <v>41684</v>
      </c>
      <c r="C4946" s="42">
        <v>256</v>
      </c>
      <c r="D4946" s="18"/>
    </row>
    <row r="4947" spans="2:4" ht="15" x14ac:dyDescent="0.25">
      <c r="B4947" s="110">
        <v>41688</v>
      </c>
      <c r="C4947" s="42">
        <v>259</v>
      </c>
      <c r="D4947" s="18"/>
    </row>
    <row r="4948" spans="2:4" ht="15" x14ac:dyDescent="0.25">
      <c r="B4948" s="110">
        <v>41689</v>
      </c>
      <c r="C4948" s="42">
        <v>251</v>
      </c>
      <c r="D4948" s="18"/>
    </row>
    <row r="4949" spans="2:4" ht="15" x14ac:dyDescent="0.25">
      <c r="B4949" s="110">
        <v>41690</v>
      </c>
      <c r="C4949" s="42">
        <v>249</v>
      </c>
      <c r="D4949" s="18"/>
    </row>
    <row r="4950" spans="2:4" ht="15" x14ac:dyDescent="0.25">
      <c r="B4950" s="110">
        <v>41691</v>
      </c>
      <c r="C4950" s="42">
        <v>246</v>
      </c>
      <c r="D4950" s="18"/>
    </row>
    <row r="4951" spans="2:4" ht="15" x14ac:dyDescent="0.25">
      <c r="B4951" s="110">
        <v>41694</v>
      </c>
      <c r="C4951" s="42">
        <v>239</v>
      </c>
      <c r="D4951" s="18"/>
    </row>
    <row r="4952" spans="2:4" ht="15" x14ac:dyDescent="0.25">
      <c r="B4952" s="110">
        <v>41695</v>
      </c>
      <c r="C4952" s="42">
        <v>244</v>
      </c>
      <c r="D4952" s="18"/>
    </row>
    <row r="4953" spans="2:4" ht="15" x14ac:dyDescent="0.25">
      <c r="B4953" s="110">
        <v>41696</v>
      </c>
      <c r="C4953" s="42">
        <v>249</v>
      </c>
      <c r="D4953" s="18"/>
    </row>
    <row r="4954" spans="2:4" ht="15" x14ac:dyDescent="0.25">
      <c r="B4954" s="110">
        <v>41698</v>
      </c>
      <c r="C4954" s="42">
        <v>245</v>
      </c>
      <c r="D4954" s="18"/>
    </row>
    <row r="4955" spans="2:4" ht="15" x14ac:dyDescent="0.25">
      <c r="B4955" s="110">
        <v>41701</v>
      </c>
      <c r="C4955" s="42">
        <v>251</v>
      </c>
      <c r="D4955" s="18"/>
    </row>
    <row r="4956" spans="2:4" ht="15" x14ac:dyDescent="0.25">
      <c r="B4956" s="110">
        <v>41702</v>
      </c>
      <c r="C4956" s="42">
        <v>238</v>
      </c>
      <c r="D4956" s="18"/>
    </row>
    <row r="4957" spans="2:4" ht="15" x14ac:dyDescent="0.25">
      <c r="B4957" s="110">
        <v>41703</v>
      </c>
      <c r="C4957" s="42">
        <v>229</v>
      </c>
      <c r="D4957" s="18"/>
    </row>
    <row r="4958" spans="2:4" ht="15" x14ac:dyDescent="0.25">
      <c r="B4958" s="110">
        <v>41704</v>
      </c>
      <c r="C4958" s="42">
        <v>226</v>
      </c>
      <c r="D4958" s="18"/>
    </row>
    <row r="4959" spans="2:4" ht="15" x14ac:dyDescent="0.25">
      <c r="B4959" s="110">
        <v>41705</v>
      </c>
      <c r="C4959" s="42">
        <v>230</v>
      </c>
      <c r="D4959" s="18"/>
    </row>
    <row r="4960" spans="2:4" ht="15" x14ac:dyDescent="0.25">
      <c r="B4960" s="110">
        <v>41708</v>
      </c>
      <c r="C4960" s="42">
        <v>232</v>
      </c>
      <c r="D4960" s="18"/>
    </row>
    <row r="4961" spans="2:4" ht="15" x14ac:dyDescent="0.25">
      <c r="B4961" s="110">
        <v>41709</v>
      </c>
      <c r="C4961" s="42">
        <v>237</v>
      </c>
      <c r="D4961" s="18"/>
    </row>
    <row r="4962" spans="2:4" ht="15" x14ac:dyDescent="0.25">
      <c r="B4962" s="110">
        <v>41710</v>
      </c>
      <c r="C4962" s="42">
        <v>238</v>
      </c>
      <c r="D4962" s="18"/>
    </row>
    <row r="4963" spans="2:4" ht="15" x14ac:dyDescent="0.25">
      <c r="B4963" s="110">
        <v>41711</v>
      </c>
      <c r="C4963" s="42">
        <v>245</v>
      </c>
      <c r="D4963" s="18"/>
    </row>
    <row r="4964" spans="2:4" ht="15" x14ac:dyDescent="0.25">
      <c r="B4964" s="110">
        <v>41712</v>
      </c>
      <c r="C4964" s="42">
        <v>245</v>
      </c>
      <c r="D4964" s="18"/>
    </row>
    <row r="4965" spans="2:4" ht="15" x14ac:dyDescent="0.25">
      <c r="B4965" s="110">
        <v>41715</v>
      </c>
      <c r="C4965" s="42">
        <v>240</v>
      </c>
      <c r="D4965" s="18"/>
    </row>
    <row r="4966" spans="2:4" ht="15" x14ac:dyDescent="0.25">
      <c r="B4966" s="110">
        <v>41716</v>
      </c>
      <c r="C4966" s="42">
        <v>234</v>
      </c>
      <c r="D4966" s="18"/>
    </row>
    <row r="4967" spans="2:4" ht="15" x14ac:dyDescent="0.25">
      <c r="B4967" s="110">
        <v>41717</v>
      </c>
      <c r="C4967" s="42">
        <v>232</v>
      </c>
      <c r="D4967" s="18"/>
    </row>
    <row r="4968" spans="2:4" ht="15" x14ac:dyDescent="0.25">
      <c r="B4968" s="110">
        <v>41718</v>
      </c>
      <c r="C4968" s="42">
        <v>236</v>
      </c>
      <c r="D4968" s="18"/>
    </row>
    <row r="4969" spans="2:4" ht="15" x14ac:dyDescent="0.25">
      <c r="B4969" s="110">
        <v>41719</v>
      </c>
      <c r="C4969" s="42">
        <v>234</v>
      </c>
      <c r="D4969" s="18"/>
    </row>
    <row r="4970" spans="2:4" ht="15" x14ac:dyDescent="0.25">
      <c r="B4970" s="110">
        <v>41722</v>
      </c>
      <c r="C4970" s="42">
        <v>237</v>
      </c>
      <c r="D4970" s="18"/>
    </row>
    <row r="4971" spans="2:4" ht="15" x14ac:dyDescent="0.25">
      <c r="B4971" s="110">
        <v>41723</v>
      </c>
      <c r="C4971" s="42">
        <v>230</v>
      </c>
      <c r="D4971" s="18"/>
    </row>
    <row r="4972" spans="2:4" ht="15" x14ac:dyDescent="0.25">
      <c r="B4972" s="110">
        <v>41724</v>
      </c>
      <c r="C4972" s="42">
        <v>223</v>
      </c>
      <c r="D4972" s="18"/>
    </row>
    <row r="4973" spans="2:4" ht="15" x14ac:dyDescent="0.25">
      <c r="B4973" s="110">
        <v>41725</v>
      </c>
      <c r="C4973" s="42">
        <v>224</v>
      </c>
      <c r="D4973" s="18"/>
    </row>
    <row r="4974" spans="2:4" ht="15" x14ac:dyDescent="0.25">
      <c r="B4974" s="110">
        <v>41726</v>
      </c>
      <c r="C4974" s="42">
        <v>227</v>
      </c>
      <c r="D4974" s="18"/>
    </row>
    <row r="4975" spans="2:4" ht="15" x14ac:dyDescent="0.25">
      <c r="B4975" s="110">
        <v>41729</v>
      </c>
      <c r="C4975" s="42">
        <v>228</v>
      </c>
      <c r="D4975" s="18"/>
    </row>
    <row r="4976" spans="2:4" ht="15" x14ac:dyDescent="0.25">
      <c r="B4976" s="110">
        <v>41730</v>
      </c>
      <c r="C4976" s="42">
        <v>222</v>
      </c>
      <c r="D4976" s="18"/>
    </row>
    <row r="4977" spans="2:4" ht="15" x14ac:dyDescent="0.25">
      <c r="B4977" s="110">
        <v>41731</v>
      </c>
      <c r="C4977" s="42">
        <v>223</v>
      </c>
      <c r="D4977" s="18"/>
    </row>
    <row r="4978" spans="2:4" ht="15" x14ac:dyDescent="0.25">
      <c r="B4978" s="110">
        <v>41732</v>
      </c>
      <c r="C4978" s="42">
        <v>223</v>
      </c>
      <c r="D4978" s="18"/>
    </row>
    <row r="4979" spans="2:4" ht="15" x14ac:dyDescent="0.25">
      <c r="B4979" s="110">
        <v>41733</v>
      </c>
      <c r="C4979" s="42">
        <v>221</v>
      </c>
      <c r="D4979" s="18"/>
    </row>
    <row r="4980" spans="2:4" ht="15" x14ac:dyDescent="0.25">
      <c r="B4980" s="110">
        <v>41736</v>
      </c>
      <c r="C4980" s="42">
        <v>222</v>
      </c>
      <c r="D4980" s="18"/>
    </row>
    <row r="4981" spans="2:4" ht="15" x14ac:dyDescent="0.25">
      <c r="B4981" s="110">
        <v>41737</v>
      </c>
      <c r="C4981" s="42">
        <v>221</v>
      </c>
      <c r="D4981" s="18"/>
    </row>
    <row r="4982" spans="2:4" ht="15" x14ac:dyDescent="0.25">
      <c r="B4982" s="110">
        <v>41738</v>
      </c>
      <c r="C4982" s="42">
        <v>222</v>
      </c>
      <c r="D4982" s="18"/>
    </row>
    <row r="4983" spans="2:4" ht="15" x14ac:dyDescent="0.25">
      <c r="B4983" s="110">
        <v>41739</v>
      </c>
      <c r="C4983" s="42">
        <v>220</v>
      </c>
      <c r="D4983" s="18"/>
    </row>
    <row r="4984" spans="2:4" ht="15" x14ac:dyDescent="0.25">
      <c r="B4984" s="110">
        <v>41740</v>
      </c>
      <c r="C4984" s="42">
        <v>222</v>
      </c>
      <c r="D4984" s="18"/>
    </row>
    <row r="4985" spans="2:4" ht="15" x14ac:dyDescent="0.25">
      <c r="B4985" s="110">
        <v>41743</v>
      </c>
      <c r="C4985" s="42">
        <v>223</v>
      </c>
      <c r="D4985" s="18"/>
    </row>
    <row r="4986" spans="2:4" ht="15" x14ac:dyDescent="0.25">
      <c r="B4986" s="110">
        <v>41744</v>
      </c>
      <c r="C4986" s="42">
        <v>224</v>
      </c>
      <c r="D4986" s="18"/>
    </row>
    <row r="4987" spans="2:4" ht="15" x14ac:dyDescent="0.25">
      <c r="B4987" s="110">
        <v>41745</v>
      </c>
      <c r="C4987" s="42">
        <v>221</v>
      </c>
      <c r="D4987" s="18"/>
    </row>
    <row r="4988" spans="2:4" ht="15" x14ac:dyDescent="0.25">
      <c r="B4988" s="110">
        <v>41746</v>
      </c>
      <c r="C4988" s="42">
        <v>212</v>
      </c>
      <c r="D4988" s="18"/>
    </row>
    <row r="4989" spans="2:4" ht="15" x14ac:dyDescent="0.25">
      <c r="B4989" s="110">
        <v>41750</v>
      </c>
      <c r="C4989" s="42">
        <v>213</v>
      </c>
      <c r="D4989" s="18"/>
    </row>
    <row r="4990" spans="2:4" ht="15" x14ac:dyDescent="0.25">
      <c r="B4990" s="110">
        <v>41751</v>
      </c>
      <c r="C4990" s="42">
        <v>215</v>
      </c>
      <c r="D4990" s="18"/>
    </row>
    <row r="4991" spans="2:4" ht="15" x14ac:dyDescent="0.25">
      <c r="B4991" s="110">
        <v>41752</v>
      </c>
      <c r="C4991" s="42">
        <v>219</v>
      </c>
      <c r="D4991" s="18"/>
    </row>
    <row r="4992" spans="2:4" ht="15" x14ac:dyDescent="0.25">
      <c r="B4992" s="110">
        <v>41753</v>
      </c>
      <c r="C4992" s="42">
        <v>220</v>
      </c>
      <c r="D4992" s="18"/>
    </row>
    <row r="4993" spans="2:4" ht="15" x14ac:dyDescent="0.25">
      <c r="B4993" s="110">
        <v>41754</v>
      </c>
      <c r="C4993" s="42">
        <v>222</v>
      </c>
      <c r="D4993" s="18"/>
    </row>
    <row r="4994" spans="2:4" ht="15" x14ac:dyDescent="0.25">
      <c r="B4994" s="110">
        <v>41757</v>
      </c>
      <c r="C4994" s="42">
        <v>219</v>
      </c>
      <c r="D4994" s="18"/>
    </row>
    <row r="4995" spans="2:4" ht="15" x14ac:dyDescent="0.25">
      <c r="B4995" s="110">
        <v>41758</v>
      </c>
      <c r="C4995" s="42">
        <v>214</v>
      </c>
      <c r="D4995" s="18"/>
    </row>
    <row r="4996" spans="2:4" ht="15" x14ac:dyDescent="0.25">
      <c r="B4996" s="110">
        <v>41759</v>
      </c>
      <c r="C4996" s="42">
        <v>211</v>
      </c>
      <c r="D4996" s="18"/>
    </row>
    <row r="4997" spans="2:4" ht="15" x14ac:dyDescent="0.25">
      <c r="B4997" s="110">
        <v>41760</v>
      </c>
      <c r="C4997" s="42">
        <v>209</v>
      </c>
      <c r="D4997" s="18"/>
    </row>
    <row r="4998" spans="2:4" ht="15" x14ac:dyDescent="0.25">
      <c r="B4998" s="110">
        <v>41761</v>
      </c>
      <c r="C4998" s="42">
        <v>207</v>
      </c>
      <c r="D4998" s="18"/>
    </row>
    <row r="4999" spans="2:4" ht="15" x14ac:dyDescent="0.25">
      <c r="B4999" s="110">
        <v>41764</v>
      </c>
      <c r="C4999" s="42">
        <v>207</v>
      </c>
      <c r="D4999" s="18"/>
    </row>
    <row r="5000" spans="2:4" ht="15" x14ac:dyDescent="0.25">
      <c r="B5000" s="110">
        <v>41765</v>
      </c>
      <c r="C5000" s="42">
        <v>204</v>
      </c>
      <c r="D5000" s="18"/>
    </row>
    <row r="5001" spans="2:4" ht="15" x14ac:dyDescent="0.25">
      <c r="B5001" s="110">
        <v>41766</v>
      </c>
      <c r="C5001" s="42">
        <v>204</v>
      </c>
      <c r="D5001" s="18"/>
    </row>
    <row r="5002" spans="2:4" ht="15" x14ac:dyDescent="0.25">
      <c r="B5002" s="110">
        <v>41767</v>
      </c>
      <c r="C5002" s="42">
        <v>202</v>
      </c>
      <c r="D5002" s="18"/>
    </row>
    <row r="5003" spans="2:4" ht="15" x14ac:dyDescent="0.25">
      <c r="B5003" s="110">
        <v>41768</v>
      </c>
      <c r="C5003" s="42">
        <v>205</v>
      </c>
      <c r="D5003" s="18"/>
    </row>
    <row r="5004" spans="2:4" ht="15" x14ac:dyDescent="0.25">
      <c r="B5004" s="110">
        <v>41771</v>
      </c>
      <c r="C5004" s="42">
        <v>205</v>
      </c>
      <c r="D5004" s="18"/>
    </row>
    <row r="5005" spans="2:4" ht="15" x14ac:dyDescent="0.25">
      <c r="B5005" s="110">
        <v>41772</v>
      </c>
      <c r="C5005" s="42">
        <v>205</v>
      </c>
      <c r="D5005" s="18"/>
    </row>
    <row r="5006" spans="2:4" ht="15" x14ac:dyDescent="0.25">
      <c r="B5006" s="110">
        <v>41773</v>
      </c>
      <c r="C5006" s="42">
        <v>207</v>
      </c>
      <c r="D5006" s="18"/>
    </row>
    <row r="5007" spans="2:4" ht="15" x14ac:dyDescent="0.25">
      <c r="B5007" s="110">
        <v>41774</v>
      </c>
      <c r="C5007" s="42">
        <v>214</v>
      </c>
      <c r="D5007" s="18"/>
    </row>
    <row r="5008" spans="2:4" ht="15" x14ac:dyDescent="0.25">
      <c r="B5008" s="110">
        <v>41775</v>
      </c>
      <c r="C5008" s="42">
        <v>212</v>
      </c>
      <c r="D5008" s="18"/>
    </row>
    <row r="5009" spans="2:4" ht="15" x14ac:dyDescent="0.25">
      <c r="B5009" s="110">
        <v>41778</v>
      </c>
      <c r="C5009" s="42">
        <v>210</v>
      </c>
      <c r="D5009" s="18"/>
    </row>
    <row r="5010" spans="2:4" ht="15" x14ac:dyDescent="0.25">
      <c r="B5010" s="110">
        <v>41779</v>
      </c>
      <c r="C5010" s="42">
        <v>216</v>
      </c>
      <c r="D5010" s="18"/>
    </row>
    <row r="5011" spans="2:4" ht="15" x14ac:dyDescent="0.25">
      <c r="B5011" s="110">
        <v>41780</v>
      </c>
      <c r="C5011" s="42">
        <v>212</v>
      </c>
      <c r="D5011" s="18"/>
    </row>
    <row r="5012" spans="2:4" ht="15" x14ac:dyDescent="0.25">
      <c r="B5012" s="110">
        <v>41781</v>
      </c>
      <c r="C5012" s="42">
        <v>215</v>
      </c>
      <c r="D5012" s="18"/>
    </row>
    <row r="5013" spans="2:4" ht="15" x14ac:dyDescent="0.25">
      <c r="B5013" s="110">
        <v>41782</v>
      </c>
      <c r="C5013" s="42">
        <v>214</v>
      </c>
      <c r="D5013" s="18"/>
    </row>
    <row r="5014" spans="2:4" ht="15" x14ac:dyDescent="0.25">
      <c r="B5014" s="110">
        <v>41786</v>
      </c>
      <c r="C5014" s="42">
        <v>216</v>
      </c>
      <c r="D5014" s="18"/>
    </row>
    <row r="5015" spans="2:4" ht="15" x14ac:dyDescent="0.25">
      <c r="B5015" s="110">
        <v>41787</v>
      </c>
      <c r="C5015" s="42">
        <v>212</v>
      </c>
      <c r="D5015" s="18"/>
    </row>
    <row r="5016" spans="2:4" ht="15" x14ac:dyDescent="0.25">
      <c r="B5016" s="110">
        <v>41788</v>
      </c>
      <c r="C5016" s="42">
        <v>206</v>
      </c>
      <c r="D5016" s="18"/>
    </row>
    <row r="5017" spans="2:4" ht="15" x14ac:dyDescent="0.25">
      <c r="B5017" s="110">
        <v>41789</v>
      </c>
      <c r="C5017" s="42">
        <v>208</v>
      </c>
      <c r="D5017" s="18"/>
    </row>
    <row r="5018" spans="2:4" ht="15" x14ac:dyDescent="0.25">
      <c r="B5018" s="110">
        <v>41792</v>
      </c>
      <c r="C5018" s="42">
        <v>208</v>
      </c>
      <c r="D5018" s="18"/>
    </row>
    <row r="5019" spans="2:4" ht="15" x14ac:dyDescent="0.25">
      <c r="B5019" s="110">
        <v>41793</v>
      </c>
      <c r="C5019" s="42">
        <v>207</v>
      </c>
      <c r="D5019" s="18"/>
    </row>
    <row r="5020" spans="2:4" ht="15" x14ac:dyDescent="0.25">
      <c r="B5020" s="110">
        <v>41794</v>
      </c>
      <c r="C5020" s="42">
        <v>210</v>
      </c>
      <c r="D5020" s="18"/>
    </row>
    <row r="5021" spans="2:4" ht="15" x14ac:dyDescent="0.25">
      <c r="B5021" s="110">
        <v>41795</v>
      </c>
      <c r="C5021" s="42">
        <v>207</v>
      </c>
      <c r="D5021" s="18"/>
    </row>
    <row r="5022" spans="2:4" ht="15" x14ac:dyDescent="0.25">
      <c r="B5022" s="110">
        <v>41796</v>
      </c>
      <c r="C5022" s="42">
        <v>198</v>
      </c>
      <c r="D5022" s="18"/>
    </row>
    <row r="5023" spans="2:4" ht="15" x14ac:dyDescent="0.25">
      <c r="B5023" s="110">
        <v>41799</v>
      </c>
      <c r="C5023" s="42">
        <v>197</v>
      </c>
      <c r="D5023" s="18"/>
    </row>
    <row r="5024" spans="2:4" ht="15" x14ac:dyDescent="0.25">
      <c r="B5024" s="110">
        <v>41800</v>
      </c>
      <c r="C5024" s="42">
        <v>201</v>
      </c>
      <c r="D5024" s="18"/>
    </row>
    <row r="5025" spans="2:4" ht="15" x14ac:dyDescent="0.25">
      <c r="B5025" s="110">
        <v>41801</v>
      </c>
      <c r="C5025" s="42">
        <v>212</v>
      </c>
      <c r="D5025" s="18"/>
    </row>
    <row r="5026" spans="2:4" ht="15" x14ac:dyDescent="0.25">
      <c r="B5026" s="110">
        <v>41802</v>
      </c>
      <c r="C5026" s="42">
        <v>211</v>
      </c>
      <c r="D5026" s="18"/>
    </row>
    <row r="5027" spans="2:4" ht="15" x14ac:dyDescent="0.25">
      <c r="B5027" s="110">
        <v>41803</v>
      </c>
      <c r="C5027" s="42">
        <v>204</v>
      </c>
      <c r="D5027" s="18"/>
    </row>
    <row r="5028" spans="2:4" ht="15" x14ac:dyDescent="0.25">
      <c r="B5028" s="110">
        <v>41806</v>
      </c>
      <c r="C5028" s="42">
        <v>208</v>
      </c>
      <c r="D5028" s="18"/>
    </row>
    <row r="5029" spans="2:4" ht="15" x14ac:dyDescent="0.25">
      <c r="B5029" s="110">
        <v>41807</v>
      </c>
      <c r="C5029" s="42">
        <v>207</v>
      </c>
      <c r="D5029" s="18"/>
    </row>
    <row r="5030" spans="2:4" ht="15" x14ac:dyDescent="0.25">
      <c r="B5030" s="110">
        <v>41808</v>
      </c>
      <c r="C5030" s="42">
        <v>206</v>
      </c>
      <c r="D5030" s="18"/>
    </row>
    <row r="5031" spans="2:4" ht="15" x14ac:dyDescent="0.25">
      <c r="B5031" s="110">
        <v>41809</v>
      </c>
      <c r="C5031" s="42">
        <v>208</v>
      </c>
      <c r="D5031" s="18"/>
    </row>
    <row r="5032" spans="2:4" ht="15" x14ac:dyDescent="0.25">
      <c r="B5032" s="110">
        <v>41810</v>
      </c>
      <c r="C5032" s="42">
        <v>209</v>
      </c>
      <c r="D5032" s="18"/>
    </row>
    <row r="5033" spans="2:4" ht="15" x14ac:dyDescent="0.25">
      <c r="B5033" s="110">
        <v>41813</v>
      </c>
      <c r="C5033" s="42">
        <v>208</v>
      </c>
      <c r="D5033" s="18"/>
    </row>
    <row r="5034" spans="2:4" ht="15" x14ac:dyDescent="0.25">
      <c r="B5034" s="110">
        <v>41814</v>
      </c>
      <c r="C5034" s="42">
        <v>207</v>
      </c>
      <c r="D5034" s="18"/>
    </row>
    <row r="5035" spans="2:4" ht="15" x14ac:dyDescent="0.25">
      <c r="B5035" s="110">
        <v>41815</v>
      </c>
      <c r="C5035" s="42">
        <v>203</v>
      </c>
      <c r="D5035" s="18"/>
    </row>
    <row r="5036" spans="2:4" ht="15" x14ac:dyDescent="0.25">
      <c r="B5036" s="110">
        <v>41816</v>
      </c>
      <c r="C5036" s="42">
        <v>203</v>
      </c>
      <c r="D5036" s="18"/>
    </row>
    <row r="5037" spans="2:4" ht="15" x14ac:dyDescent="0.25">
      <c r="B5037" s="110">
        <v>41817</v>
      </c>
      <c r="C5037" s="42">
        <v>205</v>
      </c>
      <c r="D5037" s="18"/>
    </row>
    <row r="5038" spans="2:4" ht="15" x14ac:dyDescent="0.25">
      <c r="B5038" s="110">
        <v>41820</v>
      </c>
      <c r="C5038" s="42">
        <v>208</v>
      </c>
      <c r="D5038" s="18"/>
    </row>
    <row r="5039" spans="2:4" ht="15" x14ac:dyDescent="0.25">
      <c r="B5039" s="110">
        <v>41821</v>
      </c>
      <c r="C5039" s="42">
        <v>206</v>
      </c>
      <c r="D5039" s="18"/>
    </row>
    <row r="5040" spans="2:4" ht="15" x14ac:dyDescent="0.25">
      <c r="B5040" s="110">
        <v>41822</v>
      </c>
      <c r="C5040" s="42">
        <v>207</v>
      </c>
      <c r="D5040" s="18"/>
    </row>
    <row r="5041" spans="2:4" ht="15" x14ac:dyDescent="0.25">
      <c r="B5041" s="110">
        <v>41823</v>
      </c>
      <c r="C5041" s="42">
        <v>206</v>
      </c>
      <c r="D5041" s="18"/>
    </row>
    <row r="5042" spans="2:4" ht="15" x14ac:dyDescent="0.25">
      <c r="B5042" s="110">
        <v>41827</v>
      </c>
      <c r="C5042" s="42">
        <v>206</v>
      </c>
      <c r="D5042" s="18"/>
    </row>
    <row r="5043" spans="2:4" ht="15" x14ac:dyDescent="0.25">
      <c r="B5043" s="110">
        <v>41828</v>
      </c>
      <c r="C5043" s="42">
        <v>208</v>
      </c>
      <c r="D5043" s="18"/>
    </row>
    <row r="5044" spans="2:4" ht="15" x14ac:dyDescent="0.25">
      <c r="B5044" s="110">
        <v>41829</v>
      </c>
      <c r="C5044" s="42">
        <v>212</v>
      </c>
      <c r="D5044" s="18"/>
    </row>
    <row r="5045" spans="2:4" ht="15" x14ac:dyDescent="0.25">
      <c r="B5045" s="110">
        <v>41830</v>
      </c>
      <c r="C5045" s="42">
        <v>214</v>
      </c>
      <c r="D5045" s="18"/>
    </row>
    <row r="5046" spans="2:4" ht="15" x14ac:dyDescent="0.25">
      <c r="B5046" s="110">
        <v>41831</v>
      </c>
      <c r="C5046" s="42">
        <v>215</v>
      </c>
      <c r="D5046" s="18"/>
    </row>
    <row r="5047" spans="2:4" ht="15" x14ac:dyDescent="0.25">
      <c r="B5047" s="110">
        <v>41834</v>
      </c>
      <c r="C5047" s="42">
        <v>213</v>
      </c>
      <c r="D5047" s="18"/>
    </row>
    <row r="5048" spans="2:4" ht="15" x14ac:dyDescent="0.25">
      <c r="B5048" s="110">
        <v>41835</v>
      </c>
      <c r="C5048" s="42">
        <v>214</v>
      </c>
      <c r="D5048" s="18"/>
    </row>
    <row r="5049" spans="2:4" ht="15" x14ac:dyDescent="0.25">
      <c r="B5049" s="110">
        <v>41836</v>
      </c>
      <c r="C5049" s="42">
        <v>214</v>
      </c>
      <c r="D5049" s="18"/>
    </row>
    <row r="5050" spans="2:4" ht="15" x14ac:dyDescent="0.25">
      <c r="B5050" s="110">
        <v>41837</v>
      </c>
      <c r="C5050" s="42">
        <v>219</v>
      </c>
      <c r="D5050" s="18"/>
    </row>
    <row r="5051" spans="2:4" ht="15" x14ac:dyDescent="0.25">
      <c r="B5051" s="110">
        <v>41838</v>
      </c>
      <c r="C5051" s="42">
        <v>209</v>
      </c>
      <c r="D5051" s="18"/>
    </row>
    <row r="5052" spans="2:4" ht="15" x14ac:dyDescent="0.25">
      <c r="B5052" s="110">
        <v>41841</v>
      </c>
      <c r="C5052" s="42">
        <v>208</v>
      </c>
      <c r="D5052" s="18"/>
    </row>
    <row r="5053" spans="2:4" ht="15" x14ac:dyDescent="0.25">
      <c r="B5053" s="110">
        <v>41842</v>
      </c>
      <c r="C5053" s="42">
        <v>207</v>
      </c>
      <c r="D5053" s="18"/>
    </row>
    <row r="5054" spans="2:4" ht="15" x14ac:dyDescent="0.25">
      <c r="B5054" s="110">
        <v>41843</v>
      </c>
      <c r="C5054" s="42">
        <v>203</v>
      </c>
      <c r="D5054" s="18"/>
    </row>
    <row r="5055" spans="2:4" ht="15" x14ac:dyDescent="0.25">
      <c r="B5055" s="110">
        <v>41844</v>
      </c>
      <c r="C5055" s="42">
        <v>203</v>
      </c>
      <c r="D5055" s="18"/>
    </row>
    <row r="5056" spans="2:4" ht="15" x14ac:dyDescent="0.25">
      <c r="B5056" s="110">
        <v>41845</v>
      </c>
      <c r="C5056" s="42">
        <v>209</v>
      </c>
      <c r="D5056" s="18"/>
    </row>
    <row r="5057" spans="2:4" ht="15" x14ac:dyDescent="0.25">
      <c r="B5057" s="110">
        <v>41848</v>
      </c>
      <c r="C5057" s="42">
        <v>210</v>
      </c>
      <c r="D5057" s="18"/>
    </row>
    <row r="5058" spans="2:4" ht="15" x14ac:dyDescent="0.25">
      <c r="B5058" s="110">
        <v>41849</v>
      </c>
      <c r="C5058" s="42">
        <v>215</v>
      </c>
      <c r="D5058" s="18"/>
    </row>
    <row r="5059" spans="2:4" ht="15" x14ac:dyDescent="0.25">
      <c r="B5059" s="110">
        <v>41850</v>
      </c>
      <c r="C5059" s="42">
        <v>206</v>
      </c>
      <c r="D5059" s="18"/>
    </row>
    <row r="5060" spans="2:4" ht="15" x14ac:dyDescent="0.25">
      <c r="B5060" s="110">
        <v>41851</v>
      </c>
      <c r="C5060" s="42">
        <v>212</v>
      </c>
      <c r="D5060" s="18"/>
    </row>
    <row r="5061" spans="2:4" ht="15" x14ac:dyDescent="0.25">
      <c r="B5061" s="110">
        <v>41852</v>
      </c>
      <c r="C5061" s="42">
        <v>225</v>
      </c>
      <c r="D5061" s="18"/>
    </row>
    <row r="5062" spans="2:4" ht="15" x14ac:dyDescent="0.25">
      <c r="B5062" s="110">
        <v>41855</v>
      </c>
      <c r="C5062" s="42">
        <v>224</v>
      </c>
      <c r="D5062" s="18"/>
    </row>
    <row r="5063" spans="2:4" ht="15" x14ac:dyDescent="0.25">
      <c r="B5063" s="110">
        <v>41856</v>
      </c>
      <c r="C5063" s="42">
        <v>231</v>
      </c>
      <c r="D5063" s="18"/>
    </row>
    <row r="5064" spans="2:4" ht="15" x14ac:dyDescent="0.25">
      <c r="B5064" s="110">
        <v>41857</v>
      </c>
      <c r="C5064" s="42">
        <v>230</v>
      </c>
      <c r="D5064" s="18"/>
    </row>
    <row r="5065" spans="2:4" ht="15" x14ac:dyDescent="0.25">
      <c r="B5065" s="110">
        <v>41858</v>
      </c>
      <c r="C5065" s="42">
        <v>234</v>
      </c>
      <c r="D5065" s="18"/>
    </row>
    <row r="5066" spans="2:4" ht="15" x14ac:dyDescent="0.25">
      <c r="B5066" s="110">
        <v>41859</v>
      </c>
      <c r="C5066" s="42">
        <v>233</v>
      </c>
      <c r="D5066" s="18"/>
    </row>
    <row r="5067" spans="2:4" ht="15" x14ac:dyDescent="0.25">
      <c r="B5067" s="110">
        <v>41862</v>
      </c>
      <c r="C5067" s="42">
        <v>231</v>
      </c>
      <c r="D5067" s="18"/>
    </row>
    <row r="5068" spans="2:4" ht="15" x14ac:dyDescent="0.25">
      <c r="B5068" s="110">
        <v>41863</v>
      </c>
      <c r="C5068" s="42">
        <v>228</v>
      </c>
      <c r="D5068" s="18"/>
    </row>
    <row r="5069" spans="2:4" ht="15" x14ac:dyDescent="0.25">
      <c r="B5069" s="110">
        <v>41864</v>
      </c>
      <c r="C5069" s="42">
        <v>227</v>
      </c>
      <c r="D5069" s="18"/>
    </row>
    <row r="5070" spans="2:4" ht="15" x14ac:dyDescent="0.25">
      <c r="B5070" s="110">
        <v>41865</v>
      </c>
      <c r="C5070" s="42">
        <v>221</v>
      </c>
      <c r="D5070" s="18"/>
    </row>
    <row r="5071" spans="2:4" ht="15" x14ac:dyDescent="0.25">
      <c r="B5071" s="110">
        <v>41866</v>
      </c>
      <c r="C5071" s="42">
        <v>222</v>
      </c>
      <c r="D5071" s="18"/>
    </row>
    <row r="5072" spans="2:4" ht="15" x14ac:dyDescent="0.25">
      <c r="B5072" s="110">
        <v>41869</v>
      </c>
      <c r="C5072" s="42">
        <v>218</v>
      </c>
      <c r="D5072" s="18"/>
    </row>
    <row r="5073" spans="2:4" ht="15" x14ac:dyDescent="0.25">
      <c r="B5073" s="110">
        <v>41870</v>
      </c>
      <c r="C5073" s="42">
        <v>215</v>
      </c>
      <c r="D5073" s="18"/>
    </row>
    <row r="5074" spans="2:4" ht="15" x14ac:dyDescent="0.25">
      <c r="B5074" s="110">
        <v>41871</v>
      </c>
      <c r="C5074" s="42">
        <v>213</v>
      </c>
      <c r="D5074" s="18"/>
    </row>
    <row r="5075" spans="2:4" ht="15" x14ac:dyDescent="0.25">
      <c r="B5075" s="110">
        <v>41872</v>
      </c>
      <c r="C5075" s="42">
        <v>211</v>
      </c>
      <c r="D5075" s="18"/>
    </row>
    <row r="5076" spans="2:4" ht="15" x14ac:dyDescent="0.25">
      <c r="B5076" s="110">
        <v>41873</v>
      </c>
      <c r="C5076" s="42">
        <v>212</v>
      </c>
      <c r="D5076" s="18"/>
    </row>
    <row r="5077" spans="2:4" ht="15" x14ac:dyDescent="0.25">
      <c r="B5077" s="110">
        <v>41876</v>
      </c>
      <c r="C5077" s="42">
        <v>212</v>
      </c>
      <c r="D5077" s="18"/>
    </row>
    <row r="5078" spans="2:4" ht="15" x14ac:dyDescent="0.25">
      <c r="B5078" s="110">
        <v>41877</v>
      </c>
      <c r="C5078" s="42">
        <v>209</v>
      </c>
      <c r="D5078" s="18"/>
    </row>
    <row r="5079" spans="2:4" ht="15" x14ac:dyDescent="0.25">
      <c r="B5079" s="110">
        <v>41878</v>
      </c>
      <c r="C5079" s="42">
        <v>205</v>
      </c>
      <c r="D5079" s="18"/>
    </row>
    <row r="5080" spans="2:4" ht="15" x14ac:dyDescent="0.25">
      <c r="B5080" s="110">
        <v>41879</v>
      </c>
      <c r="C5080" s="42">
        <v>206</v>
      </c>
      <c r="D5080" s="18"/>
    </row>
    <row r="5081" spans="2:4" ht="15" x14ac:dyDescent="0.25">
      <c r="B5081" s="110">
        <v>41880</v>
      </c>
      <c r="C5081" s="42">
        <v>205</v>
      </c>
      <c r="D5081" s="18"/>
    </row>
    <row r="5082" spans="2:4" ht="15" x14ac:dyDescent="0.25">
      <c r="B5082" s="110">
        <v>41884</v>
      </c>
      <c r="C5082" s="42">
        <v>203</v>
      </c>
      <c r="D5082" s="18"/>
    </row>
    <row r="5083" spans="2:4" ht="15" x14ac:dyDescent="0.25">
      <c r="B5083" s="110">
        <v>41885</v>
      </c>
      <c r="C5083" s="42">
        <v>201</v>
      </c>
      <c r="D5083" s="18"/>
    </row>
    <row r="5084" spans="2:4" ht="15" x14ac:dyDescent="0.25">
      <c r="B5084" s="110">
        <v>41886</v>
      </c>
      <c r="C5084" s="42">
        <v>203</v>
      </c>
      <c r="D5084" s="18"/>
    </row>
    <row r="5085" spans="2:4" ht="15" x14ac:dyDescent="0.25">
      <c r="B5085" s="110">
        <v>41887</v>
      </c>
      <c r="C5085" s="42">
        <v>200</v>
      </c>
      <c r="D5085" s="18"/>
    </row>
    <row r="5086" spans="2:4" ht="15" x14ac:dyDescent="0.25">
      <c r="B5086" s="110">
        <v>41890</v>
      </c>
      <c r="C5086" s="42">
        <v>200</v>
      </c>
      <c r="D5086" s="18"/>
    </row>
    <row r="5087" spans="2:4" ht="15" x14ac:dyDescent="0.25">
      <c r="B5087" s="110">
        <v>41891</v>
      </c>
      <c r="C5087" s="42">
        <v>210</v>
      </c>
      <c r="D5087" s="18"/>
    </row>
    <row r="5088" spans="2:4" ht="15" x14ac:dyDescent="0.25">
      <c r="B5088" s="110">
        <v>41892</v>
      </c>
      <c r="C5088" s="42">
        <v>208</v>
      </c>
      <c r="D5088" s="18"/>
    </row>
    <row r="5089" spans="2:4" ht="15" x14ac:dyDescent="0.25">
      <c r="B5089" s="110">
        <v>41893</v>
      </c>
      <c r="C5089" s="42">
        <v>209</v>
      </c>
      <c r="D5089" s="18"/>
    </row>
    <row r="5090" spans="2:4" ht="15" x14ac:dyDescent="0.25">
      <c r="B5090" s="110">
        <v>41894</v>
      </c>
      <c r="C5090" s="42">
        <v>214</v>
      </c>
      <c r="D5090" s="18"/>
    </row>
    <row r="5091" spans="2:4" ht="15" x14ac:dyDescent="0.25">
      <c r="B5091" s="110">
        <v>41897</v>
      </c>
      <c r="C5091" s="42">
        <v>219</v>
      </c>
      <c r="D5091" s="18"/>
    </row>
    <row r="5092" spans="2:4" ht="15" x14ac:dyDescent="0.25">
      <c r="B5092" s="110">
        <v>41898</v>
      </c>
      <c r="C5092" s="42">
        <v>218</v>
      </c>
      <c r="D5092" s="18"/>
    </row>
    <row r="5093" spans="2:4" ht="15" x14ac:dyDescent="0.25">
      <c r="B5093" s="110">
        <v>41899</v>
      </c>
      <c r="C5093" s="42">
        <v>209</v>
      </c>
      <c r="D5093" s="18"/>
    </row>
    <row r="5094" spans="2:4" ht="15" x14ac:dyDescent="0.25">
      <c r="B5094" s="110">
        <v>41900</v>
      </c>
      <c r="C5094" s="42">
        <v>210</v>
      </c>
      <c r="D5094" s="18"/>
    </row>
    <row r="5095" spans="2:4" ht="15" x14ac:dyDescent="0.25">
      <c r="B5095" s="110">
        <v>41901</v>
      </c>
      <c r="C5095" s="42">
        <v>212</v>
      </c>
      <c r="D5095" s="18"/>
    </row>
    <row r="5096" spans="2:4" ht="15" x14ac:dyDescent="0.25">
      <c r="B5096" s="110">
        <v>41904</v>
      </c>
      <c r="C5096" s="42">
        <v>219</v>
      </c>
      <c r="D5096" s="18"/>
    </row>
    <row r="5097" spans="2:4" ht="15" x14ac:dyDescent="0.25">
      <c r="B5097" s="110">
        <v>41905</v>
      </c>
      <c r="C5097" s="42">
        <v>220</v>
      </c>
      <c r="D5097" s="18"/>
    </row>
    <row r="5098" spans="2:4" ht="15" x14ac:dyDescent="0.25">
      <c r="B5098" s="110">
        <v>41906</v>
      </c>
      <c r="C5098" s="42">
        <v>218</v>
      </c>
      <c r="D5098" s="18"/>
    </row>
    <row r="5099" spans="2:4" ht="15" x14ac:dyDescent="0.25">
      <c r="B5099" s="110">
        <v>41907</v>
      </c>
      <c r="C5099" s="42">
        <v>228</v>
      </c>
      <c r="D5099" s="18"/>
    </row>
    <row r="5100" spans="2:4" ht="15" x14ac:dyDescent="0.25">
      <c r="B5100" s="110">
        <v>41908</v>
      </c>
      <c r="C5100" s="42">
        <v>230</v>
      </c>
      <c r="D5100" s="18"/>
    </row>
    <row r="5101" spans="2:4" ht="15" x14ac:dyDescent="0.25">
      <c r="B5101" s="110">
        <v>41911</v>
      </c>
      <c r="C5101" s="42">
        <v>243</v>
      </c>
      <c r="D5101" s="18"/>
    </row>
    <row r="5102" spans="2:4" ht="15" x14ac:dyDescent="0.25">
      <c r="B5102" s="110">
        <v>41912</v>
      </c>
      <c r="C5102" s="42">
        <v>239</v>
      </c>
      <c r="D5102" s="18"/>
    </row>
    <row r="5103" spans="2:4" ht="15" x14ac:dyDescent="0.25">
      <c r="B5103" s="110">
        <v>41913</v>
      </c>
      <c r="C5103" s="42">
        <v>246</v>
      </c>
      <c r="D5103" s="18"/>
    </row>
    <row r="5104" spans="2:4" ht="15" x14ac:dyDescent="0.25">
      <c r="B5104" s="110">
        <v>41914</v>
      </c>
      <c r="C5104" s="42">
        <v>240</v>
      </c>
      <c r="D5104" s="18"/>
    </row>
    <row r="5105" spans="2:4" ht="15" x14ac:dyDescent="0.25">
      <c r="B5105" s="110">
        <v>41915</v>
      </c>
      <c r="C5105" s="42">
        <v>239</v>
      </c>
      <c r="D5105" s="18"/>
    </row>
    <row r="5106" spans="2:4" ht="15" x14ac:dyDescent="0.25">
      <c r="B5106" s="110">
        <v>41918</v>
      </c>
      <c r="C5106" s="42">
        <v>237</v>
      </c>
      <c r="D5106" s="18"/>
    </row>
    <row r="5107" spans="2:4" ht="15" x14ac:dyDescent="0.25">
      <c r="B5107" s="110">
        <v>41919</v>
      </c>
      <c r="C5107" s="42">
        <v>240</v>
      </c>
      <c r="D5107" s="18"/>
    </row>
    <row r="5108" spans="2:4" ht="15" x14ac:dyDescent="0.25">
      <c r="B5108" s="110">
        <v>41920</v>
      </c>
      <c r="C5108" s="42">
        <v>239</v>
      </c>
      <c r="D5108" s="18"/>
    </row>
    <row r="5109" spans="2:4" ht="15" x14ac:dyDescent="0.25">
      <c r="B5109" s="110">
        <v>41921</v>
      </c>
      <c r="C5109" s="42">
        <v>232</v>
      </c>
      <c r="D5109" s="18"/>
    </row>
    <row r="5110" spans="2:4" ht="15" x14ac:dyDescent="0.25">
      <c r="B5110" s="110">
        <v>41922</v>
      </c>
      <c r="C5110" s="42">
        <v>236</v>
      </c>
      <c r="D5110" s="18"/>
    </row>
    <row r="5111" spans="2:4" ht="15" x14ac:dyDescent="0.25">
      <c r="B5111" s="110">
        <v>41926</v>
      </c>
      <c r="C5111" s="42">
        <v>245</v>
      </c>
      <c r="D5111" s="18"/>
    </row>
    <row r="5112" spans="2:4" ht="15" x14ac:dyDescent="0.25">
      <c r="B5112" s="110">
        <v>41927</v>
      </c>
      <c r="C5112" s="42">
        <v>244</v>
      </c>
      <c r="D5112" s="18"/>
    </row>
    <row r="5113" spans="2:4" ht="15" x14ac:dyDescent="0.25">
      <c r="B5113" s="110">
        <v>41928</v>
      </c>
      <c r="C5113" s="42">
        <v>245</v>
      </c>
      <c r="D5113" s="18"/>
    </row>
    <row r="5114" spans="2:4" ht="15" x14ac:dyDescent="0.25">
      <c r="B5114" s="110">
        <v>41929</v>
      </c>
      <c r="C5114" s="42">
        <v>239</v>
      </c>
      <c r="D5114" s="18"/>
    </row>
    <row r="5115" spans="2:4" ht="15" x14ac:dyDescent="0.25">
      <c r="B5115" s="110">
        <v>41932</v>
      </c>
      <c r="C5115" s="42">
        <v>241</v>
      </c>
      <c r="D5115" s="18"/>
    </row>
    <row r="5116" spans="2:4" ht="15" x14ac:dyDescent="0.25">
      <c r="B5116" s="110">
        <v>41933</v>
      </c>
      <c r="C5116" s="42">
        <v>244</v>
      </c>
      <c r="D5116" s="18"/>
    </row>
    <row r="5117" spans="2:4" ht="15" x14ac:dyDescent="0.25">
      <c r="B5117" s="110">
        <v>41934</v>
      </c>
      <c r="C5117" s="42">
        <v>243</v>
      </c>
      <c r="D5117" s="18"/>
    </row>
    <row r="5118" spans="2:4" ht="15" x14ac:dyDescent="0.25">
      <c r="B5118" s="110">
        <v>41935</v>
      </c>
      <c r="C5118" s="42">
        <v>243</v>
      </c>
      <c r="D5118" s="18"/>
    </row>
    <row r="5119" spans="2:4" ht="15" x14ac:dyDescent="0.25">
      <c r="B5119" s="110">
        <v>41936</v>
      </c>
      <c r="C5119" s="42">
        <v>243</v>
      </c>
      <c r="D5119" s="18"/>
    </row>
    <row r="5120" spans="2:4" ht="15" x14ac:dyDescent="0.25">
      <c r="B5120" s="110">
        <v>41939</v>
      </c>
      <c r="C5120" s="42">
        <v>245</v>
      </c>
      <c r="D5120" s="18"/>
    </row>
    <row r="5121" spans="2:4" ht="15" x14ac:dyDescent="0.25">
      <c r="B5121" s="110">
        <v>41940</v>
      </c>
      <c r="C5121" s="42">
        <v>239</v>
      </c>
      <c r="D5121" s="18"/>
    </row>
    <row r="5122" spans="2:4" ht="15" x14ac:dyDescent="0.25">
      <c r="B5122" s="110">
        <v>41941</v>
      </c>
      <c r="C5122" s="42">
        <v>236</v>
      </c>
      <c r="D5122" s="18"/>
    </row>
    <row r="5123" spans="2:4" ht="15" x14ac:dyDescent="0.25">
      <c r="B5123" s="110">
        <v>41942</v>
      </c>
      <c r="C5123" s="42">
        <v>233</v>
      </c>
      <c r="D5123" s="18"/>
    </row>
    <row r="5124" spans="2:4" ht="15" x14ac:dyDescent="0.25">
      <c r="B5124" s="110">
        <v>41943</v>
      </c>
      <c r="C5124" s="42">
        <v>233</v>
      </c>
      <c r="D5124" s="18"/>
    </row>
    <row r="5125" spans="2:4" ht="15" x14ac:dyDescent="0.25">
      <c r="B5125" s="110">
        <v>41946</v>
      </c>
      <c r="C5125" s="42">
        <v>237</v>
      </c>
      <c r="D5125" s="18"/>
    </row>
    <row r="5126" spans="2:4" ht="15" x14ac:dyDescent="0.25">
      <c r="B5126" s="110">
        <v>41947</v>
      </c>
      <c r="C5126" s="42">
        <v>244</v>
      </c>
      <c r="D5126" s="18"/>
    </row>
    <row r="5127" spans="2:4" ht="15" x14ac:dyDescent="0.25">
      <c r="B5127" s="110">
        <v>41948</v>
      </c>
      <c r="C5127" s="42">
        <v>242</v>
      </c>
      <c r="D5127" s="18"/>
    </row>
    <row r="5128" spans="2:4" ht="15" x14ac:dyDescent="0.25">
      <c r="B5128" s="110">
        <v>41949</v>
      </c>
      <c r="C5128" s="42">
        <v>243</v>
      </c>
      <c r="D5128" s="18"/>
    </row>
    <row r="5129" spans="2:4" ht="15" x14ac:dyDescent="0.25">
      <c r="B5129" s="110">
        <v>41950</v>
      </c>
      <c r="C5129" s="42">
        <v>243</v>
      </c>
      <c r="D5129" s="18"/>
    </row>
    <row r="5130" spans="2:4" ht="15" x14ac:dyDescent="0.25">
      <c r="B5130" s="110">
        <v>41953</v>
      </c>
      <c r="C5130" s="42">
        <v>249</v>
      </c>
      <c r="D5130" s="18"/>
    </row>
    <row r="5131" spans="2:4" ht="15" x14ac:dyDescent="0.25">
      <c r="B5131" s="110">
        <v>41955</v>
      </c>
      <c r="C5131" s="42">
        <v>249</v>
      </c>
      <c r="D5131" s="18"/>
    </row>
    <row r="5132" spans="2:4" ht="15" x14ac:dyDescent="0.25">
      <c r="B5132" s="110">
        <v>41956</v>
      </c>
      <c r="C5132" s="42">
        <v>250</v>
      </c>
      <c r="D5132" s="18"/>
    </row>
    <row r="5133" spans="2:4" ht="15" x14ac:dyDescent="0.25">
      <c r="B5133" s="110">
        <v>41957</v>
      </c>
      <c r="C5133" s="42">
        <v>263</v>
      </c>
      <c r="D5133" s="18"/>
    </row>
    <row r="5134" spans="2:4" ht="15" x14ac:dyDescent="0.25">
      <c r="B5134" s="110">
        <v>41960</v>
      </c>
      <c r="C5134" s="42">
        <v>264</v>
      </c>
      <c r="D5134" s="18"/>
    </row>
    <row r="5135" spans="2:4" ht="15" x14ac:dyDescent="0.25">
      <c r="B5135" s="110">
        <v>41961</v>
      </c>
      <c r="C5135" s="42">
        <v>264</v>
      </c>
      <c r="D5135" s="18"/>
    </row>
    <row r="5136" spans="2:4" ht="15" x14ac:dyDescent="0.25">
      <c r="B5136" s="110">
        <v>41962</v>
      </c>
      <c r="C5136" s="42">
        <v>255</v>
      </c>
      <c r="D5136" s="18"/>
    </row>
    <row r="5137" spans="2:4" ht="15" x14ac:dyDescent="0.25">
      <c r="B5137" s="110">
        <v>41963</v>
      </c>
      <c r="C5137" s="42">
        <v>252</v>
      </c>
      <c r="D5137" s="18"/>
    </row>
    <row r="5138" spans="2:4" ht="15" x14ac:dyDescent="0.25">
      <c r="B5138" s="110">
        <v>41964</v>
      </c>
      <c r="C5138" s="42">
        <v>237</v>
      </c>
      <c r="D5138" s="18"/>
    </row>
    <row r="5139" spans="2:4" ht="15" x14ac:dyDescent="0.25">
      <c r="B5139" s="110">
        <v>41967</v>
      </c>
      <c r="C5139" s="42">
        <v>241</v>
      </c>
      <c r="D5139" s="18"/>
    </row>
    <row r="5140" spans="2:4" ht="15" x14ac:dyDescent="0.25">
      <c r="B5140" s="110">
        <v>41968</v>
      </c>
      <c r="C5140" s="42">
        <v>245</v>
      </c>
      <c r="D5140" s="18"/>
    </row>
    <row r="5141" spans="2:4" ht="15" x14ac:dyDescent="0.25">
      <c r="B5141" s="110">
        <v>41969</v>
      </c>
      <c r="C5141" s="42">
        <v>238</v>
      </c>
      <c r="D5141" s="18"/>
    </row>
    <row r="5142" spans="2:4" ht="15" x14ac:dyDescent="0.25">
      <c r="B5142" s="110">
        <v>41974</v>
      </c>
      <c r="C5142" s="42">
        <v>244</v>
      </c>
      <c r="D5142" s="18"/>
    </row>
    <row r="5143" spans="2:4" ht="15" x14ac:dyDescent="0.25">
      <c r="B5143" s="110">
        <v>41975</v>
      </c>
      <c r="C5143" s="42">
        <v>238</v>
      </c>
      <c r="D5143" s="18"/>
    </row>
    <row r="5144" spans="2:4" ht="15" x14ac:dyDescent="0.25">
      <c r="B5144" s="110">
        <v>41976</v>
      </c>
      <c r="C5144" s="42">
        <v>233</v>
      </c>
      <c r="D5144" s="18"/>
    </row>
    <row r="5145" spans="2:4" ht="15" x14ac:dyDescent="0.25">
      <c r="B5145" s="110">
        <v>41977</v>
      </c>
      <c r="C5145" s="42">
        <v>238</v>
      </c>
      <c r="D5145" s="18"/>
    </row>
    <row r="5146" spans="2:4" ht="15" x14ac:dyDescent="0.25">
      <c r="B5146" s="110">
        <v>41978</v>
      </c>
      <c r="C5146" s="42">
        <v>243</v>
      </c>
      <c r="D5146" s="18"/>
    </row>
    <row r="5147" spans="2:4" ht="15" x14ac:dyDescent="0.25">
      <c r="B5147" s="110">
        <v>41981</v>
      </c>
      <c r="C5147" s="42">
        <v>255</v>
      </c>
      <c r="D5147" s="18"/>
    </row>
    <row r="5148" spans="2:4" ht="15" x14ac:dyDescent="0.25">
      <c r="B5148" s="110">
        <v>41982</v>
      </c>
      <c r="C5148" s="42">
        <v>266</v>
      </c>
      <c r="D5148" s="18"/>
    </row>
    <row r="5149" spans="2:4" ht="15" x14ac:dyDescent="0.25">
      <c r="B5149" s="110">
        <v>41983</v>
      </c>
      <c r="C5149" s="42">
        <v>280</v>
      </c>
      <c r="D5149" s="18"/>
    </row>
    <row r="5150" spans="2:4" ht="15" x14ac:dyDescent="0.25">
      <c r="B5150" s="110">
        <v>41984</v>
      </c>
      <c r="C5150" s="42">
        <v>273</v>
      </c>
      <c r="D5150" s="18"/>
    </row>
    <row r="5151" spans="2:4" ht="15" x14ac:dyDescent="0.25">
      <c r="B5151" s="110">
        <v>41985</v>
      </c>
      <c r="C5151" s="42">
        <v>301</v>
      </c>
      <c r="D5151" s="18"/>
    </row>
    <row r="5152" spans="2:4" ht="15" x14ac:dyDescent="0.25">
      <c r="B5152" s="110">
        <v>41988</v>
      </c>
      <c r="C5152" s="42">
        <v>312</v>
      </c>
      <c r="D5152" s="18"/>
    </row>
    <row r="5153" spans="2:4" ht="15" x14ac:dyDescent="0.25">
      <c r="B5153" s="110">
        <v>41989</v>
      </c>
      <c r="C5153" s="42">
        <v>318</v>
      </c>
      <c r="D5153" s="18"/>
    </row>
    <row r="5154" spans="2:4" ht="15" x14ac:dyDescent="0.25">
      <c r="B5154" s="110">
        <v>41990</v>
      </c>
      <c r="C5154" s="42">
        <v>284</v>
      </c>
      <c r="D5154" s="18"/>
    </row>
    <row r="5155" spans="2:4" ht="15" x14ac:dyDescent="0.25">
      <c r="B5155" s="110">
        <v>41991</v>
      </c>
      <c r="C5155" s="42">
        <v>283</v>
      </c>
      <c r="D5155" s="18"/>
    </row>
    <row r="5156" spans="2:4" ht="15" x14ac:dyDescent="0.25">
      <c r="B5156" s="110">
        <v>41992</v>
      </c>
      <c r="C5156" s="42">
        <v>266</v>
      </c>
      <c r="D5156" s="18"/>
    </row>
    <row r="5157" spans="2:4" ht="15" x14ac:dyDescent="0.25">
      <c r="B5157" s="110">
        <v>41996</v>
      </c>
      <c r="C5157" s="42">
        <v>250</v>
      </c>
      <c r="D5157" s="18"/>
    </row>
    <row r="5158" spans="2:4" ht="15" x14ac:dyDescent="0.25">
      <c r="B5158" s="110">
        <v>41997</v>
      </c>
      <c r="C5158" s="42">
        <v>254</v>
      </c>
      <c r="D5158" s="18"/>
    </row>
    <row r="5159" spans="2:4" ht="15" x14ac:dyDescent="0.25">
      <c r="B5159" s="110">
        <v>41999</v>
      </c>
      <c r="C5159" s="42">
        <v>256</v>
      </c>
      <c r="D5159" s="18"/>
    </row>
    <row r="5160" spans="2:4" ht="15" x14ac:dyDescent="0.25">
      <c r="B5160" s="110">
        <v>42003</v>
      </c>
      <c r="C5160" s="42">
        <v>261</v>
      </c>
      <c r="D5160" s="18"/>
    </row>
    <row r="5161" spans="2:4" ht="15" x14ac:dyDescent="0.25">
      <c r="B5161" s="110">
        <v>42004</v>
      </c>
      <c r="C5161" s="42">
        <v>259</v>
      </c>
      <c r="D5161" s="18"/>
    </row>
    <row r="5162" spans="2:4" ht="15" x14ac:dyDescent="0.25">
      <c r="B5162" s="110">
        <v>42006</v>
      </c>
      <c r="C5162" s="42">
        <v>264</v>
      </c>
      <c r="D5162" s="18"/>
    </row>
    <row r="5163" spans="2:4" ht="15" x14ac:dyDescent="0.25">
      <c r="B5163" s="110">
        <v>42009</v>
      </c>
      <c r="C5163" s="42">
        <v>281</v>
      </c>
      <c r="D5163" s="18"/>
    </row>
    <row r="5164" spans="2:4" ht="15" x14ac:dyDescent="0.25">
      <c r="B5164" s="110">
        <v>42010</v>
      </c>
      <c r="C5164" s="42">
        <v>287</v>
      </c>
      <c r="D5164" s="18"/>
    </row>
    <row r="5165" spans="2:4" ht="15" x14ac:dyDescent="0.25">
      <c r="B5165" s="110">
        <v>42011</v>
      </c>
      <c r="C5165" s="42">
        <v>284</v>
      </c>
      <c r="D5165" s="18"/>
    </row>
    <row r="5166" spans="2:4" ht="15" x14ac:dyDescent="0.25">
      <c r="B5166" s="110">
        <v>42012</v>
      </c>
      <c r="C5166" s="42">
        <v>278</v>
      </c>
      <c r="D5166" s="18"/>
    </row>
    <row r="5167" spans="2:4" ht="15" x14ac:dyDescent="0.25">
      <c r="B5167" s="110">
        <v>42013</v>
      </c>
      <c r="C5167" s="42">
        <v>281</v>
      </c>
      <c r="D5167" s="18"/>
    </row>
    <row r="5168" spans="2:4" ht="15" x14ac:dyDescent="0.25">
      <c r="B5168" s="110">
        <v>42016</v>
      </c>
      <c r="C5168" s="42">
        <v>293</v>
      </c>
      <c r="D5168" s="18"/>
    </row>
    <row r="5169" spans="2:4" ht="15" x14ac:dyDescent="0.25">
      <c r="B5169" s="110">
        <v>42017</v>
      </c>
      <c r="C5169" s="42">
        <v>292</v>
      </c>
      <c r="D5169" s="18"/>
    </row>
    <row r="5170" spans="2:4" ht="15" x14ac:dyDescent="0.25">
      <c r="B5170" s="110">
        <v>42018</v>
      </c>
      <c r="C5170" s="42">
        <v>294</v>
      </c>
      <c r="D5170" s="18"/>
    </row>
    <row r="5171" spans="2:4" ht="15" x14ac:dyDescent="0.25">
      <c r="B5171" s="110">
        <v>42019</v>
      </c>
      <c r="C5171" s="42">
        <v>294</v>
      </c>
      <c r="D5171" s="18"/>
    </row>
    <row r="5172" spans="2:4" ht="15" x14ac:dyDescent="0.25">
      <c r="B5172" s="110">
        <v>42020</v>
      </c>
      <c r="C5172" s="42">
        <v>294</v>
      </c>
      <c r="D5172" s="18"/>
    </row>
    <row r="5173" spans="2:4" ht="15" x14ac:dyDescent="0.25">
      <c r="B5173" s="110">
        <v>42024</v>
      </c>
      <c r="C5173" s="42">
        <v>290</v>
      </c>
      <c r="D5173" s="18"/>
    </row>
    <row r="5174" spans="2:4" ht="15" x14ac:dyDescent="0.25">
      <c r="B5174" s="110">
        <v>42025</v>
      </c>
      <c r="C5174" s="42">
        <v>288</v>
      </c>
      <c r="D5174" s="18"/>
    </row>
    <row r="5175" spans="2:4" ht="15" x14ac:dyDescent="0.25">
      <c r="B5175" s="110">
        <v>42026</v>
      </c>
      <c r="C5175" s="42">
        <v>286</v>
      </c>
      <c r="D5175" s="18"/>
    </row>
    <row r="5176" spans="2:4" ht="15" x14ac:dyDescent="0.25">
      <c r="B5176" s="110">
        <v>42027</v>
      </c>
      <c r="C5176" s="42">
        <v>283</v>
      </c>
      <c r="D5176" s="18"/>
    </row>
    <row r="5177" spans="2:4" ht="15" x14ac:dyDescent="0.25">
      <c r="B5177" s="110">
        <v>42030</v>
      </c>
      <c r="C5177" s="42">
        <v>286</v>
      </c>
      <c r="D5177" s="18"/>
    </row>
    <row r="5178" spans="2:4" ht="15" x14ac:dyDescent="0.25">
      <c r="B5178" s="110">
        <v>42031</v>
      </c>
      <c r="C5178" s="42">
        <v>284</v>
      </c>
      <c r="D5178" s="18"/>
    </row>
    <row r="5179" spans="2:4" ht="15" x14ac:dyDescent="0.25">
      <c r="B5179" s="110">
        <v>42032</v>
      </c>
      <c r="C5179" s="42">
        <v>297</v>
      </c>
      <c r="D5179" s="18"/>
    </row>
    <row r="5180" spans="2:4" ht="15" x14ac:dyDescent="0.25">
      <c r="B5180" s="110">
        <v>42033</v>
      </c>
      <c r="C5180" s="42">
        <v>294</v>
      </c>
      <c r="D5180" s="18"/>
    </row>
    <row r="5181" spans="2:4" ht="15" x14ac:dyDescent="0.25">
      <c r="B5181" s="110">
        <v>42034</v>
      </c>
      <c r="C5181" s="42">
        <v>324</v>
      </c>
      <c r="D5181" s="18"/>
    </row>
    <row r="5182" spans="2:4" ht="15" x14ac:dyDescent="0.25">
      <c r="B5182" s="110">
        <v>42037</v>
      </c>
      <c r="C5182" s="42">
        <v>324</v>
      </c>
      <c r="D5182" s="18"/>
    </row>
    <row r="5183" spans="2:4" ht="15" x14ac:dyDescent="0.25">
      <c r="B5183" s="110">
        <v>42038</v>
      </c>
      <c r="C5183" s="42">
        <v>311</v>
      </c>
      <c r="D5183" s="18"/>
    </row>
    <row r="5184" spans="2:4" ht="15" x14ac:dyDescent="0.25">
      <c r="B5184" s="110">
        <v>42039</v>
      </c>
      <c r="C5184" s="42">
        <v>307</v>
      </c>
      <c r="D5184" s="18"/>
    </row>
    <row r="5185" spans="2:4" ht="15" x14ac:dyDescent="0.25">
      <c r="B5185" s="110">
        <v>42040</v>
      </c>
      <c r="C5185" s="42">
        <v>300</v>
      </c>
      <c r="D5185" s="18"/>
    </row>
    <row r="5186" spans="2:4" ht="15" x14ac:dyDescent="0.25">
      <c r="B5186" s="110">
        <v>42041</v>
      </c>
      <c r="C5186" s="42">
        <v>297</v>
      </c>
      <c r="D5186" s="18"/>
    </row>
    <row r="5187" spans="2:4" ht="15" x14ac:dyDescent="0.25">
      <c r="B5187" s="110">
        <v>42044</v>
      </c>
      <c r="C5187" s="42">
        <v>296</v>
      </c>
      <c r="D5187" s="18"/>
    </row>
    <row r="5188" spans="2:4" ht="15" x14ac:dyDescent="0.25">
      <c r="B5188" s="110">
        <v>42045</v>
      </c>
      <c r="C5188" s="42">
        <v>300</v>
      </c>
      <c r="D5188" s="18"/>
    </row>
    <row r="5189" spans="2:4" ht="15" x14ac:dyDescent="0.25">
      <c r="B5189" s="110">
        <v>42046</v>
      </c>
      <c r="C5189" s="42">
        <v>312</v>
      </c>
      <c r="D5189" s="18"/>
    </row>
    <row r="5190" spans="2:4" ht="15" x14ac:dyDescent="0.25">
      <c r="B5190" s="110">
        <v>42047</v>
      </c>
      <c r="C5190" s="42">
        <v>313</v>
      </c>
      <c r="D5190" s="18"/>
    </row>
    <row r="5191" spans="2:4" ht="15" x14ac:dyDescent="0.25">
      <c r="B5191" s="110">
        <v>42048</v>
      </c>
      <c r="C5191" s="42">
        <v>305</v>
      </c>
      <c r="D5191" s="18"/>
    </row>
    <row r="5192" spans="2:4" ht="15" x14ac:dyDescent="0.25">
      <c r="B5192" s="110">
        <v>42052</v>
      </c>
      <c r="C5192" s="42">
        <v>301</v>
      </c>
      <c r="D5192" s="18"/>
    </row>
    <row r="5193" spans="2:4" ht="15" x14ac:dyDescent="0.25">
      <c r="B5193" s="110">
        <v>42053</v>
      </c>
      <c r="C5193" s="42">
        <v>304</v>
      </c>
      <c r="D5193" s="18"/>
    </row>
    <row r="5194" spans="2:4" ht="15" x14ac:dyDescent="0.25">
      <c r="B5194" s="110">
        <v>42054</v>
      </c>
      <c r="C5194" s="42">
        <v>297</v>
      </c>
      <c r="D5194" s="18"/>
    </row>
    <row r="5195" spans="2:4" ht="15" x14ac:dyDescent="0.25">
      <c r="B5195" s="110">
        <v>42055</v>
      </c>
      <c r="C5195" s="42">
        <v>306</v>
      </c>
      <c r="D5195" s="18"/>
    </row>
    <row r="5196" spans="2:4" ht="15" x14ac:dyDescent="0.25">
      <c r="B5196" s="110">
        <v>42058</v>
      </c>
      <c r="C5196" s="42">
        <v>314</v>
      </c>
      <c r="D5196" s="18"/>
    </row>
    <row r="5197" spans="2:4" ht="15" x14ac:dyDescent="0.25">
      <c r="B5197" s="110">
        <v>42059</v>
      </c>
      <c r="C5197" s="42">
        <v>314</v>
      </c>
      <c r="D5197" s="18"/>
    </row>
    <row r="5198" spans="2:4" ht="15" x14ac:dyDescent="0.25">
      <c r="B5198" s="110">
        <v>42060</v>
      </c>
      <c r="C5198" s="42">
        <v>322</v>
      </c>
      <c r="D5198" s="18"/>
    </row>
    <row r="5199" spans="2:4" ht="15" x14ac:dyDescent="0.25">
      <c r="B5199" s="110">
        <v>42061</v>
      </c>
      <c r="C5199" s="42">
        <v>329</v>
      </c>
      <c r="D5199" s="18"/>
    </row>
    <row r="5200" spans="2:4" ht="15" x14ac:dyDescent="0.25">
      <c r="B5200" s="110">
        <v>42062</v>
      </c>
      <c r="C5200" s="42">
        <v>322</v>
      </c>
      <c r="D5200" s="18"/>
    </row>
    <row r="5201" spans="2:4" ht="15" x14ac:dyDescent="0.25">
      <c r="B5201" s="110">
        <v>42065</v>
      </c>
      <c r="C5201" s="42">
        <v>310</v>
      </c>
      <c r="D5201" s="18"/>
    </row>
    <row r="5202" spans="2:4" ht="15" x14ac:dyDescent="0.25">
      <c r="B5202" s="110">
        <v>42066</v>
      </c>
      <c r="C5202" s="42">
        <v>303</v>
      </c>
      <c r="D5202" s="18"/>
    </row>
    <row r="5203" spans="2:4" ht="15" x14ac:dyDescent="0.25">
      <c r="B5203" s="110">
        <v>42067</v>
      </c>
      <c r="C5203" s="42">
        <v>307</v>
      </c>
      <c r="D5203" s="18"/>
    </row>
    <row r="5204" spans="2:4" ht="15" x14ac:dyDescent="0.25">
      <c r="B5204" s="110">
        <v>42068</v>
      </c>
      <c r="C5204" s="42">
        <v>307</v>
      </c>
      <c r="D5204" s="18"/>
    </row>
    <row r="5205" spans="2:4" ht="15" x14ac:dyDescent="0.25">
      <c r="B5205" s="110">
        <v>42069</v>
      </c>
      <c r="C5205" s="42">
        <v>308</v>
      </c>
      <c r="D5205" s="18"/>
    </row>
    <row r="5206" spans="2:4" ht="15" x14ac:dyDescent="0.25">
      <c r="B5206" s="110">
        <v>42072</v>
      </c>
      <c r="C5206" s="42">
        <v>327</v>
      </c>
      <c r="D5206" s="18"/>
    </row>
    <row r="5207" spans="2:4" ht="15" x14ac:dyDescent="0.25">
      <c r="B5207" s="110">
        <v>42073</v>
      </c>
      <c r="C5207" s="42">
        <v>328</v>
      </c>
      <c r="D5207" s="18"/>
    </row>
    <row r="5208" spans="2:4" ht="15" x14ac:dyDescent="0.25">
      <c r="B5208" s="110">
        <v>42074</v>
      </c>
      <c r="C5208" s="42">
        <v>333</v>
      </c>
      <c r="D5208" s="18"/>
    </row>
    <row r="5209" spans="2:4" ht="15" x14ac:dyDescent="0.25">
      <c r="B5209" s="110">
        <v>42075</v>
      </c>
      <c r="C5209" s="42">
        <v>324</v>
      </c>
      <c r="D5209" s="18"/>
    </row>
    <row r="5210" spans="2:4" ht="15" x14ac:dyDescent="0.25">
      <c r="B5210" s="110">
        <v>42076</v>
      </c>
      <c r="C5210" s="42">
        <v>344</v>
      </c>
      <c r="D5210" s="18"/>
    </row>
    <row r="5211" spans="2:4" ht="15" x14ac:dyDescent="0.25">
      <c r="B5211" s="110">
        <v>42079</v>
      </c>
      <c r="C5211" s="42">
        <v>344</v>
      </c>
      <c r="D5211" s="18"/>
    </row>
    <row r="5212" spans="2:4" ht="15" x14ac:dyDescent="0.25">
      <c r="B5212" s="110">
        <v>42080</v>
      </c>
      <c r="C5212" s="42">
        <v>361</v>
      </c>
      <c r="D5212" s="18"/>
    </row>
    <row r="5213" spans="2:4" ht="15" x14ac:dyDescent="0.25">
      <c r="B5213" s="110">
        <v>42081</v>
      </c>
      <c r="C5213" s="42">
        <v>360</v>
      </c>
      <c r="D5213" s="18"/>
    </row>
    <row r="5214" spans="2:4" ht="15" x14ac:dyDescent="0.25">
      <c r="B5214" s="110">
        <v>42082</v>
      </c>
      <c r="C5214" s="42">
        <v>351</v>
      </c>
      <c r="D5214" s="18"/>
    </row>
    <row r="5215" spans="2:4" ht="15" x14ac:dyDescent="0.25">
      <c r="B5215" s="110">
        <v>42083</v>
      </c>
      <c r="C5215" s="42">
        <v>344</v>
      </c>
      <c r="D5215" s="18"/>
    </row>
    <row r="5216" spans="2:4" ht="15" x14ac:dyDescent="0.25">
      <c r="B5216" s="110">
        <v>42086</v>
      </c>
      <c r="C5216" s="42">
        <v>333</v>
      </c>
      <c r="D5216" s="18"/>
    </row>
    <row r="5217" spans="2:4" ht="15" x14ac:dyDescent="0.25">
      <c r="B5217" s="110">
        <v>42087</v>
      </c>
      <c r="C5217" s="42">
        <v>328</v>
      </c>
      <c r="D5217" s="18"/>
    </row>
    <row r="5218" spans="2:4" ht="15" x14ac:dyDescent="0.25">
      <c r="B5218" s="110">
        <v>42088</v>
      </c>
      <c r="C5218" s="42">
        <v>324</v>
      </c>
      <c r="D5218" s="18"/>
    </row>
    <row r="5219" spans="2:4" ht="15" x14ac:dyDescent="0.25">
      <c r="B5219" s="110">
        <v>42089</v>
      </c>
      <c r="C5219" s="42">
        <v>319</v>
      </c>
      <c r="D5219" s="18"/>
    </row>
    <row r="5220" spans="2:4" ht="15" x14ac:dyDescent="0.25">
      <c r="B5220" s="110">
        <v>42090</v>
      </c>
      <c r="C5220" s="42">
        <v>324</v>
      </c>
      <c r="D5220" s="18"/>
    </row>
    <row r="5221" spans="2:4" ht="15" x14ac:dyDescent="0.25">
      <c r="B5221" s="110">
        <v>42093</v>
      </c>
      <c r="C5221" s="42">
        <v>318</v>
      </c>
      <c r="D5221" s="18"/>
    </row>
    <row r="5222" spans="2:4" ht="15" x14ac:dyDescent="0.25">
      <c r="B5222" s="110">
        <v>42094</v>
      </c>
      <c r="C5222" s="42">
        <v>322</v>
      </c>
      <c r="D5222" s="18"/>
    </row>
    <row r="5223" spans="2:4" ht="15" x14ac:dyDescent="0.25">
      <c r="B5223" s="110">
        <v>42095</v>
      </c>
      <c r="C5223" s="42">
        <v>317</v>
      </c>
      <c r="D5223" s="18"/>
    </row>
    <row r="5224" spans="2:4" ht="15" x14ac:dyDescent="0.25">
      <c r="B5224" s="110">
        <v>42096</v>
      </c>
      <c r="C5224" s="42">
        <v>309</v>
      </c>
      <c r="D5224" s="18"/>
    </row>
    <row r="5225" spans="2:4" ht="15" x14ac:dyDescent="0.25">
      <c r="B5225" s="110">
        <v>42097</v>
      </c>
      <c r="C5225" s="42">
        <v>312</v>
      </c>
      <c r="D5225" s="18"/>
    </row>
    <row r="5226" spans="2:4" ht="15" x14ac:dyDescent="0.25">
      <c r="B5226" s="110">
        <v>42100</v>
      </c>
      <c r="C5226" s="42">
        <v>302</v>
      </c>
      <c r="D5226" s="18"/>
    </row>
    <row r="5227" spans="2:4" ht="15" x14ac:dyDescent="0.25">
      <c r="B5227" s="110">
        <v>42101</v>
      </c>
      <c r="C5227" s="42">
        <v>301</v>
      </c>
      <c r="D5227" s="18"/>
    </row>
    <row r="5228" spans="2:4" ht="15" x14ac:dyDescent="0.25">
      <c r="B5228" s="110">
        <v>42102</v>
      </c>
      <c r="C5228" s="42">
        <v>287</v>
      </c>
      <c r="D5228" s="18"/>
    </row>
    <row r="5229" spans="2:4" ht="15" x14ac:dyDescent="0.25">
      <c r="B5229" s="110">
        <v>42103</v>
      </c>
      <c r="C5229" s="42">
        <v>283</v>
      </c>
      <c r="D5229" s="18"/>
    </row>
    <row r="5230" spans="2:4" ht="15" x14ac:dyDescent="0.25">
      <c r="B5230" s="110">
        <v>42104</v>
      </c>
      <c r="C5230" s="42">
        <v>287</v>
      </c>
      <c r="D5230" s="18"/>
    </row>
    <row r="5231" spans="2:4" ht="15" x14ac:dyDescent="0.25">
      <c r="B5231" s="110">
        <v>42107</v>
      </c>
      <c r="C5231" s="42">
        <v>291</v>
      </c>
      <c r="D5231" s="18"/>
    </row>
    <row r="5232" spans="2:4" ht="15" x14ac:dyDescent="0.25">
      <c r="B5232" s="110">
        <v>42108</v>
      </c>
      <c r="C5232" s="42">
        <v>389</v>
      </c>
      <c r="D5232" s="18"/>
    </row>
    <row r="5233" spans="2:4" ht="15" x14ac:dyDescent="0.25">
      <c r="B5233" s="110">
        <v>42109</v>
      </c>
      <c r="C5233" s="42">
        <v>293</v>
      </c>
      <c r="D5233" s="18"/>
    </row>
    <row r="5234" spans="2:4" ht="15" x14ac:dyDescent="0.25">
      <c r="B5234" s="110">
        <v>42110</v>
      </c>
      <c r="C5234" s="42">
        <v>300</v>
      </c>
      <c r="D5234" s="18"/>
    </row>
    <row r="5235" spans="2:4" ht="15" x14ac:dyDescent="0.25">
      <c r="B5235" s="110">
        <v>42111</v>
      </c>
      <c r="C5235" s="42">
        <v>310</v>
      </c>
      <c r="D5235" s="18"/>
    </row>
    <row r="5236" spans="2:4" ht="15" x14ac:dyDescent="0.25">
      <c r="B5236" s="110">
        <v>42114</v>
      </c>
      <c r="C5236" s="42">
        <v>296</v>
      </c>
      <c r="D5236" s="18"/>
    </row>
    <row r="5237" spans="2:4" ht="15" x14ac:dyDescent="0.25">
      <c r="B5237" s="110">
        <v>42115</v>
      </c>
      <c r="C5237" s="42">
        <v>288</v>
      </c>
      <c r="D5237" s="18"/>
    </row>
    <row r="5238" spans="2:4" ht="15" x14ac:dyDescent="0.25">
      <c r="B5238" s="110">
        <v>42116</v>
      </c>
      <c r="C5238" s="42">
        <v>278</v>
      </c>
      <c r="D5238" s="18"/>
    </row>
    <row r="5239" spans="2:4" ht="15" x14ac:dyDescent="0.25">
      <c r="B5239" s="110">
        <v>42117</v>
      </c>
      <c r="C5239" s="42">
        <v>276</v>
      </c>
      <c r="D5239" s="18"/>
    </row>
    <row r="5240" spans="2:4" ht="15" x14ac:dyDescent="0.25">
      <c r="B5240" s="110">
        <v>42118</v>
      </c>
      <c r="C5240" s="42">
        <v>280</v>
      </c>
      <c r="D5240" s="18"/>
    </row>
    <row r="5241" spans="2:4" ht="15" x14ac:dyDescent="0.25">
      <c r="B5241" s="110">
        <v>42121</v>
      </c>
      <c r="C5241" s="42">
        <v>283</v>
      </c>
      <c r="D5241" s="18"/>
    </row>
    <row r="5242" spans="2:4" ht="15" x14ac:dyDescent="0.25">
      <c r="B5242" s="110">
        <v>42122</v>
      </c>
      <c r="C5242" s="42">
        <v>281</v>
      </c>
      <c r="D5242" s="18"/>
    </row>
    <row r="5243" spans="2:4" ht="15" x14ac:dyDescent="0.25">
      <c r="B5243" s="110">
        <v>42123</v>
      </c>
      <c r="C5243" s="42">
        <v>282</v>
      </c>
      <c r="D5243" s="18"/>
    </row>
    <row r="5244" spans="2:4" ht="15" x14ac:dyDescent="0.25">
      <c r="B5244" s="110">
        <v>42124</v>
      </c>
      <c r="C5244" s="42">
        <v>295</v>
      </c>
      <c r="D5244" s="18"/>
    </row>
    <row r="5245" spans="2:4" ht="15" x14ac:dyDescent="0.25">
      <c r="B5245" s="110">
        <v>42125</v>
      </c>
      <c r="C5245" s="42">
        <v>296</v>
      </c>
      <c r="D5245" s="18"/>
    </row>
    <row r="5246" spans="2:4" ht="15" x14ac:dyDescent="0.25">
      <c r="B5246" s="110">
        <v>42128</v>
      </c>
      <c r="C5246" s="42">
        <v>292</v>
      </c>
      <c r="D5246" s="18"/>
    </row>
    <row r="5247" spans="2:4" ht="15" x14ac:dyDescent="0.25">
      <c r="B5247" s="110">
        <v>42129</v>
      </c>
      <c r="C5247" s="42">
        <v>284</v>
      </c>
      <c r="D5247" s="18"/>
    </row>
    <row r="5248" spans="2:4" ht="15" x14ac:dyDescent="0.25">
      <c r="B5248" s="110">
        <v>42130</v>
      </c>
      <c r="C5248" s="42">
        <v>277</v>
      </c>
      <c r="D5248" s="18"/>
    </row>
    <row r="5249" spans="2:4" ht="15" x14ac:dyDescent="0.25">
      <c r="B5249" s="110">
        <v>42131</v>
      </c>
      <c r="C5249" s="42">
        <v>281</v>
      </c>
      <c r="D5249" s="18"/>
    </row>
    <row r="5250" spans="2:4" ht="15" x14ac:dyDescent="0.25">
      <c r="B5250" s="110">
        <v>42132</v>
      </c>
      <c r="C5250" s="42">
        <v>274</v>
      </c>
      <c r="D5250" s="18"/>
    </row>
    <row r="5251" spans="2:4" ht="15" x14ac:dyDescent="0.25">
      <c r="B5251" s="110">
        <v>42135</v>
      </c>
      <c r="C5251" s="42">
        <v>275</v>
      </c>
      <c r="D5251" s="18"/>
    </row>
    <row r="5252" spans="2:4" ht="15" x14ac:dyDescent="0.25">
      <c r="B5252" s="110">
        <v>42136</v>
      </c>
      <c r="C5252" s="42">
        <v>283</v>
      </c>
      <c r="D5252" s="18"/>
    </row>
    <row r="5253" spans="2:4" ht="15" x14ac:dyDescent="0.25">
      <c r="B5253" s="110">
        <v>42137</v>
      </c>
      <c r="C5253" s="42">
        <v>279</v>
      </c>
      <c r="D5253" s="18"/>
    </row>
    <row r="5254" spans="2:4" ht="15" x14ac:dyDescent="0.25">
      <c r="B5254" s="110">
        <v>42138</v>
      </c>
      <c r="C5254" s="42">
        <v>282</v>
      </c>
      <c r="D5254" s="18"/>
    </row>
    <row r="5255" spans="2:4" ht="15" x14ac:dyDescent="0.25">
      <c r="B5255" s="110">
        <v>42139</v>
      </c>
      <c r="C5255" s="42">
        <v>285</v>
      </c>
      <c r="D5255" s="18"/>
    </row>
    <row r="5256" spans="2:4" ht="15" x14ac:dyDescent="0.25">
      <c r="B5256" s="110">
        <v>42142</v>
      </c>
      <c r="C5256" s="42">
        <v>275</v>
      </c>
      <c r="D5256" s="18"/>
    </row>
    <row r="5257" spans="2:4" ht="15" x14ac:dyDescent="0.25">
      <c r="B5257" s="110">
        <v>42143</v>
      </c>
      <c r="C5257" s="42">
        <v>274</v>
      </c>
      <c r="D5257" s="18"/>
    </row>
    <row r="5258" spans="2:4" ht="15" x14ac:dyDescent="0.25">
      <c r="B5258" s="110">
        <v>42144</v>
      </c>
      <c r="C5258" s="42">
        <v>270</v>
      </c>
      <c r="D5258" s="18"/>
    </row>
    <row r="5259" spans="2:4" ht="15" x14ac:dyDescent="0.25">
      <c r="B5259" s="110">
        <v>42145</v>
      </c>
      <c r="C5259" s="42">
        <v>269</v>
      </c>
      <c r="D5259" s="18"/>
    </row>
    <row r="5260" spans="2:4" ht="15" x14ac:dyDescent="0.25">
      <c r="B5260" s="110">
        <v>42146</v>
      </c>
      <c r="C5260" s="42">
        <v>268</v>
      </c>
      <c r="D5260" s="18"/>
    </row>
    <row r="5261" spans="2:4" ht="15" x14ac:dyDescent="0.25">
      <c r="B5261" s="110">
        <v>42150</v>
      </c>
      <c r="C5261" s="42">
        <v>281</v>
      </c>
      <c r="D5261" s="18"/>
    </row>
    <row r="5262" spans="2:4" ht="15" x14ac:dyDescent="0.25">
      <c r="B5262" s="110">
        <v>42151</v>
      </c>
      <c r="C5262" s="42">
        <v>285</v>
      </c>
      <c r="D5262" s="18"/>
    </row>
    <row r="5263" spans="2:4" ht="15" x14ac:dyDescent="0.25">
      <c r="B5263" s="110">
        <v>42152</v>
      </c>
      <c r="C5263" s="42">
        <v>287</v>
      </c>
      <c r="D5263" s="18"/>
    </row>
    <row r="5264" spans="2:4" ht="15" x14ac:dyDescent="0.25">
      <c r="B5264" s="110">
        <v>42153</v>
      </c>
      <c r="C5264" s="42">
        <v>294</v>
      </c>
      <c r="D5264" s="18"/>
    </row>
    <row r="5265" spans="2:4" ht="15" x14ac:dyDescent="0.25">
      <c r="B5265" s="110">
        <v>42156</v>
      </c>
      <c r="C5265" s="42">
        <v>292</v>
      </c>
      <c r="D5265" s="18"/>
    </row>
    <row r="5266" spans="2:4" ht="15" x14ac:dyDescent="0.25">
      <c r="B5266" s="110">
        <v>42157</v>
      </c>
      <c r="C5266" s="42">
        <v>284</v>
      </c>
      <c r="D5266" s="18"/>
    </row>
    <row r="5267" spans="2:4" ht="15" x14ac:dyDescent="0.25">
      <c r="B5267" s="110">
        <v>42158</v>
      </c>
      <c r="C5267" s="42">
        <v>283</v>
      </c>
      <c r="D5267" s="18"/>
    </row>
    <row r="5268" spans="2:4" ht="15" x14ac:dyDescent="0.25">
      <c r="B5268" s="110">
        <v>42159</v>
      </c>
      <c r="C5268" s="42">
        <v>288</v>
      </c>
      <c r="D5268" s="18"/>
    </row>
    <row r="5269" spans="2:4" ht="15" x14ac:dyDescent="0.25">
      <c r="B5269" s="110">
        <v>42160</v>
      </c>
      <c r="C5269" s="42">
        <v>287</v>
      </c>
      <c r="D5269" s="18"/>
    </row>
    <row r="5270" spans="2:4" ht="15" x14ac:dyDescent="0.25">
      <c r="B5270" s="110">
        <v>42163</v>
      </c>
      <c r="C5270" s="42">
        <v>288</v>
      </c>
      <c r="D5270" s="18"/>
    </row>
    <row r="5271" spans="2:4" ht="15" x14ac:dyDescent="0.25">
      <c r="B5271" s="110">
        <v>42164</v>
      </c>
      <c r="C5271" s="42">
        <v>290</v>
      </c>
      <c r="D5271" s="18"/>
    </row>
    <row r="5272" spans="2:4" ht="15" x14ac:dyDescent="0.25">
      <c r="B5272" s="110">
        <v>42165</v>
      </c>
      <c r="C5272" s="42">
        <v>291</v>
      </c>
      <c r="D5272" s="18"/>
    </row>
    <row r="5273" spans="2:4" ht="15" x14ac:dyDescent="0.25">
      <c r="B5273" s="110">
        <v>42166</v>
      </c>
      <c r="C5273" s="42">
        <v>288</v>
      </c>
      <c r="D5273" s="18"/>
    </row>
    <row r="5274" spans="2:4" ht="15" x14ac:dyDescent="0.25">
      <c r="B5274" s="110">
        <v>42167</v>
      </c>
      <c r="C5274" s="42">
        <v>287</v>
      </c>
      <c r="D5274" s="18"/>
    </row>
    <row r="5275" spans="2:4" ht="15" x14ac:dyDescent="0.25">
      <c r="B5275" s="110">
        <v>42170</v>
      </c>
      <c r="C5275" s="42">
        <v>292</v>
      </c>
      <c r="D5275" s="18"/>
    </row>
    <row r="5276" spans="2:4" ht="15" x14ac:dyDescent="0.25">
      <c r="B5276" s="110">
        <v>42171</v>
      </c>
      <c r="C5276" s="42">
        <v>297</v>
      </c>
      <c r="D5276" s="18"/>
    </row>
    <row r="5277" spans="2:4" ht="15" x14ac:dyDescent="0.25">
      <c r="B5277" s="110">
        <v>42172</v>
      </c>
      <c r="C5277" s="42">
        <v>298</v>
      </c>
      <c r="D5277" s="18"/>
    </row>
    <row r="5278" spans="2:4" ht="15" x14ac:dyDescent="0.25">
      <c r="B5278" s="110">
        <v>42173</v>
      </c>
      <c r="C5278" s="42">
        <v>283</v>
      </c>
      <c r="D5278" s="18"/>
    </row>
    <row r="5279" spans="2:4" ht="15" x14ac:dyDescent="0.25">
      <c r="B5279" s="110">
        <v>42174</v>
      </c>
      <c r="C5279" s="42">
        <v>292</v>
      </c>
      <c r="D5279" s="18"/>
    </row>
    <row r="5280" spans="2:4" ht="15" x14ac:dyDescent="0.25">
      <c r="B5280" s="110">
        <v>42177</v>
      </c>
      <c r="C5280" s="42">
        <v>292</v>
      </c>
      <c r="D5280" s="18"/>
    </row>
    <row r="5281" spans="2:4" ht="15" x14ac:dyDescent="0.25">
      <c r="B5281" s="110">
        <v>42178</v>
      </c>
      <c r="C5281" s="42">
        <v>288</v>
      </c>
      <c r="D5281" s="18"/>
    </row>
    <row r="5282" spans="2:4" ht="15" x14ac:dyDescent="0.25">
      <c r="B5282" s="110">
        <v>42179</v>
      </c>
      <c r="C5282" s="42">
        <v>292</v>
      </c>
      <c r="D5282" s="18"/>
    </row>
    <row r="5283" spans="2:4" ht="15" x14ac:dyDescent="0.25">
      <c r="B5283" s="110">
        <v>42180</v>
      </c>
      <c r="C5283" s="42">
        <v>298</v>
      </c>
      <c r="D5283" s="18"/>
    </row>
    <row r="5284" spans="2:4" ht="15" x14ac:dyDescent="0.25">
      <c r="B5284" s="110">
        <v>42181</v>
      </c>
      <c r="C5284" s="42">
        <v>296</v>
      </c>
      <c r="D5284" s="18"/>
    </row>
    <row r="5285" spans="2:4" ht="15" x14ac:dyDescent="0.25">
      <c r="B5285" s="110">
        <v>42184</v>
      </c>
      <c r="C5285" s="42">
        <v>310</v>
      </c>
      <c r="D5285" s="18"/>
    </row>
    <row r="5286" spans="2:4" ht="15" x14ac:dyDescent="0.25">
      <c r="B5286" s="110">
        <v>42185</v>
      </c>
      <c r="C5286" s="42">
        <v>304</v>
      </c>
      <c r="D5286" s="18"/>
    </row>
    <row r="5287" spans="2:4" ht="15" x14ac:dyDescent="0.25">
      <c r="B5287" s="110">
        <v>42186</v>
      </c>
      <c r="C5287" s="42">
        <v>299</v>
      </c>
      <c r="D5287" s="18"/>
    </row>
    <row r="5288" spans="2:4" ht="15" x14ac:dyDescent="0.25">
      <c r="B5288" s="110">
        <v>42187</v>
      </c>
      <c r="C5288" s="42">
        <v>295</v>
      </c>
      <c r="D5288" s="18"/>
    </row>
    <row r="5289" spans="2:4" ht="15" x14ac:dyDescent="0.25">
      <c r="B5289" s="110">
        <v>42191</v>
      </c>
      <c r="C5289" s="42">
        <v>304</v>
      </c>
      <c r="D5289" s="18"/>
    </row>
    <row r="5290" spans="2:4" ht="15" x14ac:dyDescent="0.25">
      <c r="B5290" s="110">
        <v>42192</v>
      </c>
      <c r="C5290" s="42">
        <v>309</v>
      </c>
      <c r="D5290" s="18"/>
    </row>
    <row r="5291" spans="2:4" ht="15" x14ac:dyDescent="0.25">
      <c r="B5291" s="110">
        <v>42193</v>
      </c>
      <c r="C5291" s="42">
        <v>312</v>
      </c>
      <c r="D5291" s="18"/>
    </row>
    <row r="5292" spans="2:4" ht="15" x14ac:dyDescent="0.25">
      <c r="B5292" s="110">
        <v>42194</v>
      </c>
      <c r="C5292" s="42">
        <v>307</v>
      </c>
      <c r="D5292" s="18"/>
    </row>
    <row r="5293" spans="2:4" ht="15" x14ac:dyDescent="0.25">
      <c r="B5293" s="110">
        <v>42195</v>
      </c>
      <c r="C5293" s="42">
        <v>297</v>
      </c>
      <c r="D5293" s="18"/>
    </row>
    <row r="5294" spans="2:4" ht="15" x14ac:dyDescent="0.25">
      <c r="B5294" s="110">
        <v>42198</v>
      </c>
      <c r="C5294" s="42">
        <v>296</v>
      </c>
      <c r="D5294" s="18"/>
    </row>
    <row r="5295" spans="2:4" ht="15" x14ac:dyDescent="0.25">
      <c r="B5295" s="110">
        <v>42199</v>
      </c>
      <c r="C5295" s="42">
        <v>297</v>
      </c>
      <c r="D5295" s="18"/>
    </row>
    <row r="5296" spans="2:4" ht="15" x14ac:dyDescent="0.25">
      <c r="B5296" s="110">
        <v>42200</v>
      </c>
      <c r="C5296" s="42">
        <v>306</v>
      </c>
      <c r="D5296" s="18"/>
    </row>
    <row r="5297" spans="2:4" ht="15" x14ac:dyDescent="0.25">
      <c r="B5297" s="110">
        <v>42201</v>
      </c>
      <c r="C5297" s="42">
        <v>306</v>
      </c>
      <c r="D5297" s="18"/>
    </row>
    <row r="5298" spans="2:4" ht="15" x14ac:dyDescent="0.25">
      <c r="B5298" s="110">
        <v>42202</v>
      </c>
      <c r="C5298" s="42">
        <v>311</v>
      </c>
      <c r="D5298" s="18"/>
    </row>
    <row r="5299" spans="2:4" ht="15" x14ac:dyDescent="0.25">
      <c r="B5299" s="110">
        <v>42205</v>
      </c>
      <c r="C5299" s="42">
        <v>318</v>
      </c>
      <c r="D5299" s="18"/>
    </row>
    <row r="5300" spans="2:4" ht="15" x14ac:dyDescent="0.25">
      <c r="B5300" s="110">
        <v>42206</v>
      </c>
      <c r="C5300" s="42">
        <v>320</v>
      </c>
      <c r="D5300" s="18"/>
    </row>
    <row r="5301" spans="2:4" ht="15" x14ac:dyDescent="0.25">
      <c r="B5301" s="110">
        <v>42207</v>
      </c>
      <c r="C5301" s="42">
        <v>328</v>
      </c>
      <c r="D5301" s="18"/>
    </row>
    <row r="5302" spans="2:4" ht="15" x14ac:dyDescent="0.25">
      <c r="B5302" s="110">
        <v>42208</v>
      </c>
      <c r="C5302" s="42">
        <v>344</v>
      </c>
      <c r="D5302" s="18"/>
    </row>
    <row r="5303" spans="2:4" ht="15" x14ac:dyDescent="0.25">
      <c r="B5303" s="110">
        <v>42209</v>
      </c>
      <c r="C5303" s="42">
        <v>353</v>
      </c>
      <c r="D5303" s="18"/>
    </row>
    <row r="5304" spans="2:4" ht="15" x14ac:dyDescent="0.25">
      <c r="B5304" s="110">
        <v>42212</v>
      </c>
      <c r="C5304" s="42">
        <v>360</v>
      </c>
      <c r="D5304" s="18"/>
    </row>
    <row r="5305" spans="2:4" ht="15" x14ac:dyDescent="0.25">
      <c r="B5305" s="110">
        <v>42213</v>
      </c>
      <c r="C5305" s="42">
        <v>350</v>
      </c>
      <c r="D5305" s="18"/>
    </row>
    <row r="5306" spans="2:4" ht="15" x14ac:dyDescent="0.25">
      <c r="B5306" s="110">
        <v>42214</v>
      </c>
      <c r="C5306" s="42">
        <v>340</v>
      </c>
      <c r="D5306" s="18"/>
    </row>
    <row r="5307" spans="2:4" ht="15" x14ac:dyDescent="0.25">
      <c r="B5307" s="110">
        <v>42215</v>
      </c>
      <c r="C5307" s="42">
        <v>339</v>
      </c>
      <c r="D5307" s="18"/>
    </row>
    <row r="5308" spans="2:4" ht="15" x14ac:dyDescent="0.25">
      <c r="B5308" s="110">
        <v>42216</v>
      </c>
      <c r="C5308" s="42">
        <v>315</v>
      </c>
      <c r="D5308" s="18"/>
    </row>
    <row r="5309" spans="2:4" ht="15" x14ac:dyDescent="0.25">
      <c r="B5309" s="110">
        <v>42219</v>
      </c>
      <c r="C5309" s="42">
        <v>323</v>
      </c>
      <c r="D5309" s="18"/>
    </row>
    <row r="5310" spans="2:4" ht="15" x14ac:dyDescent="0.25">
      <c r="B5310" s="110">
        <v>42220</v>
      </c>
      <c r="C5310" s="42">
        <v>322</v>
      </c>
      <c r="D5310" s="18"/>
    </row>
    <row r="5311" spans="2:4" ht="15" x14ac:dyDescent="0.25">
      <c r="B5311" s="110">
        <v>42221</v>
      </c>
      <c r="C5311" s="42">
        <v>317</v>
      </c>
      <c r="D5311" s="18"/>
    </row>
    <row r="5312" spans="2:4" ht="15" x14ac:dyDescent="0.25">
      <c r="B5312" s="110">
        <v>42222</v>
      </c>
      <c r="C5312" s="42">
        <v>341</v>
      </c>
      <c r="D5312" s="18"/>
    </row>
    <row r="5313" spans="2:4" ht="15" x14ac:dyDescent="0.25">
      <c r="B5313" s="110">
        <v>42223</v>
      </c>
      <c r="C5313" s="42">
        <v>343</v>
      </c>
      <c r="D5313" s="18"/>
    </row>
    <row r="5314" spans="2:4" ht="15" x14ac:dyDescent="0.25">
      <c r="B5314" s="110">
        <v>42226</v>
      </c>
      <c r="C5314" s="42">
        <v>335</v>
      </c>
      <c r="D5314" s="18"/>
    </row>
    <row r="5315" spans="2:4" ht="15" x14ac:dyDescent="0.25">
      <c r="B5315" s="110">
        <v>42227</v>
      </c>
      <c r="C5315" s="42">
        <v>342</v>
      </c>
      <c r="D5315" s="18"/>
    </row>
    <row r="5316" spans="2:4" ht="15" x14ac:dyDescent="0.25">
      <c r="B5316" s="110">
        <v>42228</v>
      </c>
      <c r="C5316" s="42">
        <v>323</v>
      </c>
      <c r="D5316" s="18"/>
    </row>
    <row r="5317" spans="2:4" ht="15" x14ac:dyDescent="0.25">
      <c r="B5317" s="110">
        <v>42229</v>
      </c>
      <c r="C5317" s="42">
        <v>322</v>
      </c>
      <c r="D5317" s="18"/>
    </row>
    <row r="5318" spans="2:4" ht="15" x14ac:dyDescent="0.25">
      <c r="B5318" s="110">
        <v>42230</v>
      </c>
      <c r="C5318" s="42">
        <v>318</v>
      </c>
      <c r="D5318" s="18"/>
    </row>
    <row r="5319" spans="2:4" ht="15" x14ac:dyDescent="0.25">
      <c r="B5319" s="110">
        <v>42233</v>
      </c>
      <c r="C5319" s="42">
        <v>316</v>
      </c>
      <c r="D5319" s="18"/>
    </row>
    <row r="5320" spans="2:4" ht="15" x14ac:dyDescent="0.25">
      <c r="B5320" s="110">
        <v>42234</v>
      </c>
      <c r="C5320" s="42">
        <v>316</v>
      </c>
      <c r="D5320" s="18"/>
    </row>
    <row r="5321" spans="2:4" ht="15" x14ac:dyDescent="0.25">
      <c r="B5321" s="110">
        <v>42235</v>
      </c>
      <c r="C5321" s="42">
        <v>329</v>
      </c>
      <c r="D5321" s="18"/>
    </row>
    <row r="5322" spans="2:4" ht="15" x14ac:dyDescent="0.25">
      <c r="B5322" s="110">
        <v>42236</v>
      </c>
      <c r="C5322" s="42">
        <v>338</v>
      </c>
      <c r="D5322" s="18"/>
    </row>
    <row r="5323" spans="2:4" ht="15" x14ac:dyDescent="0.25">
      <c r="B5323" s="110">
        <v>42237</v>
      </c>
      <c r="C5323" s="42">
        <v>351</v>
      </c>
      <c r="D5323" s="18"/>
    </row>
    <row r="5324" spans="2:4" ht="15" x14ac:dyDescent="0.25">
      <c r="B5324" s="110">
        <v>42240</v>
      </c>
      <c r="C5324" s="42">
        <v>369</v>
      </c>
      <c r="D5324" s="18"/>
    </row>
    <row r="5325" spans="2:4" ht="15" x14ac:dyDescent="0.25">
      <c r="B5325" s="110">
        <v>42241</v>
      </c>
      <c r="C5325" s="42">
        <v>352</v>
      </c>
      <c r="D5325" s="18"/>
    </row>
    <row r="5326" spans="2:4" ht="15" x14ac:dyDescent="0.25">
      <c r="B5326" s="110">
        <v>42242</v>
      </c>
      <c r="C5326" s="42">
        <v>358</v>
      </c>
      <c r="D5326" s="18"/>
    </row>
    <row r="5327" spans="2:4" ht="15" x14ac:dyDescent="0.25">
      <c r="B5327" s="110">
        <v>42243</v>
      </c>
      <c r="C5327" s="42">
        <v>338</v>
      </c>
      <c r="D5327" s="18"/>
    </row>
    <row r="5328" spans="2:4" ht="15" x14ac:dyDescent="0.25">
      <c r="B5328" s="110">
        <v>42244</v>
      </c>
      <c r="C5328" s="42">
        <v>334</v>
      </c>
      <c r="D5328" s="18"/>
    </row>
    <row r="5329" spans="2:4" ht="15" x14ac:dyDescent="0.25">
      <c r="B5329" s="110">
        <v>42247</v>
      </c>
      <c r="C5329" s="42">
        <v>340</v>
      </c>
      <c r="D5329" s="18"/>
    </row>
    <row r="5330" spans="2:4" ht="15" x14ac:dyDescent="0.25">
      <c r="B5330" s="110">
        <v>42248</v>
      </c>
      <c r="C5330" s="42">
        <v>361</v>
      </c>
      <c r="D5330" s="18"/>
    </row>
    <row r="5331" spans="2:4" ht="15" x14ac:dyDescent="0.25">
      <c r="B5331" s="110">
        <v>42249</v>
      </c>
      <c r="C5331" s="42">
        <v>367</v>
      </c>
      <c r="D5331" s="18"/>
    </row>
    <row r="5332" spans="2:4" ht="15" x14ac:dyDescent="0.25">
      <c r="B5332" s="110">
        <v>42250</v>
      </c>
      <c r="C5332" s="42">
        <v>365</v>
      </c>
      <c r="D5332" s="18"/>
    </row>
    <row r="5333" spans="2:4" ht="15" x14ac:dyDescent="0.25">
      <c r="B5333" s="110">
        <v>42251</v>
      </c>
      <c r="C5333" s="42">
        <v>381</v>
      </c>
      <c r="D5333" s="18"/>
    </row>
    <row r="5334" spans="2:4" ht="15" x14ac:dyDescent="0.25">
      <c r="B5334" s="110">
        <v>42255</v>
      </c>
      <c r="C5334" s="42">
        <v>372</v>
      </c>
      <c r="D5334" s="18"/>
    </row>
    <row r="5335" spans="2:4" ht="15" x14ac:dyDescent="0.25">
      <c r="B5335" s="110">
        <v>42256</v>
      </c>
      <c r="C5335" s="42">
        <v>363</v>
      </c>
      <c r="D5335" s="18"/>
    </row>
    <row r="5336" spans="2:4" ht="15" x14ac:dyDescent="0.25">
      <c r="B5336" s="110">
        <v>42257</v>
      </c>
      <c r="C5336" s="42">
        <v>388</v>
      </c>
      <c r="D5336" s="18"/>
    </row>
    <row r="5337" spans="2:4" ht="15" x14ac:dyDescent="0.25">
      <c r="B5337" s="110">
        <v>42258</v>
      </c>
      <c r="C5337" s="42">
        <v>390</v>
      </c>
      <c r="D5337" s="18"/>
    </row>
    <row r="5338" spans="2:4" ht="15" x14ac:dyDescent="0.25">
      <c r="B5338" s="110">
        <v>42261</v>
      </c>
      <c r="C5338" s="42">
        <v>389</v>
      </c>
      <c r="D5338" s="18"/>
    </row>
    <row r="5339" spans="2:4" ht="15" x14ac:dyDescent="0.25">
      <c r="B5339" s="110">
        <v>42262</v>
      </c>
      <c r="C5339" s="42">
        <v>377</v>
      </c>
      <c r="D5339" s="18"/>
    </row>
    <row r="5340" spans="2:4" ht="15" x14ac:dyDescent="0.25">
      <c r="B5340" s="110">
        <v>42263</v>
      </c>
      <c r="C5340" s="42">
        <v>374</v>
      </c>
      <c r="D5340" s="18"/>
    </row>
    <row r="5341" spans="2:4" ht="15" x14ac:dyDescent="0.25">
      <c r="B5341" s="110">
        <v>42264</v>
      </c>
      <c r="C5341" s="42">
        <v>376</v>
      </c>
      <c r="D5341" s="18"/>
    </row>
    <row r="5342" spans="2:4" ht="15" x14ac:dyDescent="0.25">
      <c r="B5342" s="110">
        <v>42265</v>
      </c>
      <c r="C5342" s="42">
        <v>397</v>
      </c>
      <c r="D5342" s="18"/>
    </row>
    <row r="5343" spans="2:4" ht="15" x14ac:dyDescent="0.25">
      <c r="B5343" s="110">
        <v>42268</v>
      </c>
      <c r="C5343" s="42">
        <v>422</v>
      </c>
      <c r="D5343" s="18"/>
    </row>
    <row r="5344" spans="2:4" ht="15" x14ac:dyDescent="0.25">
      <c r="B5344" s="110">
        <v>42269</v>
      </c>
      <c r="C5344" s="42">
        <v>443</v>
      </c>
      <c r="D5344" s="18"/>
    </row>
    <row r="5345" spans="2:4" ht="15" x14ac:dyDescent="0.25">
      <c r="B5345" s="110">
        <v>42270</v>
      </c>
      <c r="C5345" s="42">
        <v>454</v>
      </c>
      <c r="D5345" s="18"/>
    </row>
    <row r="5346" spans="2:4" ht="15" x14ac:dyDescent="0.25">
      <c r="B5346" s="110">
        <v>42271</v>
      </c>
      <c r="C5346" s="42">
        <v>450</v>
      </c>
      <c r="D5346" s="18"/>
    </row>
    <row r="5347" spans="2:4" ht="15" x14ac:dyDescent="0.25">
      <c r="B5347" s="110">
        <v>42272</v>
      </c>
      <c r="C5347" s="42">
        <v>453</v>
      </c>
      <c r="D5347" s="18"/>
    </row>
    <row r="5348" spans="2:4" ht="15" x14ac:dyDescent="0.25">
      <c r="B5348" s="110">
        <v>42275</v>
      </c>
      <c r="C5348" s="42">
        <v>489</v>
      </c>
      <c r="D5348" s="18"/>
    </row>
    <row r="5349" spans="2:4" ht="15" x14ac:dyDescent="0.25">
      <c r="B5349" s="110">
        <v>42276</v>
      </c>
      <c r="C5349" s="42">
        <v>485</v>
      </c>
      <c r="D5349" s="18"/>
    </row>
    <row r="5350" spans="2:4" ht="15" x14ac:dyDescent="0.25">
      <c r="B5350" s="110">
        <v>42277</v>
      </c>
      <c r="C5350" s="42">
        <v>442</v>
      </c>
      <c r="D5350" s="18"/>
    </row>
    <row r="5351" spans="2:4" ht="15" x14ac:dyDescent="0.25">
      <c r="B5351" s="110">
        <v>42278</v>
      </c>
      <c r="C5351" s="42">
        <v>421</v>
      </c>
      <c r="D5351" s="18"/>
    </row>
    <row r="5352" spans="2:4" ht="15" x14ac:dyDescent="0.25">
      <c r="B5352" s="110">
        <v>42279</v>
      </c>
      <c r="C5352" s="42">
        <v>406</v>
      </c>
      <c r="D5352" s="18"/>
    </row>
    <row r="5353" spans="2:4" ht="15" x14ac:dyDescent="0.25">
      <c r="B5353" s="110">
        <v>42282</v>
      </c>
      <c r="C5353" s="42">
        <v>388</v>
      </c>
      <c r="D5353" s="18"/>
    </row>
    <row r="5354" spans="2:4" ht="15" x14ac:dyDescent="0.25">
      <c r="B5354" s="110">
        <v>42283</v>
      </c>
      <c r="C5354" s="42">
        <v>386</v>
      </c>
      <c r="D5354" s="18"/>
    </row>
    <row r="5355" spans="2:4" ht="15" x14ac:dyDescent="0.25">
      <c r="B5355" s="110">
        <v>42284</v>
      </c>
      <c r="C5355" s="42">
        <v>405</v>
      </c>
      <c r="D5355" s="18"/>
    </row>
    <row r="5356" spans="2:4" ht="15" x14ac:dyDescent="0.25">
      <c r="B5356" s="110">
        <v>42285</v>
      </c>
      <c r="C5356" s="42">
        <v>389</v>
      </c>
      <c r="D5356" s="18"/>
    </row>
    <row r="5357" spans="2:4" ht="15" x14ac:dyDescent="0.25">
      <c r="B5357" s="110">
        <v>42286</v>
      </c>
      <c r="C5357" s="42">
        <v>383</v>
      </c>
      <c r="D5357" s="18"/>
    </row>
    <row r="5358" spans="2:4" ht="15" x14ac:dyDescent="0.25">
      <c r="B5358" s="110">
        <v>42290</v>
      </c>
      <c r="C5358" s="42">
        <v>408</v>
      </c>
      <c r="D5358" s="18"/>
    </row>
    <row r="5359" spans="2:4" ht="15" x14ac:dyDescent="0.25">
      <c r="B5359" s="110">
        <v>42291</v>
      </c>
      <c r="C5359" s="42">
        <v>411</v>
      </c>
      <c r="D5359" s="18"/>
    </row>
    <row r="5360" spans="2:4" ht="15" x14ac:dyDescent="0.25">
      <c r="B5360" s="110">
        <v>42292</v>
      </c>
      <c r="C5360" s="42">
        <v>408</v>
      </c>
      <c r="D5360" s="18"/>
    </row>
    <row r="5361" spans="2:4" ht="15" x14ac:dyDescent="0.25">
      <c r="B5361" s="110">
        <v>42293</v>
      </c>
      <c r="C5361" s="42">
        <v>419</v>
      </c>
      <c r="D5361" s="18"/>
    </row>
    <row r="5362" spans="2:4" ht="15" x14ac:dyDescent="0.25">
      <c r="B5362" s="110">
        <v>42296</v>
      </c>
      <c r="C5362" s="42">
        <v>438</v>
      </c>
      <c r="D5362" s="18"/>
    </row>
    <row r="5363" spans="2:4" ht="15" x14ac:dyDescent="0.25">
      <c r="B5363" s="110">
        <v>42297</v>
      </c>
      <c r="C5363" s="42">
        <v>454</v>
      </c>
      <c r="D5363" s="18"/>
    </row>
    <row r="5364" spans="2:4" ht="15" x14ac:dyDescent="0.25">
      <c r="B5364" s="110">
        <v>42298</v>
      </c>
      <c r="C5364" s="42">
        <v>450</v>
      </c>
      <c r="D5364" s="18"/>
    </row>
    <row r="5365" spans="2:4" ht="15" x14ac:dyDescent="0.25">
      <c r="B5365" s="110">
        <v>42299</v>
      </c>
      <c r="C5365" s="42">
        <v>437</v>
      </c>
      <c r="D5365" s="18"/>
    </row>
    <row r="5366" spans="2:4" ht="15" x14ac:dyDescent="0.25">
      <c r="B5366" s="110">
        <v>42300</v>
      </c>
      <c r="C5366" s="42">
        <v>423</v>
      </c>
      <c r="D5366" s="18"/>
    </row>
    <row r="5367" spans="2:4" ht="15" x14ac:dyDescent="0.25">
      <c r="B5367" s="110">
        <v>42303</v>
      </c>
      <c r="C5367" s="42">
        <v>418</v>
      </c>
      <c r="D5367" s="18"/>
    </row>
    <row r="5368" spans="2:4" ht="15" x14ac:dyDescent="0.25">
      <c r="B5368" s="110">
        <v>42304</v>
      </c>
      <c r="C5368" s="42">
        <v>422</v>
      </c>
      <c r="D5368" s="18"/>
    </row>
    <row r="5369" spans="2:4" ht="15" x14ac:dyDescent="0.25">
      <c r="B5369" s="110">
        <v>42305</v>
      </c>
      <c r="C5369" s="42">
        <v>414</v>
      </c>
      <c r="D5369" s="18"/>
    </row>
    <row r="5370" spans="2:4" ht="15" x14ac:dyDescent="0.25">
      <c r="B5370" s="110">
        <v>42306</v>
      </c>
      <c r="C5370" s="42">
        <v>410</v>
      </c>
      <c r="D5370" s="18"/>
    </row>
    <row r="5371" spans="2:4" ht="15" x14ac:dyDescent="0.25">
      <c r="B5371" s="110">
        <v>42307</v>
      </c>
      <c r="C5371" s="42">
        <v>410</v>
      </c>
      <c r="D5371" s="18"/>
    </row>
    <row r="5372" spans="2:4" ht="15" x14ac:dyDescent="0.25">
      <c r="B5372" s="110">
        <v>42310</v>
      </c>
      <c r="C5372" s="42">
        <v>394</v>
      </c>
      <c r="D5372" s="18"/>
    </row>
    <row r="5373" spans="2:4" ht="15" x14ac:dyDescent="0.25">
      <c r="B5373" s="110">
        <v>42311</v>
      </c>
      <c r="C5373" s="42">
        <v>376</v>
      </c>
      <c r="D5373" s="18"/>
    </row>
    <row r="5374" spans="2:4" ht="15" x14ac:dyDescent="0.25">
      <c r="B5374" s="110">
        <v>42312</v>
      </c>
      <c r="C5374" s="42">
        <v>378</v>
      </c>
      <c r="D5374" s="18"/>
    </row>
    <row r="5375" spans="2:4" ht="15" x14ac:dyDescent="0.25">
      <c r="B5375" s="110">
        <v>42313</v>
      </c>
      <c r="C5375" s="42">
        <v>387</v>
      </c>
      <c r="D5375" s="18"/>
    </row>
    <row r="5376" spans="2:4" ht="15" x14ac:dyDescent="0.25">
      <c r="B5376" s="110">
        <v>42314</v>
      </c>
      <c r="C5376" s="42">
        <v>393</v>
      </c>
      <c r="D5376" s="18"/>
    </row>
    <row r="5377" spans="2:4" ht="15" x14ac:dyDescent="0.25">
      <c r="B5377" s="110">
        <v>42317</v>
      </c>
      <c r="C5377" s="42">
        <v>403</v>
      </c>
      <c r="D5377" s="18"/>
    </row>
    <row r="5378" spans="2:4" ht="15" x14ac:dyDescent="0.25">
      <c r="B5378" s="110">
        <v>42318</v>
      </c>
      <c r="C5378" s="42">
        <v>396</v>
      </c>
      <c r="D5378" s="18"/>
    </row>
    <row r="5379" spans="2:4" ht="15" x14ac:dyDescent="0.25">
      <c r="B5379" s="110">
        <v>42320</v>
      </c>
      <c r="C5379" s="42">
        <v>398</v>
      </c>
      <c r="D5379" s="18"/>
    </row>
    <row r="5380" spans="2:4" ht="15" x14ac:dyDescent="0.25">
      <c r="B5380" s="110">
        <v>42321</v>
      </c>
      <c r="C5380" s="42">
        <v>415</v>
      </c>
      <c r="D5380" s="18"/>
    </row>
    <row r="5381" spans="2:4" ht="15" x14ac:dyDescent="0.25">
      <c r="B5381" s="110">
        <v>42324</v>
      </c>
      <c r="C5381" s="42">
        <v>410</v>
      </c>
      <c r="D5381" s="18"/>
    </row>
    <row r="5382" spans="2:4" ht="15" x14ac:dyDescent="0.25">
      <c r="B5382" s="110">
        <v>42325</v>
      </c>
      <c r="C5382" s="42">
        <v>399</v>
      </c>
      <c r="D5382" s="18"/>
    </row>
    <row r="5383" spans="2:4" ht="15" x14ac:dyDescent="0.25">
      <c r="B5383" s="110">
        <v>42326</v>
      </c>
      <c r="C5383" s="42">
        <v>395</v>
      </c>
      <c r="D5383" s="18"/>
    </row>
    <row r="5384" spans="2:4" ht="15" x14ac:dyDescent="0.25">
      <c r="B5384" s="110">
        <v>42327</v>
      </c>
      <c r="C5384" s="42">
        <v>381</v>
      </c>
      <c r="D5384" s="18"/>
    </row>
    <row r="5385" spans="2:4" ht="15" x14ac:dyDescent="0.25">
      <c r="B5385" s="110">
        <v>42328</v>
      </c>
      <c r="C5385" s="42">
        <v>386</v>
      </c>
      <c r="D5385" s="18"/>
    </row>
    <row r="5386" spans="2:4" ht="15" x14ac:dyDescent="0.25">
      <c r="B5386" s="110">
        <v>42329</v>
      </c>
      <c r="C5386" s="42">
        <v>397</v>
      </c>
      <c r="D5386" s="18"/>
    </row>
    <row r="5387" spans="2:4" ht="15" x14ac:dyDescent="0.25">
      <c r="B5387" s="110">
        <v>42331</v>
      </c>
      <c r="C5387" s="42">
        <v>397</v>
      </c>
      <c r="D5387" s="18"/>
    </row>
    <row r="5388" spans="2:4" ht="15" x14ac:dyDescent="0.25">
      <c r="B5388" s="110">
        <v>42332</v>
      </c>
      <c r="C5388" s="42">
        <v>393</v>
      </c>
      <c r="D5388" s="18"/>
    </row>
    <row r="5389" spans="2:4" ht="15" x14ac:dyDescent="0.25">
      <c r="B5389" s="110">
        <v>42333</v>
      </c>
      <c r="C5389" s="42">
        <v>411</v>
      </c>
      <c r="D5389" s="18"/>
    </row>
    <row r="5390" spans="2:4" ht="15" x14ac:dyDescent="0.25">
      <c r="B5390" s="110">
        <v>42335</v>
      </c>
      <c r="C5390" s="42">
        <v>409</v>
      </c>
      <c r="D5390" s="18"/>
    </row>
    <row r="5391" spans="2:4" ht="15" x14ac:dyDescent="0.25">
      <c r="B5391" s="110">
        <v>42338</v>
      </c>
      <c r="C5391" s="42">
        <v>432</v>
      </c>
      <c r="D5391" s="18"/>
    </row>
    <row r="5392" spans="2:4" ht="15" x14ac:dyDescent="0.25">
      <c r="B5392" s="110">
        <v>42339</v>
      </c>
      <c r="C5392" s="42">
        <v>436</v>
      </c>
      <c r="D5392" s="18"/>
    </row>
    <row r="5393" spans="2:4" ht="15" x14ac:dyDescent="0.25">
      <c r="B5393" s="110">
        <v>42340</v>
      </c>
      <c r="C5393" s="42">
        <v>440</v>
      </c>
      <c r="D5393" s="18"/>
    </row>
    <row r="5394" spans="2:4" ht="15" x14ac:dyDescent="0.25">
      <c r="B5394" s="110">
        <v>42341</v>
      </c>
      <c r="C5394" s="42">
        <v>438</v>
      </c>
      <c r="D5394" s="18"/>
    </row>
    <row r="5395" spans="2:4" ht="15" x14ac:dyDescent="0.25">
      <c r="B5395" s="110">
        <v>42342</v>
      </c>
      <c r="C5395" s="42">
        <v>435</v>
      </c>
      <c r="D5395" s="18"/>
    </row>
    <row r="5396" spans="2:4" ht="15" x14ac:dyDescent="0.25">
      <c r="B5396" s="110">
        <v>42345</v>
      </c>
      <c r="C5396" s="42">
        <v>444</v>
      </c>
      <c r="D5396" s="18"/>
    </row>
    <row r="5397" spans="2:4" ht="15" x14ac:dyDescent="0.25">
      <c r="B5397" s="110">
        <v>42346</v>
      </c>
      <c r="C5397" s="42">
        <v>453</v>
      </c>
      <c r="D5397" s="18"/>
    </row>
    <row r="5398" spans="2:4" ht="15" x14ac:dyDescent="0.25">
      <c r="B5398" s="110">
        <v>42347</v>
      </c>
      <c r="C5398" s="42">
        <v>458</v>
      </c>
      <c r="D5398" s="18"/>
    </row>
    <row r="5399" spans="2:4" ht="15" x14ac:dyDescent="0.25">
      <c r="B5399" s="110">
        <v>42348</v>
      </c>
      <c r="C5399" s="42">
        <v>473</v>
      </c>
      <c r="D5399" s="18"/>
    </row>
    <row r="5400" spans="2:4" ht="15" x14ac:dyDescent="0.25">
      <c r="B5400" s="110">
        <v>42349</v>
      </c>
      <c r="C5400" s="42">
        <v>501</v>
      </c>
      <c r="D5400" s="18"/>
    </row>
    <row r="5401" spans="2:4" ht="15" x14ac:dyDescent="0.25">
      <c r="B5401" s="110">
        <v>42352</v>
      </c>
      <c r="C5401" s="42">
        <v>484</v>
      </c>
      <c r="D5401" s="18"/>
    </row>
    <row r="5402" spans="2:4" ht="15" x14ac:dyDescent="0.25">
      <c r="B5402" s="110">
        <v>42353</v>
      </c>
      <c r="C5402" s="42">
        <v>465</v>
      </c>
      <c r="D5402" s="18"/>
    </row>
    <row r="5403" spans="2:4" ht="15" x14ac:dyDescent="0.25">
      <c r="B5403" s="110">
        <v>42354</v>
      </c>
      <c r="C5403" s="42">
        <v>499</v>
      </c>
      <c r="D5403" s="18"/>
    </row>
    <row r="5404" spans="2:4" ht="15" x14ac:dyDescent="0.25">
      <c r="B5404" s="110">
        <v>42355</v>
      </c>
      <c r="C5404" s="42">
        <v>498</v>
      </c>
      <c r="D5404" s="18"/>
    </row>
    <row r="5405" spans="2:4" ht="15" x14ac:dyDescent="0.25">
      <c r="B5405" s="110">
        <v>42356</v>
      </c>
      <c r="C5405" s="42">
        <v>524</v>
      </c>
      <c r="D5405" s="18"/>
    </row>
    <row r="5406" spans="2:4" ht="15" x14ac:dyDescent="0.25">
      <c r="B5406" s="110">
        <v>42359</v>
      </c>
      <c r="C5406" s="42">
        <v>545</v>
      </c>
      <c r="D5406" s="18"/>
    </row>
    <row r="5407" spans="2:4" ht="15" x14ac:dyDescent="0.25">
      <c r="B5407" s="110">
        <v>42361</v>
      </c>
      <c r="C5407" s="42">
        <v>516</v>
      </c>
      <c r="D5407" s="18"/>
    </row>
    <row r="5408" spans="2:4" ht="15" x14ac:dyDescent="0.25">
      <c r="B5408" s="110">
        <v>42362</v>
      </c>
      <c r="C5408" s="42">
        <v>518</v>
      </c>
      <c r="D5408" s="18"/>
    </row>
    <row r="5409" spans="2:4" ht="15" x14ac:dyDescent="0.25">
      <c r="B5409" s="110">
        <v>42366</v>
      </c>
      <c r="C5409" s="42">
        <v>520</v>
      </c>
      <c r="D5409" s="18"/>
    </row>
    <row r="5410" spans="2:4" ht="15" x14ac:dyDescent="0.25">
      <c r="B5410" s="110">
        <v>42368</v>
      </c>
      <c r="C5410" s="42">
        <v>516</v>
      </c>
      <c r="D5410" s="18"/>
    </row>
    <row r="5411" spans="2:4" ht="15" x14ac:dyDescent="0.25">
      <c r="B5411" s="110">
        <v>42369</v>
      </c>
      <c r="C5411" s="42">
        <v>523</v>
      </c>
      <c r="D5411" s="18"/>
    </row>
    <row r="5412" spans="2:4" ht="15" x14ac:dyDescent="0.25">
      <c r="B5412" s="110">
        <v>42373</v>
      </c>
      <c r="C5412" s="42">
        <v>532</v>
      </c>
      <c r="D5412" s="18"/>
    </row>
    <row r="5413" spans="2:4" ht="15" x14ac:dyDescent="0.25">
      <c r="B5413" s="110">
        <v>42374</v>
      </c>
      <c r="C5413" s="42">
        <v>497</v>
      </c>
      <c r="D5413" s="18"/>
    </row>
    <row r="5414" spans="2:4" ht="15" x14ac:dyDescent="0.25">
      <c r="B5414" s="110">
        <v>42375</v>
      </c>
      <c r="C5414" s="42">
        <v>505</v>
      </c>
      <c r="D5414" s="18"/>
    </row>
    <row r="5415" spans="2:4" ht="15" x14ac:dyDescent="0.25">
      <c r="B5415" s="110">
        <v>42376</v>
      </c>
      <c r="C5415" s="42">
        <v>506</v>
      </c>
      <c r="D5415" s="18"/>
    </row>
    <row r="5416" spans="2:4" ht="15" x14ac:dyDescent="0.25">
      <c r="B5416" s="110">
        <v>42377</v>
      </c>
      <c r="C5416" s="42">
        <v>512</v>
      </c>
      <c r="D5416" s="18"/>
    </row>
    <row r="5417" spans="2:4" ht="15" x14ac:dyDescent="0.25">
      <c r="B5417" s="110">
        <v>42380</v>
      </c>
      <c r="C5417" s="42">
        <v>506</v>
      </c>
      <c r="D5417" s="18"/>
    </row>
    <row r="5418" spans="2:4" ht="15" x14ac:dyDescent="0.25">
      <c r="B5418" s="110">
        <v>42381</v>
      </c>
      <c r="C5418" s="42">
        <v>506</v>
      </c>
      <c r="D5418" s="18"/>
    </row>
    <row r="5419" spans="2:4" ht="15" x14ac:dyDescent="0.25">
      <c r="B5419" s="110">
        <v>42382</v>
      </c>
      <c r="C5419" s="42">
        <v>521</v>
      </c>
      <c r="D5419" s="18"/>
    </row>
    <row r="5420" spans="2:4" ht="15" x14ac:dyDescent="0.25">
      <c r="B5420" s="110">
        <v>42383</v>
      </c>
      <c r="C5420" s="42">
        <v>512</v>
      </c>
      <c r="D5420" s="18"/>
    </row>
    <row r="5421" spans="2:4" ht="15" x14ac:dyDescent="0.25">
      <c r="B5421" s="110">
        <v>42384</v>
      </c>
      <c r="C5421" s="42">
        <v>533</v>
      </c>
      <c r="D5421" s="18"/>
    </row>
    <row r="5422" spans="2:4" ht="15" x14ac:dyDescent="0.25">
      <c r="B5422" s="110">
        <v>42388</v>
      </c>
      <c r="C5422" s="42">
        <v>533</v>
      </c>
      <c r="D5422" s="18"/>
    </row>
    <row r="5423" spans="2:4" ht="15" x14ac:dyDescent="0.25">
      <c r="B5423" s="110">
        <v>42389</v>
      </c>
      <c r="C5423" s="42">
        <v>544</v>
      </c>
      <c r="D5423" s="18"/>
    </row>
    <row r="5424" spans="2:4" ht="15" x14ac:dyDescent="0.25">
      <c r="B5424" s="110">
        <v>42390</v>
      </c>
      <c r="C5424" s="42">
        <v>534</v>
      </c>
      <c r="D5424" s="18"/>
    </row>
    <row r="5425" spans="2:4" ht="15" x14ac:dyDescent="0.25">
      <c r="B5425" s="110">
        <v>42391</v>
      </c>
      <c r="C5425" s="42">
        <v>514</v>
      </c>
      <c r="D5425" s="18"/>
    </row>
    <row r="5426" spans="2:4" ht="15" x14ac:dyDescent="0.25">
      <c r="B5426" s="110">
        <v>42394</v>
      </c>
      <c r="C5426" s="42">
        <v>523</v>
      </c>
      <c r="D5426" s="18"/>
    </row>
    <row r="5427" spans="2:4" ht="15" x14ac:dyDescent="0.25">
      <c r="B5427" s="110">
        <v>42395</v>
      </c>
      <c r="C5427" s="42">
        <v>511</v>
      </c>
      <c r="D5427" s="18"/>
    </row>
    <row r="5428" spans="2:4" ht="15" x14ac:dyDescent="0.25">
      <c r="B5428" s="110">
        <v>42396</v>
      </c>
      <c r="C5428" s="42">
        <v>503</v>
      </c>
      <c r="D5428" s="18"/>
    </row>
    <row r="5429" spans="2:4" ht="15" x14ac:dyDescent="0.25">
      <c r="B5429" s="110">
        <v>42397</v>
      </c>
      <c r="C5429" s="42">
        <v>499</v>
      </c>
      <c r="D5429" s="18"/>
    </row>
    <row r="5430" spans="2:4" ht="15" x14ac:dyDescent="0.25">
      <c r="B5430" s="110">
        <v>42398</v>
      </c>
      <c r="C5430" s="42">
        <v>512</v>
      </c>
      <c r="D5430" s="18"/>
    </row>
    <row r="5431" spans="2:4" ht="15" x14ac:dyDescent="0.25">
      <c r="B5431" s="110">
        <v>42401</v>
      </c>
      <c r="C5431" s="42">
        <v>513</v>
      </c>
      <c r="D5431" s="18"/>
    </row>
    <row r="5432" spans="2:4" ht="15" x14ac:dyDescent="0.25">
      <c r="B5432" s="110">
        <v>42402</v>
      </c>
      <c r="C5432" s="42">
        <v>530</v>
      </c>
      <c r="D5432" s="18"/>
    </row>
    <row r="5433" spans="2:4" ht="15" x14ac:dyDescent="0.25">
      <c r="B5433" s="110">
        <v>42403</v>
      </c>
      <c r="C5433" s="42">
        <v>525</v>
      </c>
      <c r="D5433" s="18"/>
    </row>
    <row r="5434" spans="2:4" ht="15" x14ac:dyDescent="0.25">
      <c r="B5434" s="110">
        <v>42405</v>
      </c>
      <c r="C5434" s="42">
        <v>521</v>
      </c>
      <c r="D5434" s="18"/>
    </row>
    <row r="5435" spans="2:4" ht="15" x14ac:dyDescent="0.25">
      <c r="B5435" s="110">
        <v>42408</v>
      </c>
      <c r="C5435" s="42">
        <v>548</v>
      </c>
      <c r="D5435" s="18"/>
    </row>
    <row r="5436" spans="2:4" ht="15" x14ac:dyDescent="0.25">
      <c r="B5436" s="110">
        <v>42409</v>
      </c>
      <c r="C5436" s="42">
        <v>547</v>
      </c>
      <c r="D5436" s="18"/>
    </row>
    <row r="5437" spans="2:4" ht="15" x14ac:dyDescent="0.25">
      <c r="B5437" s="110">
        <v>42410</v>
      </c>
      <c r="C5437" s="42">
        <v>554</v>
      </c>
      <c r="D5437" s="18"/>
    </row>
    <row r="5438" spans="2:4" ht="15" x14ac:dyDescent="0.25">
      <c r="B5438" s="110">
        <v>42411</v>
      </c>
      <c r="C5438" s="42">
        <v>569</v>
      </c>
      <c r="D5438" s="18"/>
    </row>
    <row r="5439" spans="2:4" ht="15" x14ac:dyDescent="0.25">
      <c r="B5439" s="110">
        <v>42412</v>
      </c>
      <c r="C5439" s="42">
        <v>554</v>
      </c>
      <c r="D5439" s="18"/>
    </row>
    <row r="5440" spans="2:4" ht="15" x14ac:dyDescent="0.25">
      <c r="B5440" s="110">
        <v>42416</v>
      </c>
      <c r="C5440" s="42">
        <v>549</v>
      </c>
      <c r="D5440" s="18"/>
    </row>
    <row r="5441" spans="2:4" ht="15" x14ac:dyDescent="0.25">
      <c r="B5441" s="110">
        <v>42417</v>
      </c>
      <c r="C5441" s="42">
        <v>535</v>
      </c>
      <c r="D5441" s="18"/>
    </row>
    <row r="5442" spans="2:4" ht="15" x14ac:dyDescent="0.25">
      <c r="B5442" s="110">
        <v>42418</v>
      </c>
      <c r="C5442" s="42">
        <v>539</v>
      </c>
      <c r="D5442" s="18"/>
    </row>
    <row r="5443" spans="2:4" ht="15" x14ac:dyDescent="0.25">
      <c r="B5443" s="110">
        <v>42419</v>
      </c>
      <c r="C5443" s="42">
        <v>529</v>
      </c>
      <c r="D5443" s="18"/>
    </row>
    <row r="5444" spans="2:4" ht="15" x14ac:dyDescent="0.25">
      <c r="B5444" s="110">
        <v>42422</v>
      </c>
      <c r="C5444" s="42">
        <v>521</v>
      </c>
      <c r="D5444" s="18"/>
    </row>
    <row r="5445" spans="2:4" ht="15" x14ac:dyDescent="0.25">
      <c r="B5445" s="110">
        <v>42423</v>
      </c>
      <c r="C5445" s="42">
        <v>519</v>
      </c>
      <c r="D5445" s="18"/>
    </row>
    <row r="5446" spans="2:4" ht="15" x14ac:dyDescent="0.25">
      <c r="B5446" s="110">
        <v>42424</v>
      </c>
      <c r="C5446" s="42">
        <v>506</v>
      </c>
      <c r="D5446" s="18"/>
    </row>
    <row r="5447" spans="2:4" ht="15" x14ac:dyDescent="0.25">
      <c r="B5447" s="110">
        <v>42425</v>
      </c>
      <c r="C5447" s="42">
        <v>513</v>
      </c>
      <c r="D5447" s="18"/>
    </row>
    <row r="5448" spans="2:4" ht="15" x14ac:dyDescent="0.25">
      <c r="B5448" s="110">
        <v>42426</v>
      </c>
      <c r="C5448" s="42">
        <v>506</v>
      </c>
      <c r="D5448" s="18"/>
    </row>
    <row r="5449" spans="2:4" ht="15" x14ac:dyDescent="0.25">
      <c r="B5449" s="110">
        <v>42429</v>
      </c>
      <c r="C5449" s="42">
        <v>502</v>
      </c>
      <c r="D5449" s="18"/>
    </row>
    <row r="5450" spans="2:4" ht="15" x14ac:dyDescent="0.25">
      <c r="B5450" s="110">
        <v>42430</v>
      </c>
      <c r="C5450" s="42">
        <v>489</v>
      </c>
      <c r="D5450" s="18"/>
    </row>
    <row r="5451" spans="2:4" ht="15" x14ac:dyDescent="0.25">
      <c r="B5451" s="110">
        <v>42431</v>
      </c>
      <c r="C5451" s="42">
        <v>485</v>
      </c>
      <c r="D5451" s="18"/>
    </row>
    <row r="5452" spans="2:4" ht="15" x14ac:dyDescent="0.25">
      <c r="B5452" s="110">
        <v>42432</v>
      </c>
      <c r="C5452" s="42">
        <v>462</v>
      </c>
      <c r="D5452" s="18"/>
    </row>
    <row r="5453" spans="2:4" ht="15" x14ac:dyDescent="0.25">
      <c r="B5453" s="110">
        <v>42433</v>
      </c>
      <c r="C5453" s="42">
        <v>447</v>
      </c>
      <c r="D5453" s="18"/>
    </row>
    <row r="5454" spans="2:4" ht="15" x14ac:dyDescent="0.25">
      <c r="B5454" s="110">
        <v>42436</v>
      </c>
      <c r="C5454" s="42">
        <v>452</v>
      </c>
      <c r="D5454" s="18"/>
    </row>
    <row r="5455" spans="2:4" ht="15" x14ac:dyDescent="0.25">
      <c r="B5455" s="110">
        <v>42437</v>
      </c>
      <c r="C5455" s="42">
        <v>460</v>
      </c>
      <c r="D5455" s="18"/>
    </row>
    <row r="5456" spans="2:4" ht="15" x14ac:dyDescent="0.25">
      <c r="B5456" s="110">
        <v>42438</v>
      </c>
      <c r="C5456" s="42">
        <v>440</v>
      </c>
      <c r="D5456" s="18"/>
    </row>
    <row r="5457" spans="2:4" ht="15" x14ac:dyDescent="0.25">
      <c r="B5457" s="110">
        <v>42439</v>
      </c>
      <c r="C5457" s="42">
        <v>434</v>
      </c>
      <c r="D5457" s="18"/>
    </row>
    <row r="5458" spans="2:4" ht="15" x14ac:dyDescent="0.25">
      <c r="B5458" s="110">
        <v>42440</v>
      </c>
      <c r="C5458" s="42">
        <v>427</v>
      </c>
      <c r="D5458" s="18"/>
    </row>
    <row r="5459" spans="2:4" ht="15" x14ac:dyDescent="0.25">
      <c r="B5459" s="110">
        <v>42443</v>
      </c>
      <c r="C5459" s="42">
        <v>437</v>
      </c>
      <c r="D5459" s="18"/>
    </row>
    <row r="5460" spans="2:4" ht="15" x14ac:dyDescent="0.25">
      <c r="B5460" s="110">
        <v>42444</v>
      </c>
      <c r="C5460" s="42">
        <v>459</v>
      </c>
      <c r="D5460" s="18"/>
    </row>
    <row r="5461" spans="2:4" ht="15" x14ac:dyDescent="0.25">
      <c r="B5461" s="110">
        <v>42447</v>
      </c>
      <c r="C5461" s="42">
        <v>409</v>
      </c>
      <c r="D5461" s="18"/>
    </row>
    <row r="5462" spans="2:4" ht="15" x14ac:dyDescent="0.25">
      <c r="B5462" s="110">
        <v>42450</v>
      </c>
      <c r="C5462" s="42">
        <v>392</v>
      </c>
      <c r="D5462" s="18"/>
    </row>
    <row r="5463" spans="2:4" ht="15" x14ac:dyDescent="0.25">
      <c r="B5463" s="110">
        <v>42451</v>
      </c>
      <c r="C5463" s="42">
        <v>391</v>
      </c>
      <c r="D5463" s="18"/>
    </row>
    <row r="5464" spans="2:4" ht="15" x14ac:dyDescent="0.25">
      <c r="B5464" s="110">
        <v>42452</v>
      </c>
      <c r="C5464" s="42">
        <v>419</v>
      </c>
      <c r="D5464" s="18"/>
    </row>
    <row r="5465" spans="2:4" ht="15" x14ac:dyDescent="0.25">
      <c r="B5465" s="110">
        <v>42453</v>
      </c>
      <c r="C5465" s="42">
        <v>427</v>
      </c>
      <c r="D5465" s="18"/>
    </row>
    <row r="5466" spans="2:4" ht="15" x14ac:dyDescent="0.25">
      <c r="B5466" s="110">
        <v>42457</v>
      </c>
      <c r="C5466" s="42">
        <v>419</v>
      </c>
      <c r="D5466" s="18"/>
    </row>
    <row r="5467" spans="2:4" ht="15" x14ac:dyDescent="0.25">
      <c r="B5467" s="110">
        <v>42458</v>
      </c>
      <c r="C5467" s="42">
        <v>416</v>
      </c>
      <c r="D5467" s="18"/>
    </row>
    <row r="5468" spans="2:4" ht="15" x14ac:dyDescent="0.25">
      <c r="B5468" s="110">
        <v>42459</v>
      </c>
      <c r="C5468" s="42">
        <v>404</v>
      </c>
      <c r="D5468" s="18"/>
    </row>
    <row r="5469" spans="2:4" ht="15" x14ac:dyDescent="0.25">
      <c r="B5469" s="110">
        <v>42460</v>
      </c>
      <c r="C5469" s="42">
        <v>409</v>
      </c>
      <c r="D5469" s="18"/>
    </row>
    <row r="5470" spans="2:4" ht="15" x14ac:dyDescent="0.25">
      <c r="B5470" s="110">
        <v>42461</v>
      </c>
      <c r="C5470" s="42">
        <v>404</v>
      </c>
      <c r="D5470" s="18"/>
    </row>
    <row r="5471" spans="2:4" ht="15" x14ac:dyDescent="0.25">
      <c r="B5471" s="110">
        <v>42464</v>
      </c>
      <c r="C5471" s="42">
        <v>413</v>
      </c>
      <c r="D5471" s="18"/>
    </row>
    <row r="5472" spans="2:4" ht="15" x14ac:dyDescent="0.25">
      <c r="B5472" s="110">
        <v>42465</v>
      </c>
      <c r="C5472" s="42">
        <v>432</v>
      </c>
      <c r="D5472" s="18"/>
    </row>
    <row r="5473" spans="2:4" ht="15" x14ac:dyDescent="0.25">
      <c r="B5473" s="110">
        <v>42466</v>
      </c>
      <c r="C5473" s="42">
        <v>430</v>
      </c>
      <c r="D5473" s="18"/>
    </row>
    <row r="5474" spans="2:4" ht="15" x14ac:dyDescent="0.25">
      <c r="B5474" s="110">
        <v>42467</v>
      </c>
      <c r="C5474" s="42">
        <v>449</v>
      </c>
      <c r="D5474" s="18"/>
    </row>
    <row r="5475" spans="2:4" ht="15" x14ac:dyDescent="0.25">
      <c r="B5475" s="110">
        <v>42468</v>
      </c>
      <c r="C5475" s="42">
        <v>440</v>
      </c>
      <c r="D5475" s="18"/>
    </row>
    <row r="5476" spans="2:4" ht="15" x14ac:dyDescent="0.25">
      <c r="B5476" s="110">
        <v>42471</v>
      </c>
      <c r="C5476" s="42">
        <v>416</v>
      </c>
      <c r="D5476" s="18"/>
    </row>
    <row r="5477" spans="2:4" ht="15" x14ac:dyDescent="0.25">
      <c r="B5477" s="110">
        <v>42472</v>
      </c>
      <c r="C5477" s="42">
        <v>397</v>
      </c>
      <c r="D5477" s="18"/>
    </row>
    <row r="5478" spans="2:4" ht="15" x14ac:dyDescent="0.25">
      <c r="B5478" s="110">
        <v>42473</v>
      </c>
      <c r="C5478" s="42">
        <v>387</v>
      </c>
      <c r="D5478" s="18"/>
    </row>
    <row r="5479" spans="2:4" ht="15" x14ac:dyDescent="0.25">
      <c r="B5479" s="110">
        <v>42474</v>
      </c>
      <c r="C5479" s="42">
        <v>382</v>
      </c>
      <c r="D5479" s="18"/>
    </row>
    <row r="5480" spans="2:4" ht="15" x14ac:dyDescent="0.25">
      <c r="B5480" s="110">
        <v>42475</v>
      </c>
      <c r="C5480" s="42">
        <v>387</v>
      </c>
      <c r="D5480" s="18"/>
    </row>
    <row r="5481" spans="2:4" ht="15" x14ac:dyDescent="0.25">
      <c r="B5481" s="110">
        <v>42478</v>
      </c>
      <c r="C5481" s="42">
        <v>394</v>
      </c>
      <c r="D5481" s="18"/>
    </row>
    <row r="5482" spans="2:4" ht="15" x14ac:dyDescent="0.25">
      <c r="B5482" s="110">
        <v>42479</v>
      </c>
      <c r="C5482" s="42">
        <v>390</v>
      </c>
      <c r="D5482" s="18"/>
    </row>
    <row r="5483" spans="2:4" ht="15" x14ac:dyDescent="0.25">
      <c r="B5483" s="110">
        <v>42480</v>
      </c>
      <c r="C5483" s="42">
        <v>385</v>
      </c>
      <c r="D5483" s="18"/>
    </row>
    <row r="5484" spans="2:4" ht="15" x14ac:dyDescent="0.25">
      <c r="B5484" s="110">
        <v>42481</v>
      </c>
      <c r="C5484" s="42">
        <v>400</v>
      </c>
      <c r="D5484" s="18"/>
    </row>
    <row r="5485" spans="2:4" ht="15" x14ac:dyDescent="0.25">
      <c r="B5485" s="110">
        <v>42482</v>
      </c>
      <c r="C5485" s="42">
        <v>406</v>
      </c>
      <c r="D5485" s="18"/>
    </row>
    <row r="5486" spans="2:4" ht="15" x14ac:dyDescent="0.25">
      <c r="B5486" s="110">
        <v>42485</v>
      </c>
      <c r="C5486" s="42">
        <v>403</v>
      </c>
      <c r="D5486" s="18"/>
    </row>
    <row r="5487" spans="2:4" ht="15" x14ac:dyDescent="0.25">
      <c r="B5487" s="110">
        <v>42486</v>
      </c>
      <c r="C5487" s="42">
        <v>397</v>
      </c>
      <c r="D5487" s="18"/>
    </row>
    <row r="5488" spans="2:4" ht="15" x14ac:dyDescent="0.25">
      <c r="B5488" s="110">
        <v>42487</v>
      </c>
      <c r="C5488" s="42">
        <v>382</v>
      </c>
      <c r="D5488" s="18"/>
    </row>
    <row r="5489" spans="2:4" ht="15" x14ac:dyDescent="0.25">
      <c r="B5489" s="110">
        <v>42488</v>
      </c>
      <c r="C5489" s="42">
        <v>385</v>
      </c>
      <c r="D5489" s="18"/>
    </row>
    <row r="5490" spans="2:4" ht="15" x14ac:dyDescent="0.25">
      <c r="B5490" s="110">
        <v>42489</v>
      </c>
      <c r="C5490" s="42">
        <v>385</v>
      </c>
      <c r="D5490" s="18"/>
    </row>
    <row r="5491" spans="2:4" ht="15" x14ac:dyDescent="0.25">
      <c r="B5491" s="110">
        <v>42492</v>
      </c>
      <c r="C5491" s="42">
        <v>382</v>
      </c>
      <c r="D5491" s="18"/>
    </row>
    <row r="5492" spans="2:4" ht="15" x14ac:dyDescent="0.25">
      <c r="B5492" s="110">
        <v>42493</v>
      </c>
      <c r="C5492" s="42">
        <v>392</v>
      </c>
      <c r="D5492" s="18"/>
    </row>
    <row r="5493" spans="2:4" ht="15" x14ac:dyDescent="0.25">
      <c r="B5493" s="110">
        <v>42494</v>
      </c>
      <c r="C5493" s="42">
        <v>395</v>
      </c>
      <c r="D5493" s="18"/>
    </row>
    <row r="5494" spans="2:4" ht="15" x14ac:dyDescent="0.25">
      <c r="B5494" s="110">
        <v>42495</v>
      </c>
      <c r="C5494" s="42">
        <v>397</v>
      </c>
      <c r="D5494" s="18"/>
    </row>
    <row r="5495" spans="2:4" ht="15" x14ac:dyDescent="0.25">
      <c r="B5495" s="110">
        <v>42496</v>
      </c>
      <c r="C5495" s="42">
        <v>390</v>
      </c>
      <c r="D5495" s="18"/>
    </row>
    <row r="5496" spans="2:4" ht="15" x14ac:dyDescent="0.25">
      <c r="B5496" s="110">
        <v>42496</v>
      </c>
      <c r="C5496" s="42">
        <v>390</v>
      </c>
    </row>
    <row r="5497" spans="2:4" ht="15" x14ac:dyDescent="0.25">
      <c r="B5497" s="110">
        <v>42499</v>
      </c>
      <c r="C5497" s="42">
        <v>394</v>
      </c>
    </row>
    <row r="5498" spans="2:4" ht="15" x14ac:dyDescent="0.25">
      <c r="B5498" s="110">
        <v>42500</v>
      </c>
      <c r="C5498" s="42">
        <v>387</v>
      </c>
    </row>
    <row r="5499" spans="2:4" ht="15" x14ac:dyDescent="0.25">
      <c r="B5499" s="110">
        <v>42501</v>
      </c>
      <c r="C5499" s="42">
        <v>379</v>
      </c>
    </row>
    <row r="5500" spans="2:4" ht="15" x14ac:dyDescent="0.25">
      <c r="B5500" s="110">
        <v>42502</v>
      </c>
      <c r="C5500" s="42">
        <v>376</v>
      </c>
    </row>
    <row r="5501" spans="2:4" ht="15" x14ac:dyDescent="0.25">
      <c r="B5501" s="110">
        <v>42503</v>
      </c>
      <c r="C5501" s="42">
        <v>382</v>
      </c>
    </row>
    <row r="5502" spans="2:4" ht="15" x14ac:dyDescent="0.25">
      <c r="B5502" s="110">
        <v>42506</v>
      </c>
      <c r="C5502" s="42">
        <v>375</v>
      </c>
    </row>
    <row r="5503" spans="2:4" ht="15" x14ac:dyDescent="0.25">
      <c r="B5503" s="110">
        <v>42507</v>
      </c>
      <c r="C5503" s="42">
        <v>374</v>
      </c>
    </row>
    <row r="5504" spans="2:4" ht="15" x14ac:dyDescent="0.25">
      <c r="B5504" s="110">
        <v>42508</v>
      </c>
      <c r="C5504" s="42">
        <v>377</v>
      </c>
    </row>
    <row r="5505" spans="2:3" ht="15" x14ac:dyDescent="0.25">
      <c r="B5505" s="110">
        <v>42509</v>
      </c>
      <c r="C5505" s="42">
        <v>394</v>
      </c>
    </row>
    <row r="5506" spans="2:3" ht="15" x14ac:dyDescent="0.25">
      <c r="B5506" s="110">
        <v>42510</v>
      </c>
      <c r="C5506" s="42">
        <v>392</v>
      </c>
    </row>
    <row r="5507" spans="2:3" ht="15" x14ac:dyDescent="0.25">
      <c r="B5507" s="110">
        <v>42513</v>
      </c>
      <c r="C5507" s="42">
        <v>397</v>
      </c>
    </row>
    <row r="5508" spans="2:3" ht="15" x14ac:dyDescent="0.25">
      <c r="B5508" s="110">
        <v>42514</v>
      </c>
      <c r="C5508" s="42">
        <v>398</v>
      </c>
    </row>
    <row r="5509" spans="2:3" ht="15" x14ac:dyDescent="0.25">
      <c r="B5509" s="110">
        <v>42515</v>
      </c>
      <c r="C5509" s="42">
        <v>391</v>
      </c>
    </row>
    <row r="5510" spans="2:3" ht="15" x14ac:dyDescent="0.25">
      <c r="B5510" s="110">
        <v>42516</v>
      </c>
      <c r="C5510" s="42">
        <v>395</v>
      </c>
    </row>
    <row r="5511" spans="2:3" ht="15" x14ac:dyDescent="0.25">
      <c r="B5511" s="110">
        <v>42517</v>
      </c>
      <c r="C5511" s="42">
        <v>393</v>
      </c>
    </row>
    <row r="5512" spans="2:3" ht="15" x14ac:dyDescent="0.25">
      <c r="B5512" s="110">
        <v>42520</v>
      </c>
      <c r="C5512" s="42">
        <v>393</v>
      </c>
    </row>
    <row r="5513" spans="2:3" ht="15" x14ac:dyDescent="0.25">
      <c r="B5513" s="110">
        <v>42521</v>
      </c>
      <c r="C5513" s="42">
        <v>403</v>
      </c>
    </row>
    <row r="5514" spans="2:3" ht="15" x14ac:dyDescent="0.25">
      <c r="B5514" s="110">
        <v>42522</v>
      </c>
      <c r="C5514" s="42">
        <v>401</v>
      </c>
    </row>
    <row r="5515" spans="2:3" ht="15" x14ac:dyDescent="0.25">
      <c r="B5515" s="110">
        <v>42523</v>
      </c>
      <c r="C5515" s="42">
        <v>392</v>
      </c>
    </row>
    <row r="5516" spans="2:3" ht="15" x14ac:dyDescent="0.25">
      <c r="B5516" s="110">
        <v>42527</v>
      </c>
      <c r="C5516" s="42">
        <v>385</v>
      </c>
    </row>
    <row r="5517" spans="2:3" ht="15" x14ac:dyDescent="0.25">
      <c r="B5517" s="110">
        <v>42528</v>
      </c>
      <c r="C5517" s="42">
        <v>377</v>
      </c>
    </row>
    <row r="5518" spans="2:3" ht="15" x14ac:dyDescent="0.25">
      <c r="B5518" s="110">
        <v>42529</v>
      </c>
      <c r="C5518" s="42">
        <v>371</v>
      </c>
    </row>
    <row r="5519" spans="2:3" ht="15" x14ac:dyDescent="0.25">
      <c r="B5519" s="110">
        <v>42530</v>
      </c>
      <c r="C5519" s="42">
        <v>375</v>
      </c>
    </row>
    <row r="5520" spans="2:3" ht="15" x14ac:dyDescent="0.25">
      <c r="B5520" s="110">
        <v>42531</v>
      </c>
      <c r="C5520" s="42">
        <v>383</v>
      </c>
    </row>
    <row r="5521" spans="2:3" ht="15" x14ac:dyDescent="0.25">
      <c r="B5521" s="110">
        <v>42534</v>
      </c>
      <c r="C5521" s="42">
        <v>389</v>
      </c>
    </row>
    <row r="5522" spans="2:3" ht="15" x14ac:dyDescent="0.25">
      <c r="B5522" s="110">
        <v>42535</v>
      </c>
      <c r="C5522" s="42">
        <v>401</v>
      </c>
    </row>
    <row r="5523" spans="2:3" ht="15" x14ac:dyDescent="0.25">
      <c r="B5523" s="110">
        <v>42536</v>
      </c>
      <c r="C5523" s="42">
        <v>395</v>
      </c>
    </row>
    <row r="5524" spans="2:3" ht="15" x14ac:dyDescent="0.25">
      <c r="B5524" s="110">
        <v>42537</v>
      </c>
      <c r="C5524" s="42">
        <v>399</v>
      </c>
    </row>
    <row r="5525" spans="2:3" ht="15" x14ac:dyDescent="0.25">
      <c r="B5525" s="110">
        <v>42538</v>
      </c>
      <c r="C5525" s="42">
        <v>392</v>
      </c>
    </row>
    <row r="5526" spans="2:3" ht="15" x14ac:dyDescent="0.25">
      <c r="B5526" s="110">
        <v>42541</v>
      </c>
      <c r="C5526" s="42">
        <v>380</v>
      </c>
    </row>
    <row r="5527" spans="2:3" ht="15" x14ac:dyDescent="0.25">
      <c r="B5527" s="110">
        <v>42542</v>
      </c>
      <c r="C5527" s="42">
        <v>378</v>
      </c>
    </row>
    <row r="5528" spans="2:3" ht="15" x14ac:dyDescent="0.25">
      <c r="B5528" s="110">
        <v>42543</v>
      </c>
      <c r="C5528" s="42">
        <v>376</v>
      </c>
    </row>
    <row r="5529" spans="2:3" ht="15" x14ac:dyDescent="0.25">
      <c r="B5529" s="110">
        <v>42544</v>
      </c>
      <c r="C5529" s="42">
        <v>365</v>
      </c>
    </row>
    <row r="5530" spans="2:3" ht="15" x14ac:dyDescent="0.25">
      <c r="B5530" s="110">
        <v>42545</v>
      </c>
      <c r="C5530" s="42">
        <v>384</v>
      </c>
    </row>
    <row r="5531" spans="2:3" ht="15" x14ac:dyDescent="0.25">
      <c r="B5531" s="110">
        <v>42548</v>
      </c>
      <c r="C5531" s="42">
        <v>393</v>
      </c>
    </row>
    <row r="5532" spans="2:3" ht="15" x14ac:dyDescent="0.25">
      <c r="B5532" s="110">
        <v>42549</v>
      </c>
      <c r="C5532" s="42">
        <v>376</v>
      </c>
    </row>
    <row r="5533" spans="2:3" ht="15" x14ac:dyDescent="0.25">
      <c r="B5533" s="110">
        <v>42550</v>
      </c>
      <c r="C5533" s="42">
        <v>354</v>
      </c>
    </row>
    <row r="5534" spans="2:3" ht="15" x14ac:dyDescent="0.25">
      <c r="B5534" s="110">
        <v>42551</v>
      </c>
      <c r="C5534" s="42">
        <v>350</v>
      </c>
    </row>
    <row r="5535" spans="2:3" ht="15" x14ac:dyDescent="0.25">
      <c r="B5535" s="110">
        <v>42552</v>
      </c>
      <c r="C5535" s="42">
        <v>347</v>
      </c>
    </row>
    <row r="5536" spans="2:3" ht="15" x14ac:dyDescent="0.25">
      <c r="B5536" s="110">
        <v>42556</v>
      </c>
      <c r="C5536" s="42">
        <v>352</v>
      </c>
    </row>
    <row r="5537" spans="2:3" ht="15" x14ac:dyDescent="0.25">
      <c r="B5537" s="110">
        <v>42557</v>
      </c>
      <c r="C5537" s="42">
        <v>355</v>
      </c>
    </row>
    <row r="5538" spans="2:3" ht="15" x14ac:dyDescent="0.25">
      <c r="B5538" s="110">
        <v>42558</v>
      </c>
      <c r="C5538" s="42">
        <v>355</v>
      </c>
    </row>
    <row r="5539" spans="2:3" ht="15" x14ac:dyDescent="0.25">
      <c r="B5539" s="110">
        <v>42559</v>
      </c>
      <c r="C5539" s="42">
        <v>345</v>
      </c>
    </row>
    <row r="5540" spans="2:3" ht="15" x14ac:dyDescent="0.25">
      <c r="B5540" s="110">
        <v>42562</v>
      </c>
      <c r="C5540" s="42">
        <v>340</v>
      </c>
    </row>
    <row r="5541" spans="2:3" ht="15" x14ac:dyDescent="0.25">
      <c r="B5541" s="110">
        <v>42563</v>
      </c>
      <c r="C5541" s="42">
        <v>331</v>
      </c>
    </row>
    <row r="5542" spans="2:3" ht="15" x14ac:dyDescent="0.25">
      <c r="B5542" s="110">
        <v>42564</v>
      </c>
      <c r="C5542" s="42">
        <v>334</v>
      </c>
    </row>
    <row r="5543" spans="2:3" ht="15" x14ac:dyDescent="0.25">
      <c r="B5543" s="110">
        <v>42565</v>
      </c>
      <c r="C5543" s="42">
        <v>331</v>
      </c>
    </row>
    <row r="5544" spans="2:3" ht="15" x14ac:dyDescent="0.25">
      <c r="B5544" s="110">
        <v>42566</v>
      </c>
      <c r="C5544" s="42">
        <v>331</v>
      </c>
    </row>
    <row r="5545" spans="2:3" ht="15" x14ac:dyDescent="0.25">
      <c r="B5545" s="110">
        <v>42569</v>
      </c>
      <c r="C5545" s="42">
        <v>332</v>
      </c>
    </row>
    <row r="5546" spans="2:3" ht="15" x14ac:dyDescent="0.25">
      <c r="B5546" s="110">
        <v>42570</v>
      </c>
      <c r="C5546" s="42">
        <v>332</v>
      </c>
    </row>
    <row r="5547" spans="2:3" ht="15" x14ac:dyDescent="0.25">
      <c r="B5547" s="110">
        <v>42571</v>
      </c>
      <c r="C5547" s="42">
        <v>330</v>
      </c>
    </row>
    <row r="5548" spans="2:3" ht="15" x14ac:dyDescent="0.25">
      <c r="B5548" s="110">
        <v>42572</v>
      </c>
      <c r="C5548" s="42">
        <v>337</v>
      </c>
    </row>
    <row r="5549" spans="2:3" ht="15" x14ac:dyDescent="0.25">
      <c r="B5549" s="110">
        <v>42573</v>
      </c>
      <c r="C5549" s="42">
        <v>338</v>
      </c>
    </row>
    <row r="5550" spans="2:3" ht="15" x14ac:dyDescent="0.25">
      <c r="B5550" s="110">
        <v>42576</v>
      </c>
      <c r="C5550" s="42">
        <v>341</v>
      </c>
    </row>
    <row r="5551" spans="2:3" ht="15" x14ac:dyDescent="0.25">
      <c r="B5551" s="110">
        <v>42577</v>
      </c>
      <c r="C5551" s="42">
        <v>343</v>
      </c>
    </row>
    <row r="5552" spans="2:3" ht="15" x14ac:dyDescent="0.25">
      <c r="B5552" s="110">
        <v>42578</v>
      </c>
      <c r="C5552" s="42">
        <v>344</v>
      </c>
    </row>
    <row r="5553" spans="2:3" ht="15" x14ac:dyDescent="0.25">
      <c r="B5553" s="110">
        <v>42579</v>
      </c>
      <c r="C5553" s="42">
        <v>340</v>
      </c>
    </row>
    <row r="5554" spans="2:3" ht="15" x14ac:dyDescent="0.25">
      <c r="B5554" s="110">
        <v>42580</v>
      </c>
      <c r="C5554" s="42">
        <v>339</v>
      </c>
    </row>
    <row r="5555" spans="2:3" ht="15" x14ac:dyDescent="0.25">
      <c r="B5555" s="110">
        <v>42583</v>
      </c>
      <c r="C5555" s="42">
        <v>336</v>
      </c>
    </row>
    <row r="5556" spans="2:3" ht="15" x14ac:dyDescent="0.25">
      <c r="B5556" s="110">
        <v>42584</v>
      </c>
      <c r="C5556" s="42">
        <v>331</v>
      </c>
    </row>
    <row r="5557" spans="2:3" ht="15" x14ac:dyDescent="0.25">
      <c r="B5557" s="110">
        <v>42585</v>
      </c>
      <c r="C5557" s="42">
        <v>327</v>
      </c>
    </row>
    <row r="5558" spans="2:3" ht="15" x14ac:dyDescent="0.25">
      <c r="B5558" s="110">
        <v>42586</v>
      </c>
      <c r="C5558" s="42">
        <v>325</v>
      </c>
    </row>
    <row r="5559" spans="2:3" ht="15" x14ac:dyDescent="0.25">
      <c r="B5559" s="110">
        <v>42587</v>
      </c>
      <c r="C5559" s="42">
        <v>319</v>
      </c>
    </row>
    <row r="5560" spans="2:3" ht="15" x14ac:dyDescent="0.25">
      <c r="B5560" s="110">
        <v>42590</v>
      </c>
      <c r="C5560" s="42">
        <v>317</v>
      </c>
    </row>
    <row r="5561" spans="2:3" ht="15" x14ac:dyDescent="0.25">
      <c r="B5561" s="110">
        <v>42591</v>
      </c>
      <c r="C5561" s="42">
        <v>320</v>
      </c>
    </row>
    <row r="5562" spans="2:3" ht="15" x14ac:dyDescent="0.25">
      <c r="B5562" s="110">
        <v>42592</v>
      </c>
      <c r="C5562" s="42">
        <v>316</v>
      </c>
    </row>
    <row r="5563" spans="2:3" ht="15" x14ac:dyDescent="0.25">
      <c r="B5563" s="110">
        <v>42593</v>
      </c>
      <c r="C5563" s="42">
        <v>309</v>
      </c>
    </row>
    <row r="5564" spans="2:3" ht="15" x14ac:dyDescent="0.25">
      <c r="B5564" s="110">
        <v>42594</v>
      </c>
      <c r="C5564" s="42">
        <v>306</v>
      </c>
    </row>
    <row r="5565" spans="2:3" ht="15" x14ac:dyDescent="0.25">
      <c r="B5565" s="110">
        <v>42597</v>
      </c>
      <c r="C5565" s="42">
        <v>299</v>
      </c>
    </row>
    <row r="5566" spans="2:3" ht="15" x14ac:dyDescent="0.25">
      <c r="B5566" s="110">
        <v>42598</v>
      </c>
      <c r="C5566" s="42">
        <v>292</v>
      </c>
    </row>
    <row r="5567" spans="2:3" ht="15" x14ac:dyDescent="0.25">
      <c r="B5567" s="110">
        <v>42599</v>
      </c>
      <c r="C5567" s="42">
        <v>298</v>
      </c>
    </row>
    <row r="5568" spans="2:3" ht="15" x14ac:dyDescent="0.25">
      <c r="B5568" s="110">
        <v>42600</v>
      </c>
      <c r="C5568" s="42">
        <v>297</v>
      </c>
    </row>
    <row r="5569" spans="2:3" ht="15" x14ac:dyDescent="0.25">
      <c r="B5569" s="110">
        <v>42601</v>
      </c>
      <c r="C5569" s="42">
        <v>296</v>
      </c>
    </row>
    <row r="5570" spans="2:3" ht="15" x14ac:dyDescent="0.25">
      <c r="B5570" s="110">
        <v>42604</v>
      </c>
      <c r="C5570" s="42">
        <v>303</v>
      </c>
    </row>
    <row r="5571" spans="2:3" ht="15" x14ac:dyDescent="0.25">
      <c r="B5571" s="110">
        <v>42605</v>
      </c>
      <c r="C5571" s="42">
        <v>302</v>
      </c>
    </row>
    <row r="5572" spans="2:3" ht="15" x14ac:dyDescent="0.25">
      <c r="B5572" s="110">
        <v>42606</v>
      </c>
      <c r="C5572" s="42">
        <v>305</v>
      </c>
    </row>
    <row r="5573" spans="2:3" ht="15" x14ac:dyDescent="0.25">
      <c r="B5573" s="110">
        <v>42607</v>
      </c>
      <c r="C5573" s="42">
        <v>306</v>
      </c>
    </row>
    <row r="5574" spans="2:3" ht="15" x14ac:dyDescent="0.25">
      <c r="B5574" s="110">
        <v>42608</v>
      </c>
      <c r="C5574" s="42">
        <v>299</v>
      </c>
    </row>
    <row r="5575" spans="2:3" ht="15" x14ac:dyDescent="0.25">
      <c r="B5575" s="110">
        <v>42611</v>
      </c>
      <c r="C5575" s="42">
        <v>304</v>
      </c>
    </row>
    <row r="5576" spans="2:3" ht="15" x14ac:dyDescent="0.25">
      <c r="B5576" s="110">
        <v>42612</v>
      </c>
      <c r="C5576" s="42">
        <v>306</v>
      </c>
    </row>
    <row r="5577" spans="2:3" ht="15" x14ac:dyDescent="0.25">
      <c r="B5577" s="110">
        <v>42613</v>
      </c>
      <c r="C5577" s="42">
        <v>309</v>
      </c>
    </row>
    <row r="5578" spans="2:3" ht="15" x14ac:dyDescent="0.25">
      <c r="B5578" s="110">
        <v>42614</v>
      </c>
      <c r="C5578" s="42">
        <v>315</v>
      </c>
    </row>
    <row r="5579" spans="2:3" ht="15" x14ac:dyDescent="0.25">
      <c r="B5579" s="110">
        <v>42615</v>
      </c>
      <c r="C5579" s="42">
        <v>309</v>
      </c>
    </row>
    <row r="5580" spans="2:3" ht="15" x14ac:dyDescent="0.25">
      <c r="B5580" s="110">
        <v>42619</v>
      </c>
      <c r="C5580" s="42">
        <v>309</v>
      </c>
    </row>
    <row r="5581" spans="2:3" ht="15" x14ac:dyDescent="0.25">
      <c r="B5581" s="110">
        <v>42620</v>
      </c>
      <c r="C5581" s="42">
        <v>303</v>
      </c>
    </row>
    <row r="5582" spans="2:3" ht="15" x14ac:dyDescent="0.25">
      <c r="B5582" s="110">
        <v>42621</v>
      </c>
      <c r="C5582" s="42">
        <v>303</v>
      </c>
    </row>
    <row r="5583" spans="2:3" ht="15" x14ac:dyDescent="0.25">
      <c r="B5583" s="110">
        <v>42622</v>
      </c>
      <c r="C5583" s="42">
        <v>314</v>
      </c>
    </row>
    <row r="5584" spans="2:3" ht="15" x14ac:dyDescent="0.25">
      <c r="B5584" s="110">
        <v>42625</v>
      </c>
      <c r="C5584" s="42">
        <v>313</v>
      </c>
    </row>
    <row r="5585" spans="2:3" ht="15" x14ac:dyDescent="0.25">
      <c r="B5585" s="110">
        <v>42626</v>
      </c>
      <c r="C5585" s="42">
        <v>325</v>
      </c>
    </row>
    <row r="5586" spans="2:3" ht="15" x14ac:dyDescent="0.25">
      <c r="B5586" s="110">
        <v>42627</v>
      </c>
      <c r="C5586" s="42">
        <v>333</v>
      </c>
    </row>
    <row r="5587" spans="2:3" ht="15" x14ac:dyDescent="0.25">
      <c r="B5587" s="110">
        <v>42628</v>
      </c>
      <c r="C5587" s="42">
        <v>331</v>
      </c>
    </row>
    <row r="5588" spans="2:3" ht="15" x14ac:dyDescent="0.25">
      <c r="B5588" s="110">
        <v>42629</v>
      </c>
      <c r="C5588" s="42">
        <v>340</v>
      </c>
    </row>
    <row r="5589" spans="2:3" ht="15" x14ac:dyDescent="0.25">
      <c r="B5589" s="110">
        <v>42632</v>
      </c>
      <c r="C5589" s="42">
        <v>334</v>
      </c>
    </row>
    <row r="5590" spans="2:3" ht="15" x14ac:dyDescent="0.25">
      <c r="B5590" s="110">
        <v>42633</v>
      </c>
      <c r="C5590" s="42">
        <v>328</v>
      </c>
    </row>
    <row r="5591" spans="2:3" ht="15" x14ac:dyDescent="0.25">
      <c r="B5591" s="110">
        <v>42634</v>
      </c>
      <c r="C5591" s="42">
        <v>312</v>
      </c>
    </row>
    <row r="5592" spans="2:3" ht="15" x14ac:dyDescent="0.25">
      <c r="B5592" s="110">
        <v>42635</v>
      </c>
      <c r="C5592" s="42">
        <v>306</v>
      </c>
    </row>
    <row r="5593" spans="2:3" ht="15" x14ac:dyDescent="0.25">
      <c r="B5593" s="110">
        <v>42636</v>
      </c>
      <c r="C5593" s="42">
        <v>315</v>
      </c>
    </row>
    <row r="5594" spans="2:3" ht="15" x14ac:dyDescent="0.25">
      <c r="B5594" s="110">
        <v>42639</v>
      </c>
      <c r="C5594" s="42">
        <v>320</v>
      </c>
    </row>
    <row r="5595" spans="2:3" ht="15" x14ac:dyDescent="0.25">
      <c r="B5595" s="110">
        <v>42640</v>
      </c>
      <c r="C5595" s="42">
        <v>322</v>
      </c>
    </row>
    <row r="5596" spans="2:3" ht="15" x14ac:dyDescent="0.25">
      <c r="B5596" s="110">
        <v>42641</v>
      </c>
      <c r="C5596" s="42">
        <v>311</v>
      </c>
    </row>
    <row r="5597" spans="2:3" ht="15" x14ac:dyDescent="0.25">
      <c r="B5597" s="110">
        <v>42642</v>
      </c>
      <c r="C5597" s="42">
        <v>318</v>
      </c>
    </row>
    <row r="5598" spans="2:3" ht="15" x14ac:dyDescent="0.25">
      <c r="B5598" s="110">
        <v>42643</v>
      </c>
      <c r="C5598" s="42">
        <v>319</v>
      </c>
    </row>
    <row r="5599" spans="2:3" ht="15" x14ac:dyDescent="0.25">
      <c r="B5599" s="110">
        <v>42646</v>
      </c>
      <c r="C5599" s="42">
        <v>315</v>
      </c>
    </row>
    <row r="5600" spans="2:3" ht="15" x14ac:dyDescent="0.25">
      <c r="B5600" s="110">
        <v>42647</v>
      </c>
      <c r="C5600" s="42">
        <v>318</v>
      </c>
    </row>
    <row r="5601" spans="2:3" ht="15" x14ac:dyDescent="0.25">
      <c r="B5601" s="110">
        <v>42648</v>
      </c>
      <c r="C5601" s="42">
        <v>319</v>
      </c>
    </row>
    <row r="5602" spans="2:3" ht="15" x14ac:dyDescent="0.25">
      <c r="B5602" s="110">
        <v>42649</v>
      </c>
      <c r="C5602" s="42">
        <v>317</v>
      </c>
    </row>
    <row r="5603" spans="2:3" ht="15" x14ac:dyDescent="0.25">
      <c r="B5603" s="110">
        <v>42650</v>
      </c>
      <c r="C5603" s="42">
        <v>317</v>
      </c>
    </row>
    <row r="5604" spans="2:3" ht="15" x14ac:dyDescent="0.25">
      <c r="B5604" s="110">
        <v>42653</v>
      </c>
      <c r="C5604" s="42">
        <v>317</v>
      </c>
    </row>
    <row r="5605" spans="2:3" ht="15" x14ac:dyDescent="0.25">
      <c r="B5605" s="110">
        <v>42654</v>
      </c>
      <c r="C5605" s="42">
        <v>314</v>
      </c>
    </row>
    <row r="5606" spans="2:3" ht="15" x14ac:dyDescent="0.25">
      <c r="B5606" s="110">
        <v>42655</v>
      </c>
      <c r="C5606" s="42">
        <v>314</v>
      </c>
    </row>
    <row r="5607" spans="2:3" ht="15" x14ac:dyDescent="0.25">
      <c r="B5607" s="110">
        <v>42656</v>
      </c>
      <c r="C5607" s="42">
        <v>313</v>
      </c>
    </row>
    <row r="5608" spans="2:3" ht="15" x14ac:dyDescent="0.25">
      <c r="B5608" s="110">
        <v>42657</v>
      </c>
      <c r="C5608" s="42">
        <v>309</v>
      </c>
    </row>
    <row r="5609" spans="2:3" ht="15" x14ac:dyDescent="0.25">
      <c r="B5609" s="110">
        <v>42660</v>
      </c>
      <c r="C5609" s="42">
        <v>314</v>
      </c>
    </row>
    <row r="5610" spans="2:3" ht="15" x14ac:dyDescent="0.25">
      <c r="B5610" s="110">
        <v>42661</v>
      </c>
      <c r="C5610" s="42">
        <v>314</v>
      </c>
    </row>
    <row r="5611" spans="2:3" ht="15" x14ac:dyDescent="0.25">
      <c r="B5611" s="110">
        <v>42662</v>
      </c>
      <c r="C5611" s="42">
        <v>311</v>
      </c>
    </row>
    <row r="5612" spans="2:3" ht="15" x14ac:dyDescent="0.25">
      <c r="B5612" s="110">
        <v>42663</v>
      </c>
      <c r="C5612" s="42">
        <v>308</v>
      </c>
    </row>
    <row r="5613" spans="2:3" ht="15" x14ac:dyDescent="0.25">
      <c r="B5613" s="110">
        <v>42664</v>
      </c>
      <c r="C5613" s="42">
        <v>308</v>
      </c>
    </row>
    <row r="5614" spans="2:3" ht="15" x14ac:dyDescent="0.25">
      <c r="B5614" s="110">
        <v>42667</v>
      </c>
      <c r="C5614" s="42">
        <v>305</v>
      </c>
    </row>
    <row r="5615" spans="2:3" ht="15" x14ac:dyDescent="0.25">
      <c r="B5615" s="110">
        <v>42668</v>
      </c>
      <c r="C5615" s="42">
        <v>307</v>
      </c>
    </row>
    <row r="5616" spans="2:3" ht="15" x14ac:dyDescent="0.25">
      <c r="B5616" s="110">
        <v>42669</v>
      </c>
      <c r="C5616" s="42">
        <v>309</v>
      </c>
    </row>
    <row r="5617" spans="2:3" ht="15" x14ac:dyDescent="0.25">
      <c r="B5617" s="110">
        <v>42670</v>
      </c>
      <c r="C5617" s="42">
        <v>313</v>
      </c>
    </row>
    <row r="5618" spans="2:3" ht="15" x14ac:dyDescent="0.25">
      <c r="B5618" s="110">
        <v>42671</v>
      </c>
      <c r="C5618" s="42">
        <v>308</v>
      </c>
    </row>
    <row r="5619" spans="2:3" ht="15" x14ac:dyDescent="0.25">
      <c r="B5619" s="110">
        <v>42674</v>
      </c>
      <c r="C5619" s="42">
        <v>313</v>
      </c>
    </row>
    <row r="5620" spans="2:3" ht="15" x14ac:dyDescent="0.25">
      <c r="B5620" s="110">
        <v>42675</v>
      </c>
      <c r="C5620" s="42">
        <v>323</v>
      </c>
    </row>
    <row r="5621" spans="2:3" ht="15" x14ac:dyDescent="0.25">
      <c r="B5621" s="110">
        <v>42676</v>
      </c>
      <c r="C5621" s="42">
        <v>328</v>
      </c>
    </row>
    <row r="5622" spans="2:3" ht="15" x14ac:dyDescent="0.25">
      <c r="B5622" s="110">
        <v>42677</v>
      </c>
      <c r="C5622" s="42">
        <v>327</v>
      </c>
    </row>
    <row r="5623" spans="2:3" ht="15" x14ac:dyDescent="0.25">
      <c r="B5623" s="110">
        <v>42678</v>
      </c>
      <c r="C5623" s="42">
        <v>328</v>
      </c>
    </row>
    <row r="5624" spans="2:3" ht="15" x14ac:dyDescent="0.25">
      <c r="B5624" s="110">
        <v>42681</v>
      </c>
      <c r="C5624" s="42">
        <v>314</v>
      </c>
    </row>
    <row r="5625" spans="2:3" ht="15" x14ac:dyDescent="0.25">
      <c r="B5625" s="110">
        <v>42682</v>
      </c>
      <c r="C5625" s="42">
        <v>303</v>
      </c>
    </row>
    <row r="5626" spans="2:3" ht="15" x14ac:dyDescent="0.25">
      <c r="B5626" s="110">
        <v>42683</v>
      </c>
      <c r="C5626" s="42">
        <v>306</v>
      </c>
    </row>
    <row r="5627" spans="2:3" ht="15" x14ac:dyDescent="0.25">
      <c r="B5627" s="110">
        <v>42684</v>
      </c>
      <c r="C5627" s="42">
        <v>341</v>
      </c>
    </row>
    <row r="5628" spans="2:3" ht="15" x14ac:dyDescent="0.25">
      <c r="B5628" s="110">
        <v>42688</v>
      </c>
      <c r="C5628" s="42">
        <v>357</v>
      </c>
    </row>
    <row r="5629" spans="2:3" ht="15" x14ac:dyDescent="0.25">
      <c r="B5629" s="110">
        <v>42689</v>
      </c>
      <c r="C5629" s="42">
        <v>330</v>
      </c>
    </row>
    <row r="5630" spans="2:3" ht="15" x14ac:dyDescent="0.25">
      <c r="B5630" s="110">
        <v>42690</v>
      </c>
      <c r="C5630" s="42">
        <v>329</v>
      </c>
    </row>
    <row r="5631" spans="2:3" ht="15" x14ac:dyDescent="0.25">
      <c r="B5631" s="110">
        <v>42691</v>
      </c>
      <c r="C5631" s="42">
        <v>331</v>
      </c>
    </row>
    <row r="5632" spans="2:3" ht="15" x14ac:dyDescent="0.25">
      <c r="B5632" s="110">
        <v>42692</v>
      </c>
      <c r="C5632" s="42">
        <v>334</v>
      </c>
    </row>
    <row r="5633" spans="2:3" ht="15" x14ac:dyDescent="0.25">
      <c r="B5633" s="110">
        <v>42695</v>
      </c>
      <c r="C5633" s="42">
        <v>333</v>
      </c>
    </row>
    <row r="5634" spans="2:3" ht="15" x14ac:dyDescent="0.25">
      <c r="B5634" s="110">
        <v>42696</v>
      </c>
      <c r="C5634" s="42">
        <v>332</v>
      </c>
    </row>
    <row r="5635" spans="2:3" ht="15" x14ac:dyDescent="0.25">
      <c r="B5635" s="110">
        <v>42697</v>
      </c>
      <c r="C5635" s="42">
        <v>336</v>
      </c>
    </row>
    <row r="5636" spans="2:3" ht="15" x14ac:dyDescent="0.25">
      <c r="B5636" s="110">
        <v>42698</v>
      </c>
      <c r="C5636" s="42">
        <v>337</v>
      </c>
    </row>
    <row r="5637" spans="2:3" ht="15" x14ac:dyDescent="0.25">
      <c r="B5637" s="110">
        <v>42699</v>
      </c>
      <c r="C5637" s="42">
        <v>337</v>
      </c>
    </row>
    <row r="5638" spans="2:3" ht="15" x14ac:dyDescent="0.25">
      <c r="B5638" s="110">
        <v>42702</v>
      </c>
      <c r="C5638" s="42">
        <v>334</v>
      </c>
    </row>
    <row r="5639" spans="2:3" ht="15" x14ac:dyDescent="0.25">
      <c r="B5639" s="110">
        <v>42703</v>
      </c>
      <c r="C5639" s="42">
        <v>337</v>
      </c>
    </row>
    <row r="5640" spans="2:3" ht="15" x14ac:dyDescent="0.25">
      <c r="B5640" s="110">
        <v>42704</v>
      </c>
      <c r="C5640" s="42">
        <v>337</v>
      </c>
    </row>
    <row r="5641" spans="2:3" ht="15" x14ac:dyDescent="0.25">
      <c r="B5641" s="110">
        <v>42705</v>
      </c>
      <c r="C5641" s="42">
        <v>348</v>
      </c>
    </row>
    <row r="5642" spans="2:3" ht="15" x14ac:dyDescent="0.25">
      <c r="B5642" s="110">
        <v>42706</v>
      </c>
      <c r="C5642" s="42">
        <v>350</v>
      </c>
    </row>
    <row r="5643" spans="2:3" ht="15" x14ac:dyDescent="0.25">
      <c r="B5643" s="110">
        <v>42709</v>
      </c>
      <c r="C5643" s="42">
        <v>342</v>
      </c>
    </row>
    <row r="5644" spans="2:3" ht="15" x14ac:dyDescent="0.25">
      <c r="B5644" s="110">
        <v>42710</v>
      </c>
      <c r="C5644" s="42">
        <v>341</v>
      </c>
    </row>
    <row r="5645" spans="2:3" ht="15" x14ac:dyDescent="0.25">
      <c r="B5645" s="110">
        <v>42711</v>
      </c>
      <c r="C5645" s="42">
        <v>336</v>
      </c>
    </row>
    <row r="5646" spans="2:3" ht="15" x14ac:dyDescent="0.25">
      <c r="B5646" s="110">
        <v>42712</v>
      </c>
      <c r="C5646" s="42">
        <v>334</v>
      </c>
    </row>
    <row r="5647" spans="2:3" ht="15" x14ac:dyDescent="0.25">
      <c r="B5647" s="110">
        <v>42713</v>
      </c>
      <c r="C5647" s="42">
        <v>328</v>
      </c>
    </row>
    <row r="5648" spans="2:3" ht="15" x14ac:dyDescent="0.25">
      <c r="B5648" s="110">
        <v>42716</v>
      </c>
      <c r="C5648" s="42">
        <v>330</v>
      </c>
    </row>
    <row r="5649" spans="2:3" ht="15" x14ac:dyDescent="0.25">
      <c r="B5649" s="110">
        <v>42717</v>
      </c>
      <c r="C5649" s="42">
        <v>324</v>
      </c>
    </row>
    <row r="5650" spans="2:3" ht="15" x14ac:dyDescent="0.25">
      <c r="B5650" s="110">
        <v>42718</v>
      </c>
      <c r="C5650" s="42">
        <v>332</v>
      </c>
    </row>
    <row r="5651" spans="2:3" ht="15" x14ac:dyDescent="0.25">
      <c r="B5651" s="110">
        <v>42719</v>
      </c>
      <c r="C5651" s="42">
        <v>332</v>
      </c>
    </row>
    <row r="5652" spans="2:3" ht="15" x14ac:dyDescent="0.25">
      <c r="B5652" s="110">
        <v>42720</v>
      </c>
      <c r="C5652" s="42">
        <v>328</v>
      </c>
    </row>
    <row r="5653" spans="2:3" ht="15" x14ac:dyDescent="0.25">
      <c r="B5653" s="110">
        <v>42723</v>
      </c>
      <c r="C5653" s="42">
        <v>327</v>
      </c>
    </row>
    <row r="5654" spans="2:3" ht="15" x14ac:dyDescent="0.25">
      <c r="B5654" s="110">
        <v>42724</v>
      </c>
      <c r="C5654" s="42">
        <v>324</v>
      </c>
    </row>
    <row r="5655" spans="2:3" ht="15" x14ac:dyDescent="0.25">
      <c r="B5655" s="110">
        <v>42725</v>
      </c>
      <c r="C5655" s="42">
        <v>323</v>
      </c>
    </row>
    <row r="5656" spans="2:3" ht="15" x14ac:dyDescent="0.25">
      <c r="B5656" s="110">
        <v>42726</v>
      </c>
      <c r="C5656" s="42">
        <v>326</v>
      </c>
    </row>
    <row r="5657" spans="2:3" ht="15" x14ac:dyDescent="0.25">
      <c r="B5657" s="110">
        <v>42727</v>
      </c>
      <c r="C5657" s="42">
        <v>325</v>
      </c>
    </row>
    <row r="5658" spans="2:3" ht="15" x14ac:dyDescent="0.25">
      <c r="B5658" s="110">
        <v>42730</v>
      </c>
      <c r="C5658" s="42">
        <v>325</v>
      </c>
    </row>
    <row r="5659" spans="2:3" ht="15" x14ac:dyDescent="0.25">
      <c r="B5659" s="110">
        <v>42731</v>
      </c>
      <c r="C5659" s="42">
        <v>322</v>
      </c>
    </row>
    <row r="5660" spans="2:3" ht="15" x14ac:dyDescent="0.25">
      <c r="B5660" s="110">
        <v>42732</v>
      </c>
      <c r="C5660" s="42">
        <v>325</v>
      </c>
    </row>
    <row r="5661" spans="2:3" ht="15" x14ac:dyDescent="0.25">
      <c r="B5661" s="110">
        <v>42733</v>
      </c>
      <c r="C5661" s="42">
        <v>325</v>
      </c>
    </row>
    <row r="5662" spans="2:3" ht="15" x14ac:dyDescent="0.25">
      <c r="B5662" s="110">
        <v>42734</v>
      </c>
      <c r="C5662" s="42">
        <v>328</v>
      </c>
    </row>
    <row r="5663" spans="2:3" ht="15" x14ac:dyDescent="0.25">
      <c r="B5663" s="110">
        <v>42737</v>
      </c>
      <c r="C5663" s="42">
        <v>328</v>
      </c>
    </row>
    <row r="5664" spans="2:3" ht="15" x14ac:dyDescent="0.25">
      <c r="B5664" s="110">
        <v>42738</v>
      </c>
      <c r="C5664" s="42">
        <v>325</v>
      </c>
    </row>
    <row r="5665" spans="2:3" ht="15" x14ac:dyDescent="0.25">
      <c r="B5665" s="110">
        <v>42739</v>
      </c>
      <c r="C5665" s="42">
        <v>311</v>
      </c>
    </row>
    <row r="5666" spans="2:3" ht="15" x14ac:dyDescent="0.25">
      <c r="B5666" s="110">
        <v>42740</v>
      </c>
      <c r="C5666" s="42">
        <v>302</v>
      </c>
    </row>
    <row r="5667" spans="2:3" ht="15" x14ac:dyDescent="0.25">
      <c r="B5667" s="110">
        <v>42741</v>
      </c>
      <c r="C5667" s="42">
        <v>301</v>
      </c>
    </row>
    <row r="5668" spans="2:3" ht="15" x14ac:dyDescent="0.25">
      <c r="B5668" s="110">
        <v>42744</v>
      </c>
      <c r="C5668" s="42">
        <v>302</v>
      </c>
    </row>
    <row r="5669" spans="2:3" ht="15" x14ac:dyDescent="0.25">
      <c r="B5669" s="110">
        <v>42745</v>
      </c>
      <c r="C5669" s="42">
        <v>305</v>
      </c>
    </row>
    <row r="5670" spans="2:3" ht="15" x14ac:dyDescent="0.25">
      <c r="B5670" s="110">
        <v>42746</v>
      </c>
      <c r="C5670" s="42">
        <v>305</v>
      </c>
    </row>
    <row r="5671" spans="2:3" ht="15" x14ac:dyDescent="0.25">
      <c r="B5671" s="110">
        <v>42747</v>
      </c>
      <c r="C5671" s="42">
        <v>298</v>
      </c>
    </row>
    <row r="5672" spans="2:3" ht="15" x14ac:dyDescent="0.25">
      <c r="B5672" s="110">
        <v>42748</v>
      </c>
      <c r="C5672" s="42">
        <v>288</v>
      </c>
    </row>
    <row r="5673" spans="2:3" ht="15" x14ac:dyDescent="0.25">
      <c r="B5673" s="110">
        <v>42751</v>
      </c>
      <c r="C5673" s="42">
        <v>288</v>
      </c>
    </row>
    <row r="5674" spans="2:3" ht="15" x14ac:dyDescent="0.25">
      <c r="B5674" s="110">
        <v>42752</v>
      </c>
      <c r="C5674" s="42">
        <v>282</v>
      </c>
    </row>
    <row r="5675" spans="2:3" ht="15" x14ac:dyDescent="0.25">
      <c r="B5675" s="110">
        <v>42753</v>
      </c>
      <c r="C5675" s="42">
        <v>291</v>
      </c>
    </row>
    <row r="5676" spans="2:3" ht="15" x14ac:dyDescent="0.25">
      <c r="B5676" s="110">
        <v>42754</v>
      </c>
      <c r="C5676" s="42">
        <v>296</v>
      </c>
    </row>
    <row r="5677" spans="2:3" ht="15" x14ac:dyDescent="0.25">
      <c r="B5677" s="110">
        <v>42755</v>
      </c>
      <c r="C5677" s="42">
        <v>294</v>
      </c>
    </row>
    <row r="5678" spans="2:3" ht="15" x14ac:dyDescent="0.25">
      <c r="B5678" s="110">
        <v>42758</v>
      </c>
      <c r="C5678" s="42">
        <v>295</v>
      </c>
    </row>
    <row r="5679" spans="2:3" ht="15" x14ac:dyDescent="0.25">
      <c r="B5679" s="110">
        <v>42759</v>
      </c>
      <c r="C5679" s="42">
        <v>293</v>
      </c>
    </row>
    <row r="5680" spans="2:3" ht="15" x14ac:dyDescent="0.25">
      <c r="B5680" s="110">
        <v>42760</v>
      </c>
      <c r="C5680" s="42">
        <v>296</v>
      </c>
    </row>
    <row r="5681" spans="2:3" ht="15" x14ac:dyDescent="0.25">
      <c r="B5681" s="110">
        <v>42761</v>
      </c>
      <c r="C5681" s="42">
        <v>296</v>
      </c>
    </row>
    <row r="5682" spans="2:3" ht="15" x14ac:dyDescent="0.25">
      <c r="B5682" s="110">
        <v>42762</v>
      </c>
      <c r="C5682" s="42">
        <v>284</v>
      </c>
    </row>
    <row r="5683" spans="2:3" ht="15" x14ac:dyDescent="0.25">
      <c r="B5683" s="110">
        <v>42765</v>
      </c>
      <c r="C5683" s="42">
        <v>291</v>
      </c>
    </row>
    <row r="5684" spans="2:3" ht="15" x14ac:dyDescent="0.25">
      <c r="B5684" s="110">
        <v>42766</v>
      </c>
      <c r="C5684" s="42">
        <v>289</v>
      </c>
    </row>
    <row r="5685" spans="2:3" ht="15" x14ac:dyDescent="0.25">
      <c r="B5685" s="110">
        <v>42767</v>
      </c>
      <c r="C5685" s="42">
        <v>285</v>
      </c>
    </row>
    <row r="5686" spans="2:3" ht="15" x14ac:dyDescent="0.25">
      <c r="B5686" s="110">
        <v>42768</v>
      </c>
      <c r="C5686" s="42">
        <v>281</v>
      </c>
    </row>
    <row r="5687" spans="2:3" ht="15" x14ac:dyDescent="0.25">
      <c r="B5687" s="110">
        <v>42769</v>
      </c>
      <c r="C5687" s="42">
        <v>276</v>
      </c>
    </row>
    <row r="5688" spans="2:3" ht="15" x14ac:dyDescent="0.25">
      <c r="B5688" s="110">
        <v>42772</v>
      </c>
      <c r="C5688" s="42">
        <v>277</v>
      </c>
    </row>
    <row r="5689" spans="2:3" ht="15" x14ac:dyDescent="0.25">
      <c r="B5689" s="110">
        <v>42773</v>
      </c>
      <c r="C5689" s="42">
        <v>287</v>
      </c>
    </row>
    <row r="5690" spans="2:3" ht="15" x14ac:dyDescent="0.25">
      <c r="B5690" s="110">
        <v>42774</v>
      </c>
      <c r="C5690" s="42">
        <v>284</v>
      </c>
    </row>
    <row r="5691" spans="2:3" ht="15" x14ac:dyDescent="0.25">
      <c r="B5691" s="110">
        <v>42775</v>
      </c>
      <c r="C5691" s="42">
        <v>280</v>
      </c>
    </row>
    <row r="5692" spans="2:3" ht="15" x14ac:dyDescent="0.25">
      <c r="B5692" s="110">
        <v>42776</v>
      </c>
      <c r="C5692" s="42">
        <v>272</v>
      </c>
    </row>
    <row r="5693" spans="2:3" ht="15" x14ac:dyDescent="0.25">
      <c r="B5693" s="110">
        <v>42779</v>
      </c>
      <c r="C5693" s="42">
        <v>268</v>
      </c>
    </row>
    <row r="5694" spans="2:3" ht="15" x14ac:dyDescent="0.25">
      <c r="B5694" s="110">
        <v>42780</v>
      </c>
      <c r="C5694" s="42">
        <v>266</v>
      </c>
    </row>
    <row r="5695" spans="2:3" ht="15" x14ac:dyDescent="0.25">
      <c r="B5695" s="110">
        <v>42781</v>
      </c>
      <c r="C5695" s="42">
        <v>271</v>
      </c>
    </row>
    <row r="5696" spans="2:3" ht="15" x14ac:dyDescent="0.25">
      <c r="B5696" s="110">
        <v>42782</v>
      </c>
      <c r="C5696" s="42">
        <v>280</v>
      </c>
    </row>
    <row r="5697" spans="2:3" ht="15" x14ac:dyDescent="0.25">
      <c r="B5697" s="110">
        <v>42783</v>
      </c>
      <c r="C5697" s="42">
        <v>282</v>
      </c>
    </row>
    <row r="5698" spans="2:3" ht="15" x14ac:dyDescent="0.25">
      <c r="B5698" s="110">
        <v>42786</v>
      </c>
      <c r="C5698" s="42">
        <v>282</v>
      </c>
    </row>
    <row r="5699" spans="2:3" ht="15" x14ac:dyDescent="0.25">
      <c r="B5699" s="110">
        <v>42787</v>
      </c>
      <c r="C5699" s="42">
        <v>279</v>
      </c>
    </row>
    <row r="5700" spans="2:3" ht="15" x14ac:dyDescent="0.25">
      <c r="B5700" s="110">
        <v>42788</v>
      </c>
      <c r="C5700" s="42">
        <v>277</v>
      </c>
    </row>
    <row r="5701" spans="2:3" ht="15" x14ac:dyDescent="0.25">
      <c r="B5701" s="110">
        <v>42789</v>
      </c>
      <c r="C5701" s="42">
        <v>272</v>
      </c>
    </row>
    <row r="5702" spans="2:3" ht="15" x14ac:dyDescent="0.25">
      <c r="B5702" s="110">
        <v>42790</v>
      </c>
      <c r="C5702" s="42">
        <v>277</v>
      </c>
    </row>
    <row r="5703" spans="2:3" ht="15" x14ac:dyDescent="0.25">
      <c r="B5703" s="110">
        <v>42793</v>
      </c>
      <c r="C5703" s="42">
        <v>277</v>
      </c>
    </row>
    <row r="5704" spans="2:3" ht="15" x14ac:dyDescent="0.25">
      <c r="B5704" s="110">
        <v>42794</v>
      </c>
      <c r="C5704" s="42">
        <v>286</v>
      </c>
    </row>
    <row r="5705" spans="2:3" ht="15" x14ac:dyDescent="0.25">
      <c r="B5705" s="110">
        <v>42795</v>
      </c>
      <c r="C5705" s="42">
        <v>275</v>
      </c>
    </row>
    <row r="5706" spans="2:3" ht="15" x14ac:dyDescent="0.25">
      <c r="B5706" s="110">
        <v>42796</v>
      </c>
      <c r="C5706" s="42">
        <v>280</v>
      </c>
    </row>
    <row r="5707" spans="2:3" ht="15" x14ac:dyDescent="0.25">
      <c r="B5707" s="110">
        <v>42797</v>
      </c>
      <c r="C5707" s="42">
        <v>273</v>
      </c>
    </row>
    <row r="5708" spans="2:3" ht="15" x14ac:dyDescent="0.25">
      <c r="B5708" s="110">
        <v>42800</v>
      </c>
      <c r="C5708" s="42">
        <v>272</v>
      </c>
    </row>
    <row r="5709" spans="2:3" ht="15" x14ac:dyDescent="0.25">
      <c r="B5709" s="110">
        <v>42801</v>
      </c>
      <c r="C5709" s="42">
        <v>274</v>
      </c>
    </row>
    <row r="5710" spans="2:3" ht="15" x14ac:dyDescent="0.25">
      <c r="B5710" s="110">
        <v>42802</v>
      </c>
      <c r="C5710" s="42">
        <v>287</v>
      </c>
    </row>
    <row r="5711" spans="2:3" ht="15" x14ac:dyDescent="0.25">
      <c r="B5711" s="110">
        <v>42803</v>
      </c>
      <c r="C5711" s="42">
        <v>290</v>
      </c>
    </row>
    <row r="5712" spans="2:3" ht="15" x14ac:dyDescent="0.25">
      <c r="B5712" s="110">
        <v>42804</v>
      </c>
      <c r="C5712" s="42">
        <v>280</v>
      </c>
    </row>
    <row r="5713" spans="2:3" ht="15" x14ac:dyDescent="0.25">
      <c r="B5713" s="110">
        <v>42807</v>
      </c>
      <c r="C5713" s="42">
        <v>286</v>
      </c>
    </row>
    <row r="5714" spans="2:3" ht="15" x14ac:dyDescent="0.25">
      <c r="B5714" s="110">
        <v>42808</v>
      </c>
      <c r="C5714" s="42">
        <v>291</v>
      </c>
    </row>
    <row r="5715" spans="2:3" ht="15" x14ac:dyDescent="0.25">
      <c r="B5715" s="110">
        <v>42809</v>
      </c>
      <c r="C5715" s="42">
        <v>282</v>
      </c>
    </row>
    <row r="5716" spans="2:3" ht="15" x14ac:dyDescent="0.25">
      <c r="B5716" s="110">
        <v>42810</v>
      </c>
      <c r="C5716" s="42">
        <v>274</v>
      </c>
    </row>
    <row r="5717" spans="2:3" ht="15" x14ac:dyDescent="0.25">
      <c r="B5717" s="110">
        <v>42811</v>
      </c>
      <c r="C5717" s="42">
        <v>272</v>
      </c>
    </row>
    <row r="5718" spans="2:3" ht="15" x14ac:dyDescent="0.25">
      <c r="B5718" s="110">
        <v>42814</v>
      </c>
      <c r="C5718" s="42">
        <v>269</v>
      </c>
    </row>
    <row r="5719" spans="2:3" ht="15" x14ac:dyDescent="0.25">
      <c r="B5719" s="110">
        <v>42815</v>
      </c>
      <c r="C5719" s="42">
        <v>277</v>
      </c>
    </row>
    <row r="5720" spans="2:3" ht="15" x14ac:dyDescent="0.25">
      <c r="B5720" s="110">
        <v>42816</v>
      </c>
      <c r="C5720" s="42">
        <v>280</v>
      </c>
    </row>
    <row r="5721" spans="2:3" ht="15" x14ac:dyDescent="0.25">
      <c r="B5721" s="110">
        <v>42817</v>
      </c>
      <c r="C5721" s="42">
        <v>280</v>
      </c>
    </row>
    <row r="5722" spans="2:3" ht="15" x14ac:dyDescent="0.25">
      <c r="B5722" s="110">
        <v>42818</v>
      </c>
      <c r="C5722" s="42">
        <v>278</v>
      </c>
    </row>
    <row r="5723" spans="2:3" ht="15" x14ac:dyDescent="0.25">
      <c r="B5723" s="110">
        <v>42821</v>
      </c>
      <c r="C5723" s="42">
        <v>279</v>
      </c>
    </row>
    <row r="5724" spans="2:3" ht="15" x14ac:dyDescent="0.25">
      <c r="B5724" s="110">
        <v>42822</v>
      </c>
      <c r="C5724" s="42">
        <v>278</v>
      </c>
    </row>
    <row r="5725" spans="2:3" ht="15" x14ac:dyDescent="0.25">
      <c r="B5725" s="110">
        <v>42823</v>
      </c>
      <c r="C5725" s="42">
        <v>275</v>
      </c>
    </row>
    <row r="5726" spans="2:3" ht="15" x14ac:dyDescent="0.25">
      <c r="B5726" s="110">
        <v>42824</v>
      </c>
      <c r="C5726" s="42">
        <v>274</v>
      </c>
    </row>
    <row r="5727" spans="2:3" ht="15" x14ac:dyDescent="0.25">
      <c r="B5727" s="110">
        <v>42825</v>
      </c>
      <c r="C5727" s="42">
        <v>270</v>
      </c>
    </row>
    <row r="5728" spans="2:3" ht="15" x14ac:dyDescent="0.25">
      <c r="B5728" s="110">
        <v>42828</v>
      </c>
      <c r="C5728" s="42">
        <v>270</v>
      </c>
    </row>
    <row r="5729" spans="2:3" ht="15" x14ac:dyDescent="0.25">
      <c r="B5729" s="110">
        <v>42829</v>
      </c>
      <c r="C5729" s="42">
        <v>265</v>
      </c>
    </row>
    <row r="5730" spans="2:3" ht="15" x14ac:dyDescent="0.25">
      <c r="B5730" s="110">
        <v>42830</v>
      </c>
      <c r="C5730" s="42">
        <v>263</v>
      </c>
    </row>
    <row r="5731" spans="2:3" ht="15" x14ac:dyDescent="0.25">
      <c r="B5731" s="110">
        <v>42831</v>
      </c>
      <c r="C5731" s="42">
        <v>269</v>
      </c>
    </row>
    <row r="5732" spans="2:3" ht="15" x14ac:dyDescent="0.25">
      <c r="B5732" s="110">
        <v>42832</v>
      </c>
      <c r="C5732" s="42">
        <v>271</v>
      </c>
    </row>
    <row r="5733" spans="2:3" ht="15" x14ac:dyDescent="0.25">
      <c r="B5733" s="110">
        <v>42835</v>
      </c>
      <c r="C5733" s="42">
        <v>267</v>
      </c>
    </row>
    <row r="5734" spans="2:3" ht="15" x14ac:dyDescent="0.25">
      <c r="B5734" s="110">
        <v>42836</v>
      </c>
      <c r="C5734" s="42">
        <v>272</v>
      </c>
    </row>
    <row r="5735" spans="2:3" ht="15" x14ac:dyDescent="0.25">
      <c r="B5735" s="110">
        <v>42837</v>
      </c>
      <c r="C5735" s="42">
        <v>271</v>
      </c>
    </row>
    <row r="5736" spans="2:3" ht="15" x14ac:dyDescent="0.25">
      <c r="B5736" s="110">
        <v>42838</v>
      </c>
      <c r="C5736" s="42">
        <v>271</v>
      </c>
    </row>
    <row r="5737" spans="2:3" ht="15" x14ac:dyDescent="0.25">
      <c r="B5737" s="110">
        <v>42842</v>
      </c>
      <c r="C5737" s="42">
        <v>270</v>
      </c>
    </row>
    <row r="5738" spans="2:3" ht="15" x14ac:dyDescent="0.25">
      <c r="B5738" s="110">
        <v>42843</v>
      </c>
      <c r="C5738" s="42">
        <v>275</v>
      </c>
    </row>
    <row r="5739" spans="2:3" ht="15" x14ac:dyDescent="0.25">
      <c r="B5739" s="110">
        <v>42844</v>
      </c>
      <c r="C5739" s="42">
        <v>273</v>
      </c>
    </row>
    <row r="5740" spans="2:3" ht="15" x14ac:dyDescent="0.25">
      <c r="B5740" s="110">
        <v>42845</v>
      </c>
      <c r="C5740" s="42">
        <v>275</v>
      </c>
    </row>
    <row r="5741" spans="2:3" ht="15" x14ac:dyDescent="0.25">
      <c r="B5741" s="110">
        <v>42846</v>
      </c>
      <c r="C5741" s="42">
        <v>272</v>
      </c>
    </row>
    <row r="5742" spans="2:3" ht="15" x14ac:dyDescent="0.25">
      <c r="B5742" s="110">
        <v>42849</v>
      </c>
      <c r="C5742" s="42">
        <v>263</v>
      </c>
    </row>
    <row r="5743" spans="2:3" ht="15" x14ac:dyDescent="0.25">
      <c r="B5743" s="110">
        <v>42850</v>
      </c>
      <c r="C5743" s="42">
        <v>263</v>
      </c>
    </row>
    <row r="5744" spans="2:3" ht="15" x14ac:dyDescent="0.25">
      <c r="B5744" s="110">
        <v>42851</v>
      </c>
      <c r="C5744" s="42">
        <v>268</v>
      </c>
    </row>
    <row r="5745" spans="2:3" ht="15" x14ac:dyDescent="0.25">
      <c r="B5745" s="110">
        <v>42852</v>
      </c>
      <c r="C5745" s="42">
        <v>264</v>
      </c>
    </row>
    <row r="5746" spans="2:3" ht="15" x14ac:dyDescent="0.25">
      <c r="B5746" s="110">
        <v>42853</v>
      </c>
      <c r="C5746" s="42">
        <v>263</v>
      </c>
    </row>
    <row r="5747" spans="2:3" ht="15" x14ac:dyDescent="0.25">
      <c r="B5747" s="110">
        <v>42856</v>
      </c>
      <c r="C5747" s="42">
        <v>260</v>
      </c>
    </row>
    <row r="5748" spans="2:3" ht="15" x14ac:dyDescent="0.25">
      <c r="B5748" s="110">
        <v>42857</v>
      </c>
      <c r="C5748" s="42">
        <v>258</v>
      </c>
    </row>
    <row r="5749" spans="2:3" ht="15" x14ac:dyDescent="0.25">
      <c r="B5749" s="110">
        <v>42858</v>
      </c>
      <c r="C5749" s="42">
        <v>256</v>
      </c>
    </row>
    <row r="5750" spans="2:3" ht="15" x14ac:dyDescent="0.25">
      <c r="B5750" s="110">
        <v>42859</v>
      </c>
      <c r="C5750" s="42">
        <v>264</v>
      </c>
    </row>
    <row r="5751" spans="2:3" ht="15" x14ac:dyDescent="0.25">
      <c r="B5751" s="110">
        <v>42860</v>
      </c>
      <c r="C5751" s="42">
        <v>262</v>
      </c>
    </row>
    <row r="5752" spans="2:3" ht="15" x14ac:dyDescent="0.25">
      <c r="B5752" s="110">
        <v>42863</v>
      </c>
      <c r="C5752" s="42">
        <v>262</v>
      </c>
    </row>
    <row r="5753" spans="2:3" ht="15" x14ac:dyDescent="0.25">
      <c r="B5753" s="110">
        <v>42864</v>
      </c>
      <c r="C5753" s="42">
        <v>264</v>
      </c>
    </row>
    <row r="5754" spans="2:3" ht="15" x14ac:dyDescent="0.25">
      <c r="B5754" s="110">
        <v>42865</v>
      </c>
      <c r="C5754" s="42">
        <v>257</v>
      </c>
    </row>
    <row r="5755" spans="2:3" ht="15" x14ac:dyDescent="0.25">
      <c r="B5755" s="110">
        <v>42866</v>
      </c>
      <c r="C5755" s="42">
        <v>255</v>
      </c>
    </row>
    <row r="5756" spans="2:3" ht="15" x14ac:dyDescent="0.25">
      <c r="B5756" s="110">
        <v>42867</v>
      </c>
      <c r="C5756" s="42">
        <v>255</v>
      </c>
    </row>
    <row r="5757" spans="2:3" ht="15" x14ac:dyDescent="0.25">
      <c r="B5757" s="110">
        <v>42870</v>
      </c>
      <c r="C5757" s="42">
        <v>251</v>
      </c>
    </row>
    <row r="5758" spans="2:3" ht="15" x14ac:dyDescent="0.25">
      <c r="B5758" s="110">
        <v>42871</v>
      </c>
      <c r="C5758" s="42">
        <v>250</v>
      </c>
    </row>
    <row r="5759" spans="2:3" ht="15" x14ac:dyDescent="0.25">
      <c r="B5759" s="110">
        <v>42872</v>
      </c>
      <c r="C5759" s="42">
        <v>258</v>
      </c>
    </row>
    <row r="5760" spans="2:3" ht="15" x14ac:dyDescent="0.25">
      <c r="B5760" s="110">
        <v>42873</v>
      </c>
      <c r="C5760" s="42">
        <v>300</v>
      </c>
    </row>
    <row r="5761" spans="2:3" ht="15" x14ac:dyDescent="0.25">
      <c r="B5761" s="110">
        <v>42874</v>
      </c>
      <c r="C5761" s="42">
        <v>282</v>
      </c>
    </row>
    <row r="5762" spans="2:3" ht="15" x14ac:dyDescent="0.25">
      <c r="B5762" s="110">
        <v>42877</v>
      </c>
      <c r="C5762" s="42">
        <v>288</v>
      </c>
    </row>
    <row r="5763" spans="2:3" ht="15" x14ac:dyDescent="0.25">
      <c r="B5763" s="110">
        <v>42878</v>
      </c>
      <c r="C5763" s="42">
        <v>280</v>
      </c>
    </row>
    <row r="5764" spans="2:3" ht="15" x14ac:dyDescent="0.25">
      <c r="B5764" s="110">
        <v>42879</v>
      </c>
      <c r="C5764" s="42">
        <v>281</v>
      </c>
    </row>
    <row r="5765" spans="2:3" ht="15" x14ac:dyDescent="0.25">
      <c r="B5765" s="110">
        <v>42880</v>
      </c>
      <c r="C5765" s="42">
        <v>286</v>
      </c>
    </row>
    <row r="5766" spans="2:3" ht="15" x14ac:dyDescent="0.25">
      <c r="B5766" s="110">
        <v>42881</v>
      </c>
      <c r="C5766" s="42">
        <v>283</v>
      </c>
    </row>
    <row r="5767" spans="2:3" ht="15" x14ac:dyDescent="0.25">
      <c r="B5767" s="110">
        <v>42884</v>
      </c>
      <c r="C5767" s="42">
        <v>286</v>
      </c>
    </row>
    <row r="5768" spans="2:3" ht="15" x14ac:dyDescent="0.25">
      <c r="B5768" s="110">
        <v>42885</v>
      </c>
      <c r="C5768" s="42">
        <v>284</v>
      </c>
    </row>
    <row r="5769" spans="2:3" ht="15" x14ac:dyDescent="0.25">
      <c r="B5769" s="110">
        <v>42886</v>
      </c>
      <c r="C5769" s="42">
        <v>284</v>
      </c>
    </row>
    <row r="5770" spans="2:3" ht="15" x14ac:dyDescent="0.25">
      <c r="B5770" s="110">
        <v>42887</v>
      </c>
      <c r="C5770" s="42">
        <v>284</v>
      </c>
    </row>
    <row r="5771" spans="2:3" ht="15" x14ac:dyDescent="0.25">
      <c r="B5771" s="110">
        <v>42888</v>
      </c>
      <c r="C5771" s="42">
        <v>283</v>
      </c>
    </row>
    <row r="5772" spans="2:3" ht="15" x14ac:dyDescent="0.25">
      <c r="B5772" s="110">
        <v>42891</v>
      </c>
      <c r="C5772" s="42">
        <v>283</v>
      </c>
    </row>
    <row r="5773" spans="2:3" ht="15" x14ac:dyDescent="0.25">
      <c r="B5773" s="110">
        <v>42892</v>
      </c>
      <c r="C5773" s="42">
        <v>285</v>
      </c>
    </row>
    <row r="5774" spans="2:3" ht="15" x14ac:dyDescent="0.25">
      <c r="B5774" s="110">
        <v>42893</v>
      </c>
      <c r="C5774" s="42">
        <v>288</v>
      </c>
    </row>
    <row r="5775" spans="2:3" ht="15" x14ac:dyDescent="0.25">
      <c r="B5775" s="110">
        <v>42894</v>
      </c>
      <c r="C5775" s="42">
        <v>285</v>
      </c>
    </row>
    <row r="5776" spans="2:3" ht="15" x14ac:dyDescent="0.25">
      <c r="B5776" s="110">
        <v>42895</v>
      </c>
      <c r="C5776" s="42">
        <v>285</v>
      </c>
    </row>
    <row r="5777" spans="2:3" ht="15" x14ac:dyDescent="0.25">
      <c r="B5777" s="110">
        <v>42898</v>
      </c>
      <c r="C5777" s="42">
        <v>286</v>
      </c>
    </row>
    <row r="5778" spans="2:3" ht="15" x14ac:dyDescent="0.25">
      <c r="B5778" s="110">
        <v>42899</v>
      </c>
      <c r="C5778" s="42">
        <v>282</v>
      </c>
    </row>
    <row r="5779" spans="2:3" ht="15" x14ac:dyDescent="0.25">
      <c r="B5779" s="110">
        <v>42900</v>
      </c>
      <c r="C5779" s="42">
        <v>281</v>
      </c>
    </row>
    <row r="5780" spans="2:3" ht="15" x14ac:dyDescent="0.25">
      <c r="B5780" s="110">
        <v>42901</v>
      </c>
      <c r="C5780" s="42">
        <v>286</v>
      </c>
    </row>
    <row r="5781" spans="2:3" ht="15" x14ac:dyDescent="0.25">
      <c r="B5781" s="110">
        <v>42902</v>
      </c>
      <c r="C5781" s="42">
        <v>286</v>
      </c>
    </row>
    <row r="5782" spans="2:3" ht="15" x14ac:dyDescent="0.25">
      <c r="B5782" s="110">
        <v>42905</v>
      </c>
      <c r="C5782" s="42">
        <v>289</v>
      </c>
    </row>
    <row r="5783" spans="2:3" ht="15" x14ac:dyDescent="0.25">
      <c r="B5783" s="110">
        <v>42906</v>
      </c>
      <c r="C5783" s="42">
        <v>299</v>
      </c>
    </row>
    <row r="5784" spans="2:3" ht="15" x14ac:dyDescent="0.25">
      <c r="B5784" s="110">
        <v>42907</v>
      </c>
      <c r="C5784" s="42">
        <v>302</v>
      </c>
    </row>
    <row r="5785" spans="2:3" ht="15" x14ac:dyDescent="0.25">
      <c r="B5785" s="110">
        <v>42908</v>
      </c>
      <c r="C5785" s="42">
        <v>298</v>
      </c>
    </row>
    <row r="5786" spans="2:3" ht="15" x14ac:dyDescent="0.25">
      <c r="B5786" s="110">
        <v>42909</v>
      </c>
      <c r="C5786" s="42">
        <v>294</v>
      </c>
    </row>
    <row r="5787" spans="2:3" ht="15" x14ac:dyDescent="0.25">
      <c r="B5787" s="110">
        <v>42912</v>
      </c>
      <c r="C5787" s="42">
        <v>290</v>
      </c>
    </row>
    <row r="5788" spans="2:3" ht="15" x14ac:dyDescent="0.25">
      <c r="B5788" s="110">
        <v>42913</v>
      </c>
      <c r="C5788" s="42">
        <v>298</v>
      </c>
    </row>
    <row r="5789" spans="2:3" ht="15" x14ac:dyDescent="0.25">
      <c r="B5789" s="110">
        <v>42914</v>
      </c>
      <c r="C5789" s="42">
        <v>290</v>
      </c>
    </row>
    <row r="5790" spans="2:3" ht="15" x14ac:dyDescent="0.25">
      <c r="B5790" s="110">
        <v>42915</v>
      </c>
      <c r="C5790" s="42">
        <v>294</v>
      </c>
    </row>
    <row r="5791" spans="2:3" ht="15" x14ac:dyDescent="0.25">
      <c r="B5791" s="110">
        <v>42916</v>
      </c>
      <c r="C5791" s="42">
        <v>289</v>
      </c>
    </row>
    <row r="5792" spans="2:3" ht="15" x14ac:dyDescent="0.25">
      <c r="B5792" s="41"/>
      <c r="C5792" s="42"/>
    </row>
  </sheetData>
  <sheetProtection password="893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zoomScale="80" zoomScaleNormal="80" workbookViewId="0">
      <pane ySplit="3" topLeftCell="A4" activePane="bottomLeft" state="frozen"/>
      <selection pane="bottomLeft" activeCell="B2" sqref="B2"/>
    </sheetView>
  </sheetViews>
  <sheetFormatPr defaultColWidth="11.42578125" defaultRowHeight="14.25" x14ac:dyDescent="0.2"/>
  <cols>
    <col min="1" max="1" width="3.5703125" style="8" customWidth="1"/>
    <col min="2" max="2" width="61.7109375" style="8" bestFit="1" customWidth="1"/>
    <col min="3" max="3" width="15.140625" style="8" customWidth="1"/>
    <col min="4" max="4" width="35.42578125" style="8" bestFit="1" customWidth="1"/>
    <col min="5" max="5" width="12" style="8" bestFit="1" customWidth="1"/>
    <col min="6" max="6" width="11.42578125" style="8"/>
    <col min="7" max="7" width="17.140625" style="8" bestFit="1" customWidth="1"/>
    <col min="8" max="8" width="17.7109375" style="8" customWidth="1"/>
    <col min="9" max="9" width="13.85546875" style="8" customWidth="1"/>
    <col min="10" max="10" width="17.85546875" style="8" customWidth="1"/>
    <col min="11" max="11" width="16.28515625" style="8" customWidth="1"/>
    <col min="12" max="16384" width="11.42578125" style="8"/>
  </cols>
  <sheetData>
    <row r="1" spans="2:11" s="20" customFormat="1" x14ac:dyDescent="0.2"/>
    <row r="2" spans="2:11" s="20" customFormat="1" ht="18" x14ac:dyDescent="0.25">
      <c r="B2" s="21" t="s">
        <v>5</v>
      </c>
    </row>
    <row r="3" spans="2:11" s="20" customFormat="1" ht="15.75" x14ac:dyDescent="0.25">
      <c r="B3" s="22"/>
    </row>
    <row r="5" spans="2:11" x14ac:dyDescent="0.2">
      <c r="B5" s="9" t="s">
        <v>28</v>
      </c>
      <c r="C5" s="8" t="s">
        <v>128</v>
      </c>
    </row>
    <row r="6" spans="2:11" x14ac:dyDescent="0.2">
      <c r="C6" s="8" t="s">
        <v>139</v>
      </c>
    </row>
    <row r="7" spans="2:11" x14ac:dyDescent="0.2">
      <c r="B7" s="9"/>
      <c r="C7" s="8" t="s">
        <v>138</v>
      </c>
    </row>
    <row r="8" spans="2:11" x14ac:dyDescent="0.2">
      <c r="B8" s="9"/>
      <c r="C8" s="8" t="s">
        <v>137</v>
      </c>
    </row>
    <row r="9" spans="2:11" x14ac:dyDescent="0.2">
      <c r="B9" s="9" t="s">
        <v>12</v>
      </c>
      <c r="C9" s="8" t="s">
        <v>113</v>
      </c>
    </row>
    <row r="10" spans="2:11" x14ac:dyDescent="0.2">
      <c r="B10" s="9"/>
    </row>
    <row r="11" spans="2:11" ht="60.75" customHeight="1" x14ac:dyDescent="0.2">
      <c r="B11" s="54" t="s">
        <v>109</v>
      </c>
      <c r="C11" s="54" t="s">
        <v>108</v>
      </c>
      <c r="D11" s="54" t="s">
        <v>19</v>
      </c>
      <c r="E11" s="54" t="s">
        <v>20</v>
      </c>
      <c r="F11" s="54" t="s">
        <v>21</v>
      </c>
      <c r="G11" s="54" t="s">
        <v>107</v>
      </c>
      <c r="H11" s="25" t="s">
        <v>106</v>
      </c>
      <c r="I11" s="25" t="s">
        <v>22</v>
      </c>
      <c r="J11" s="25" t="s">
        <v>105</v>
      </c>
    </row>
    <row r="12" spans="2:11" ht="15" x14ac:dyDescent="0.25">
      <c r="B12" s="57" t="s">
        <v>162</v>
      </c>
      <c r="C12" s="57" t="s">
        <v>94</v>
      </c>
      <c r="D12" s="57" t="s">
        <v>103</v>
      </c>
      <c r="E12" s="58" t="s">
        <v>104</v>
      </c>
      <c r="F12" s="58" t="s">
        <v>23</v>
      </c>
      <c r="G12" s="59">
        <v>46006</v>
      </c>
      <c r="H12" s="74">
        <v>7.3669999999999999E-2</v>
      </c>
      <c r="I12" s="58" t="s">
        <v>24</v>
      </c>
      <c r="J12" s="61">
        <v>42887</v>
      </c>
    </row>
    <row r="13" spans="2:11" ht="15" x14ac:dyDescent="0.25">
      <c r="B13" s="57" t="s">
        <v>127</v>
      </c>
      <c r="C13" s="57" t="s">
        <v>94</v>
      </c>
      <c r="D13" s="57" t="s">
        <v>103</v>
      </c>
      <c r="E13" s="58" t="s">
        <v>126</v>
      </c>
      <c r="F13" s="58" t="s">
        <v>23</v>
      </c>
      <c r="G13" s="59">
        <v>45275</v>
      </c>
      <c r="H13" s="60">
        <v>5.8680000000000003E-2</v>
      </c>
      <c r="I13" s="58" t="s">
        <v>24</v>
      </c>
      <c r="J13" s="61">
        <v>42887</v>
      </c>
      <c r="K13" s="111"/>
    </row>
    <row r="14" spans="2:11" ht="15" x14ac:dyDescent="0.25">
      <c r="B14" s="62" t="s">
        <v>163</v>
      </c>
      <c r="C14" s="57" t="s">
        <v>94</v>
      </c>
      <c r="D14" s="57" t="s">
        <v>25</v>
      </c>
      <c r="E14" s="75" t="s">
        <v>102</v>
      </c>
      <c r="F14" s="58" t="s">
        <v>23</v>
      </c>
      <c r="G14" s="59">
        <v>45703</v>
      </c>
      <c r="H14" s="60">
        <v>5.0999999999999997E-2</v>
      </c>
      <c r="I14" s="58" t="s">
        <v>26</v>
      </c>
      <c r="J14" s="61">
        <v>42887</v>
      </c>
      <c r="K14" s="111"/>
    </row>
    <row r="15" spans="2:11" ht="15" x14ac:dyDescent="0.25">
      <c r="B15" s="96" t="s">
        <v>164</v>
      </c>
      <c r="C15" s="57" t="s">
        <v>94</v>
      </c>
      <c r="D15" s="57" t="s">
        <v>25</v>
      </c>
      <c r="E15" s="75" t="s">
        <v>101</v>
      </c>
      <c r="F15" s="58" t="s">
        <v>23</v>
      </c>
      <c r="G15" s="59">
        <v>45550</v>
      </c>
      <c r="H15" s="95">
        <v>8.7608000000000005E-2</v>
      </c>
      <c r="I15" s="58" t="s">
        <v>24</v>
      </c>
      <c r="J15" s="61">
        <v>42887</v>
      </c>
      <c r="K15" s="111"/>
    </row>
    <row r="16" spans="2:11" ht="15" x14ac:dyDescent="0.25">
      <c r="B16" s="96" t="s">
        <v>120</v>
      </c>
      <c r="C16" s="57" t="s">
        <v>94</v>
      </c>
      <c r="D16" s="57" t="s">
        <v>121</v>
      </c>
      <c r="E16" s="75" t="s">
        <v>122</v>
      </c>
      <c r="F16" s="58" t="s">
        <v>23</v>
      </c>
      <c r="G16" s="59">
        <v>44392</v>
      </c>
      <c r="H16" s="95">
        <v>6.0400000000000002E-2</v>
      </c>
      <c r="I16" s="58" t="s">
        <v>123</v>
      </c>
      <c r="J16" s="61">
        <v>42887</v>
      </c>
      <c r="K16" s="111"/>
    </row>
    <row r="17" spans="2:11" ht="15" x14ac:dyDescent="0.25">
      <c r="B17" s="62" t="s">
        <v>124</v>
      </c>
      <c r="C17" s="57" t="s">
        <v>94</v>
      </c>
      <c r="D17" s="57" t="s">
        <v>100</v>
      </c>
      <c r="E17" s="75" t="s">
        <v>125</v>
      </c>
      <c r="F17" s="58" t="s">
        <v>23</v>
      </c>
      <c r="G17" s="59">
        <v>46218</v>
      </c>
      <c r="H17" s="60">
        <v>6.25E-2</v>
      </c>
      <c r="I17" s="58" t="s">
        <v>123</v>
      </c>
      <c r="J17" s="61">
        <v>42887</v>
      </c>
      <c r="K17" s="111"/>
    </row>
    <row r="18" spans="2:11" ht="15" x14ac:dyDescent="0.25">
      <c r="B18" s="62" t="s">
        <v>165</v>
      </c>
      <c r="C18" s="57" t="s">
        <v>94</v>
      </c>
      <c r="D18" s="57" t="s">
        <v>100</v>
      </c>
      <c r="E18" s="75" t="s">
        <v>99</v>
      </c>
      <c r="F18" s="58" t="s">
        <v>23</v>
      </c>
      <c r="G18" s="59">
        <v>46371</v>
      </c>
      <c r="H18" s="60">
        <v>9.4320000000000001E-2</v>
      </c>
      <c r="I18" s="58" t="s">
        <v>26</v>
      </c>
      <c r="J18" s="61">
        <v>42887</v>
      </c>
      <c r="K18" s="111"/>
    </row>
    <row r="19" spans="2:11" ht="15" x14ac:dyDescent="0.25">
      <c r="B19" s="62" t="s">
        <v>166</v>
      </c>
      <c r="C19" s="57" t="s">
        <v>94</v>
      </c>
      <c r="D19" s="62" t="s">
        <v>98</v>
      </c>
      <c r="E19" s="75" t="s">
        <v>97</v>
      </c>
      <c r="F19" s="58" t="s">
        <v>23</v>
      </c>
      <c r="G19" s="59">
        <v>45580</v>
      </c>
      <c r="H19" s="60">
        <v>7.9632999999999995E-2</v>
      </c>
      <c r="I19" s="58" t="s">
        <v>24</v>
      </c>
      <c r="J19" s="61">
        <v>42887</v>
      </c>
      <c r="K19" s="111"/>
    </row>
    <row r="20" spans="2:11" ht="15" x14ac:dyDescent="0.25">
      <c r="B20" s="62" t="s">
        <v>167</v>
      </c>
      <c r="C20" s="57" t="s">
        <v>94</v>
      </c>
      <c r="D20" s="62" t="s">
        <v>96</v>
      </c>
      <c r="E20" s="75" t="s">
        <v>27</v>
      </c>
      <c r="F20" s="58" t="s">
        <v>23</v>
      </c>
      <c r="G20" s="59">
        <v>44027</v>
      </c>
      <c r="H20" s="60">
        <v>7.3400000000000007E-2</v>
      </c>
      <c r="I20" s="58" t="s">
        <v>26</v>
      </c>
      <c r="J20" s="61">
        <v>42887</v>
      </c>
      <c r="K20" s="111"/>
    </row>
    <row r="21" spans="2:11" ht="15" x14ac:dyDescent="0.25">
      <c r="B21" s="62" t="s">
        <v>168</v>
      </c>
      <c r="C21" s="57" t="s">
        <v>94</v>
      </c>
      <c r="D21" s="62" t="s">
        <v>93</v>
      </c>
      <c r="E21" s="75" t="s">
        <v>95</v>
      </c>
      <c r="F21" s="58" t="s">
        <v>23</v>
      </c>
      <c r="G21" s="59">
        <v>44941</v>
      </c>
      <c r="H21" s="60">
        <v>4.7500000000000001E-2</v>
      </c>
      <c r="I21" s="58" t="s">
        <v>24</v>
      </c>
      <c r="J21" s="61">
        <v>42887</v>
      </c>
      <c r="K21" s="111"/>
    </row>
    <row r="22" spans="2:11" ht="15" x14ac:dyDescent="0.25">
      <c r="B22" s="62" t="s">
        <v>169</v>
      </c>
      <c r="C22" s="57" t="s">
        <v>94</v>
      </c>
      <c r="D22" s="62" t="s">
        <v>93</v>
      </c>
      <c r="E22" s="75" t="s">
        <v>92</v>
      </c>
      <c r="F22" s="58" t="s">
        <v>23</v>
      </c>
      <c r="G22" s="59">
        <v>44773</v>
      </c>
      <c r="H22" s="60">
        <v>0.1033</v>
      </c>
      <c r="I22" s="58" t="s">
        <v>26</v>
      </c>
      <c r="J22" s="61">
        <v>42887</v>
      </c>
      <c r="K22" s="111"/>
    </row>
    <row r="23" spans="2:11" ht="15" x14ac:dyDescent="0.25">
      <c r="B23" s="63" t="s">
        <v>91</v>
      </c>
      <c r="C23" s="63" t="s">
        <v>86</v>
      </c>
      <c r="D23" s="58"/>
      <c r="E23" s="55"/>
      <c r="F23" s="64" t="s">
        <v>85</v>
      </c>
      <c r="G23" s="65">
        <v>45519</v>
      </c>
      <c r="H23" s="66">
        <v>5.3800000000000001E-2</v>
      </c>
      <c r="I23" s="58" t="s">
        <v>24</v>
      </c>
      <c r="J23" s="61">
        <v>42887</v>
      </c>
      <c r="K23" s="111"/>
    </row>
    <row r="24" spans="2:11" ht="15" x14ac:dyDescent="0.25">
      <c r="B24" s="63" t="s">
        <v>88</v>
      </c>
      <c r="C24" s="63" t="s">
        <v>86</v>
      </c>
      <c r="D24" s="58"/>
      <c r="E24" s="55"/>
      <c r="F24" s="64" t="s">
        <v>85</v>
      </c>
      <c r="G24" s="65">
        <v>49444</v>
      </c>
      <c r="H24" s="66">
        <v>5.5399999999999998E-2</v>
      </c>
      <c r="I24" s="58" t="s">
        <v>24</v>
      </c>
      <c r="J24" s="61">
        <v>42887</v>
      </c>
      <c r="K24" s="111"/>
    </row>
    <row r="25" spans="2:11" ht="15" x14ac:dyDescent="0.25">
      <c r="B25" s="63" t="s">
        <v>129</v>
      </c>
      <c r="C25" s="63" t="s">
        <v>86</v>
      </c>
      <c r="D25" s="58"/>
      <c r="E25" s="55"/>
      <c r="F25" s="64" t="s">
        <v>85</v>
      </c>
      <c r="G25" s="65">
        <v>53097</v>
      </c>
      <c r="H25" s="66">
        <v>5.5399999999999998E-2</v>
      </c>
      <c r="I25" s="58" t="s">
        <v>24</v>
      </c>
      <c r="J25" s="61">
        <v>42887</v>
      </c>
      <c r="K25" s="111"/>
    </row>
    <row r="26" spans="2:11" ht="15" x14ac:dyDescent="0.25">
      <c r="B26" s="63" t="s">
        <v>90</v>
      </c>
      <c r="C26" s="63" t="s">
        <v>86</v>
      </c>
      <c r="D26" s="58"/>
      <c r="E26" s="55"/>
      <c r="F26" s="64" t="s">
        <v>85</v>
      </c>
      <c r="G26" s="65">
        <v>46249</v>
      </c>
      <c r="H26" s="66">
        <v>5.4100000000000002E-2</v>
      </c>
      <c r="I26" s="58" t="s">
        <v>24</v>
      </c>
      <c r="J26" s="61">
        <v>42887</v>
      </c>
      <c r="K26" s="111"/>
    </row>
    <row r="27" spans="2:11" ht="15" x14ac:dyDescent="0.25">
      <c r="B27" s="57" t="s">
        <v>89</v>
      </c>
      <c r="C27" s="63" t="s">
        <v>86</v>
      </c>
      <c r="D27" s="64"/>
      <c r="E27" s="55"/>
      <c r="F27" s="64" t="s">
        <v>85</v>
      </c>
      <c r="G27" s="67">
        <v>49444</v>
      </c>
      <c r="H27" s="66">
        <v>5.4899999999999997E-2</v>
      </c>
      <c r="I27" s="58" t="s">
        <v>24</v>
      </c>
      <c r="J27" s="61">
        <v>42887</v>
      </c>
      <c r="K27" s="111"/>
    </row>
    <row r="28" spans="2:11" ht="15" x14ac:dyDescent="0.25">
      <c r="B28" s="68" t="s">
        <v>87</v>
      </c>
      <c r="C28" s="69" t="s">
        <v>86</v>
      </c>
      <c r="D28" s="70"/>
      <c r="E28" s="56"/>
      <c r="F28" s="70" t="s">
        <v>85</v>
      </c>
      <c r="G28" s="71">
        <v>55015</v>
      </c>
      <c r="H28" s="72">
        <v>5.5100000000000003E-2</v>
      </c>
      <c r="I28" s="73" t="s">
        <v>24</v>
      </c>
      <c r="J28" s="99">
        <v>42887</v>
      </c>
      <c r="K28" s="111"/>
    </row>
    <row r="32" spans="2:11" x14ac:dyDescent="0.2">
      <c r="C32" s="97"/>
    </row>
    <row r="33" spans="3:6" x14ac:dyDescent="0.2">
      <c r="C33" s="97"/>
      <c r="E33" s="98"/>
      <c r="F33" s="98"/>
    </row>
    <row r="34" spans="3:6" x14ac:dyDescent="0.2">
      <c r="C34" s="97"/>
      <c r="E34" s="98"/>
      <c r="F34" s="98"/>
    </row>
    <row r="35" spans="3:6" x14ac:dyDescent="0.2">
      <c r="C35" s="97"/>
      <c r="E35" s="98"/>
      <c r="F35" s="98"/>
    </row>
    <row r="36" spans="3:6" x14ac:dyDescent="0.2">
      <c r="C36" s="97"/>
      <c r="E36" s="98"/>
      <c r="F36" s="98"/>
    </row>
    <row r="37" spans="3:6" x14ac:dyDescent="0.2">
      <c r="C37" s="97"/>
      <c r="E37" s="98"/>
      <c r="F37" s="98"/>
    </row>
    <row r="38" spans="3:6" x14ac:dyDescent="0.2">
      <c r="C38" s="97"/>
      <c r="E38" s="98"/>
      <c r="F38" s="98"/>
    </row>
    <row r="41" spans="3:6" x14ac:dyDescent="0.2">
      <c r="C41" s="97"/>
    </row>
    <row r="42" spans="3:6" x14ac:dyDescent="0.2">
      <c r="C42" s="97"/>
    </row>
    <row r="43" spans="3:6" x14ac:dyDescent="0.2">
      <c r="C43" s="97"/>
    </row>
    <row r="44" spans="3:6" x14ac:dyDescent="0.2">
      <c r="C44" s="97"/>
    </row>
    <row r="45" spans="3:6" x14ac:dyDescent="0.2">
      <c r="C45" s="97"/>
    </row>
    <row r="46" spans="3:6" x14ac:dyDescent="0.2">
      <c r="C46" s="97"/>
    </row>
    <row r="47" spans="3:6" x14ac:dyDescent="0.2">
      <c r="C47" s="97"/>
    </row>
    <row r="48" spans="3:6" x14ac:dyDescent="0.2">
      <c r="C48" s="97"/>
    </row>
    <row r="49" spans="3:3" x14ac:dyDescent="0.2">
      <c r="C49" s="97"/>
    </row>
    <row r="50" spans="3:3" x14ac:dyDescent="0.2">
      <c r="C50" s="97"/>
    </row>
  </sheetData>
  <sheetProtection password="893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showGridLines="0" zoomScale="90" zoomScaleNormal="90" workbookViewId="0">
      <pane ySplit="3" topLeftCell="A13" activePane="bottomLeft" state="frozen"/>
      <selection pane="bottomLeft" activeCell="B46" sqref="B46"/>
    </sheetView>
  </sheetViews>
  <sheetFormatPr defaultColWidth="11.42578125" defaultRowHeight="14.25" x14ac:dyDescent="0.2"/>
  <cols>
    <col min="1" max="1" width="4.140625" style="8" customWidth="1"/>
    <col min="2" max="2" width="15.5703125" style="8" customWidth="1"/>
    <col min="3" max="16384" width="11.42578125" style="8"/>
  </cols>
  <sheetData>
    <row r="1" spans="2:6" s="20" customFormat="1" x14ac:dyDescent="0.2"/>
    <row r="2" spans="2:6" s="20" customFormat="1" ht="18" x14ac:dyDescent="0.25">
      <c r="B2" s="21" t="s">
        <v>63</v>
      </c>
    </row>
    <row r="3" spans="2:6" s="20" customFormat="1" ht="15.75" x14ac:dyDescent="0.25">
      <c r="B3" s="22"/>
    </row>
    <row r="5" spans="2:6" x14ac:dyDescent="0.2">
      <c r="B5" s="9" t="s">
        <v>11</v>
      </c>
      <c r="C5" s="8" t="s">
        <v>114</v>
      </c>
    </row>
    <row r="6" spans="2:6" x14ac:dyDescent="0.2">
      <c r="B6" s="9" t="s">
        <v>12</v>
      </c>
      <c r="C6" s="8" t="s">
        <v>113</v>
      </c>
    </row>
    <row r="7" spans="2:6" x14ac:dyDescent="0.2">
      <c r="B7" s="9"/>
    </row>
    <row r="9" spans="2:6" ht="15" x14ac:dyDescent="0.25">
      <c r="B9" s="15" t="s">
        <v>57</v>
      </c>
    </row>
    <row r="10" spans="2:6" x14ac:dyDescent="0.2">
      <c r="B10" s="9" t="s">
        <v>58</v>
      </c>
    </row>
    <row r="12" spans="2:6" ht="14.25" customHeight="1" x14ac:dyDescent="0.2">
      <c r="E12" s="113" t="s">
        <v>61</v>
      </c>
      <c r="F12" s="113"/>
    </row>
    <row r="13" spans="2:6" x14ac:dyDescent="0.2">
      <c r="B13" s="11"/>
      <c r="C13" s="11"/>
      <c r="D13" s="11">
        <v>2016</v>
      </c>
      <c r="E13" s="14">
        <v>2017</v>
      </c>
      <c r="F13" s="14">
        <v>2018</v>
      </c>
    </row>
    <row r="14" spans="2:6" x14ac:dyDescent="0.2">
      <c r="B14" s="8" t="s">
        <v>59</v>
      </c>
      <c r="D14" s="28">
        <v>1.5</v>
      </c>
      <c r="E14" s="28">
        <v>1.9</v>
      </c>
      <c r="F14" s="28">
        <v>2</v>
      </c>
    </row>
    <row r="15" spans="2:6" ht="15" x14ac:dyDescent="0.25">
      <c r="B15" s="13" t="s">
        <v>60</v>
      </c>
      <c r="C15" s="13"/>
      <c r="D15" s="30">
        <v>2.2000000000000002</v>
      </c>
      <c r="E15" s="30">
        <v>2.2999999999999998</v>
      </c>
      <c r="F15" s="92">
        <v>2.7</v>
      </c>
    </row>
    <row r="18" spans="2:11" s="13" customFormat="1" x14ac:dyDescent="0.2"/>
    <row r="20" spans="2:11" x14ac:dyDescent="0.2">
      <c r="B20" s="9" t="s">
        <v>11</v>
      </c>
      <c r="C20" s="8" t="s">
        <v>115</v>
      </c>
    </row>
    <row r="21" spans="2:11" x14ac:dyDescent="0.2">
      <c r="B21" s="9" t="s">
        <v>12</v>
      </c>
      <c r="C21" s="8" t="s">
        <v>113</v>
      </c>
    </row>
    <row r="24" spans="2:11" ht="15" x14ac:dyDescent="0.25">
      <c r="B24" s="15" t="s">
        <v>64</v>
      </c>
    </row>
    <row r="25" spans="2:11" ht="15" x14ac:dyDescent="0.25">
      <c r="B25" s="15"/>
    </row>
    <row r="26" spans="2:11" x14ac:dyDescent="0.2">
      <c r="B26" s="8" t="s">
        <v>116</v>
      </c>
      <c r="D26" s="11" t="s">
        <v>65</v>
      </c>
      <c r="E26" s="112" t="s">
        <v>61</v>
      </c>
      <c r="F26" s="112"/>
      <c r="G26" s="112"/>
      <c r="H26" s="112"/>
      <c r="I26" s="112"/>
      <c r="J26" s="112"/>
      <c r="K26" s="112"/>
    </row>
    <row r="27" spans="2:11" x14ac:dyDescent="0.2">
      <c r="D27" s="11">
        <v>2016</v>
      </c>
      <c r="E27" s="11">
        <f>+D27+1</f>
        <v>2017</v>
      </c>
      <c r="F27" s="11">
        <f t="shared" ref="F27:K27" si="0">+E27+1</f>
        <v>2018</v>
      </c>
      <c r="G27" s="11">
        <f t="shared" si="0"/>
        <v>2019</v>
      </c>
      <c r="H27" s="11">
        <f t="shared" si="0"/>
        <v>2020</v>
      </c>
      <c r="I27" s="11">
        <f t="shared" si="0"/>
        <v>2021</v>
      </c>
      <c r="J27" s="11">
        <f t="shared" si="0"/>
        <v>2022</v>
      </c>
      <c r="K27" s="11">
        <f t="shared" si="0"/>
        <v>2023</v>
      </c>
    </row>
    <row r="28" spans="2:11" ht="15" x14ac:dyDescent="0.25">
      <c r="B28" s="8" t="s">
        <v>119</v>
      </c>
      <c r="D28" s="93">
        <v>1.3</v>
      </c>
      <c r="E28" s="93">
        <v>2.6</v>
      </c>
      <c r="F28" s="94">
        <v>2.2999999999999998</v>
      </c>
      <c r="G28" s="93">
        <v>2.2999999999999998</v>
      </c>
      <c r="H28" s="93">
        <v>2.2999999999999998</v>
      </c>
      <c r="I28" s="93">
        <v>2.2999999999999998</v>
      </c>
      <c r="J28" s="93">
        <v>2.2999999999999998</v>
      </c>
      <c r="K28" s="93">
        <v>2.2999999999999998</v>
      </c>
    </row>
    <row r="49" spans="2:6" s="13" customFormat="1" x14ac:dyDescent="0.2"/>
    <row r="51" spans="2:6" x14ac:dyDescent="0.2">
      <c r="B51" s="9" t="s">
        <v>11</v>
      </c>
      <c r="C51" s="8" t="s">
        <v>117</v>
      </c>
    </row>
    <row r="52" spans="2:6" x14ac:dyDescent="0.2">
      <c r="B52" s="9" t="s">
        <v>12</v>
      </c>
      <c r="C52" s="8" t="s">
        <v>113</v>
      </c>
    </row>
    <row r="54" spans="2:6" ht="15" x14ac:dyDescent="0.25">
      <c r="B54" s="15" t="s">
        <v>118</v>
      </c>
    </row>
    <row r="56" spans="2:6" x14ac:dyDescent="0.2">
      <c r="B56" s="8" t="s">
        <v>116</v>
      </c>
      <c r="D56" s="11" t="s">
        <v>65</v>
      </c>
      <c r="E56" s="112" t="s">
        <v>61</v>
      </c>
      <c r="F56" s="112"/>
    </row>
    <row r="57" spans="2:6" x14ac:dyDescent="0.2">
      <c r="D57" s="11">
        <v>2016</v>
      </c>
      <c r="E57" s="11">
        <f>+D57+1</f>
        <v>2017</v>
      </c>
      <c r="F57" s="11">
        <f t="shared" ref="F57" si="1">+E57+1</f>
        <v>2018</v>
      </c>
    </row>
    <row r="58" spans="2:6" ht="15" x14ac:dyDescent="0.25">
      <c r="B58" s="8" t="s">
        <v>119</v>
      </c>
      <c r="D58" s="93">
        <v>1.8</v>
      </c>
      <c r="E58" s="93">
        <v>2.4</v>
      </c>
      <c r="F58" s="94">
        <v>2.2000000000000002</v>
      </c>
    </row>
  </sheetData>
  <sheetProtection password="8930" sheet="1" objects="1" scenarios="1"/>
  <mergeCells count="3">
    <mergeCell ref="E56:F56"/>
    <mergeCell ref="E12:F12"/>
    <mergeCell ref="E26:K2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Introdução</vt:lpstr>
      <vt:lpstr>Taxa livre de risco</vt:lpstr>
      <vt:lpstr>Beta EUA</vt:lpstr>
      <vt:lpstr>Estrutura de capital</vt:lpstr>
      <vt:lpstr>Taxa de impostos</vt:lpstr>
      <vt:lpstr>Retorno Médio Mercado</vt:lpstr>
      <vt:lpstr>Risco País</vt:lpstr>
      <vt:lpstr>Risco crédito</vt:lpstr>
      <vt:lpstr>Inflação EUA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Juan</dc:creator>
  <cp:lastModifiedBy>Marnio Sebastiao Graciosa</cp:lastModifiedBy>
  <dcterms:created xsi:type="dcterms:W3CDTF">2016-07-13T20:29:08Z</dcterms:created>
  <dcterms:modified xsi:type="dcterms:W3CDTF">2018-07-23T20:07:36Z</dcterms:modified>
</cp:coreProperties>
</file>