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 codeName="{564CA151-5A5B-428A-3C10-775976492406}"/>
  <workbookPr codeName="EstaPastaDeTrabalho" defaultThemeVersion="124226"/>
  <mc:AlternateContent xmlns:mc="http://schemas.openxmlformats.org/markup-compatibility/2006">
    <mc:Choice Requires="x15">
      <x15ac:absPath xmlns:x15ac="http://schemas.microsoft.com/office/spreadsheetml/2010/11/ac" url="D:\Cintia\ARESC\Home office Coronavirus\CASAN\CALCULADORAS\"/>
    </mc:Choice>
  </mc:AlternateContent>
  <xr:revisionPtr revIDLastSave="0" documentId="13_ncr:1_{CC5B3B1F-A24C-401C-AD58-9584CDBDDA65}" xr6:coauthVersionLast="45" xr6:coauthVersionMax="45" xr10:uidLastSave="{00000000-0000-0000-0000-000000000000}"/>
  <bookViews>
    <workbookView xWindow="0" yWindow="165" windowWidth="6645" windowHeight="9480" xr2:uid="{00000000-000D-0000-FFFF-FFFF00000000}"/>
  </bookViews>
  <sheets>
    <sheet name="CALCULADORA" sheetId="9" r:id="rId1"/>
    <sheet name="ESTRUTURA TARIFÁRIA ATUAL" sheetId="5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C34" i="5" l="1"/>
  <c r="DC18" i="5"/>
  <c r="DC3" i="5"/>
  <c r="C33" i="5"/>
  <c r="C17" i="5"/>
  <c r="C2" i="5"/>
  <c r="DC20" i="5" l="1"/>
  <c r="DQ18" i="5" s="1"/>
  <c r="DQ7" i="5"/>
  <c r="DQ6" i="5" l="1"/>
  <c r="DQ5" i="5"/>
  <c r="DC6" i="5" l="1"/>
  <c r="DC7" i="5"/>
  <c r="DC5" i="5"/>
  <c r="DQ8" i="5"/>
  <c r="DC8" i="5" s="1"/>
  <c r="DQ36" i="5" l="1"/>
  <c r="DQ38" i="5"/>
  <c r="DQ37" i="5"/>
  <c r="DC21" i="5"/>
  <c r="DC37" i="5" l="1"/>
  <c r="DQ39" i="5"/>
  <c r="DC39" i="5" s="1"/>
  <c r="DC36" i="5"/>
  <c r="DQ19" i="5"/>
  <c r="DC22" i="5" s="1"/>
  <c r="DC38" i="5" l="1"/>
  <c r="DQ20" i="5"/>
  <c r="DC23" i="5" s="1"/>
  <c r="DD41" i="5"/>
  <c r="DN8" i="5" l="1"/>
  <c r="DN7" i="5"/>
  <c r="DN6" i="5"/>
  <c r="DM5" i="5"/>
  <c r="DN5" i="5" s="1"/>
  <c r="DN9" i="5" l="1"/>
  <c r="DN10" i="5" s="1"/>
  <c r="DN11" i="5" s="1"/>
  <c r="DN12" i="5" s="1"/>
  <c r="DN13" i="5" s="1"/>
  <c r="DD53" i="5"/>
  <c r="DD58" i="5"/>
  <c r="DD56" i="5"/>
  <c r="DB56" i="5"/>
  <c r="CZ56" i="5"/>
  <c r="CX56" i="5"/>
  <c r="CV56" i="5"/>
  <c r="CT56" i="5"/>
  <c r="CR56" i="5"/>
  <c r="CP56" i="5"/>
  <c r="CN56" i="5"/>
  <c r="CL56" i="5"/>
  <c r="CJ56" i="5"/>
  <c r="CH56" i="5"/>
  <c r="CF56" i="5"/>
  <c r="CD56" i="5"/>
  <c r="CB56" i="5"/>
  <c r="BZ56" i="5"/>
  <c r="BX56" i="5"/>
  <c r="BV56" i="5"/>
  <c r="BT56" i="5"/>
  <c r="BR56" i="5"/>
  <c r="BP56" i="5"/>
  <c r="BN56" i="5"/>
  <c r="BL56" i="5"/>
  <c r="BJ56" i="5"/>
  <c r="BH56" i="5"/>
  <c r="BF56" i="5"/>
  <c r="BD56" i="5"/>
  <c r="BB56" i="5"/>
  <c r="AZ56" i="5"/>
  <c r="AX56" i="5"/>
  <c r="AV56" i="5"/>
  <c r="AT56" i="5"/>
  <c r="AR56" i="5"/>
  <c r="AP56" i="5"/>
  <c r="AN56" i="5"/>
  <c r="AL56" i="5"/>
  <c r="AJ56" i="5"/>
  <c r="AH56" i="5"/>
  <c r="AF56" i="5"/>
  <c r="AD56" i="5"/>
  <c r="AB56" i="5"/>
  <c r="Z56" i="5"/>
  <c r="X56" i="5"/>
  <c r="V56" i="5"/>
  <c r="T56" i="5"/>
  <c r="R56" i="5"/>
  <c r="P56" i="5"/>
  <c r="N56" i="5"/>
  <c r="L56" i="5"/>
  <c r="J56" i="5"/>
  <c r="H56" i="5"/>
  <c r="F56" i="5"/>
  <c r="DD55" i="5"/>
  <c r="DB55" i="5"/>
  <c r="CZ55" i="5"/>
  <c r="CX55" i="5"/>
  <c r="CV55" i="5"/>
  <c r="CT55" i="5"/>
  <c r="CR55" i="5"/>
  <c r="CP55" i="5"/>
  <c r="CN55" i="5"/>
  <c r="CL55" i="5"/>
  <c r="CJ55" i="5"/>
  <c r="CH55" i="5"/>
  <c r="CF55" i="5"/>
  <c r="CD55" i="5"/>
  <c r="CB55" i="5"/>
  <c r="BZ55" i="5"/>
  <c r="BX55" i="5"/>
  <c r="BV55" i="5"/>
  <c r="BT55" i="5"/>
  <c r="BR55" i="5"/>
  <c r="BP55" i="5"/>
  <c r="BN55" i="5"/>
  <c r="BL55" i="5"/>
  <c r="BJ55" i="5"/>
  <c r="BH55" i="5"/>
  <c r="BF55" i="5"/>
  <c r="BD55" i="5"/>
  <c r="BB55" i="5"/>
  <c r="AZ55" i="5"/>
  <c r="AX55" i="5"/>
  <c r="AV55" i="5"/>
  <c r="AT55" i="5"/>
  <c r="AR55" i="5"/>
  <c r="AP55" i="5"/>
  <c r="AN55" i="5"/>
  <c r="AL55" i="5"/>
  <c r="AJ55" i="5"/>
  <c r="AH55" i="5"/>
  <c r="AF55" i="5"/>
  <c r="AD55" i="5"/>
  <c r="AB55" i="5"/>
  <c r="Z55" i="5"/>
  <c r="X55" i="5"/>
  <c r="V55" i="5"/>
  <c r="T55" i="5"/>
  <c r="R55" i="5"/>
  <c r="P55" i="5"/>
  <c r="N55" i="5"/>
  <c r="L55" i="5"/>
  <c r="J55" i="5"/>
  <c r="H55" i="5"/>
  <c r="F55" i="5"/>
  <c r="DD54" i="5"/>
  <c r="DB54" i="5"/>
  <c r="CZ54" i="5"/>
  <c r="CX54" i="5"/>
  <c r="CV54" i="5"/>
  <c r="CT54" i="5"/>
  <c r="CR54" i="5"/>
  <c r="CP54" i="5"/>
  <c r="CN54" i="5"/>
  <c r="CL54" i="5"/>
  <c r="CJ54" i="5"/>
  <c r="CH54" i="5"/>
  <c r="CF54" i="5"/>
  <c r="CD54" i="5"/>
  <c r="CB54" i="5"/>
  <c r="BZ54" i="5"/>
  <c r="BX54" i="5"/>
  <c r="BV54" i="5"/>
  <c r="BT54" i="5"/>
  <c r="BR54" i="5"/>
  <c r="BP54" i="5"/>
  <c r="BN54" i="5"/>
  <c r="BL54" i="5"/>
  <c r="BJ54" i="5"/>
  <c r="BH54" i="5"/>
  <c r="BF54" i="5"/>
  <c r="BD54" i="5"/>
  <c r="BB54" i="5"/>
  <c r="AZ54" i="5"/>
  <c r="AX54" i="5"/>
  <c r="AV54" i="5"/>
  <c r="AT54" i="5"/>
  <c r="AR54" i="5"/>
  <c r="AP54" i="5"/>
  <c r="AN54" i="5"/>
  <c r="AL54" i="5"/>
  <c r="AJ54" i="5"/>
  <c r="AH54" i="5"/>
  <c r="AF54" i="5"/>
  <c r="AD54" i="5"/>
  <c r="AB54" i="5"/>
  <c r="Z54" i="5"/>
  <c r="X54" i="5"/>
  <c r="V54" i="5"/>
  <c r="T54" i="5"/>
  <c r="R54" i="5"/>
  <c r="P54" i="5"/>
  <c r="N54" i="5"/>
  <c r="L54" i="5"/>
  <c r="J54" i="5"/>
  <c r="H54" i="5"/>
  <c r="F54" i="5"/>
  <c r="DB53" i="5"/>
  <c r="CZ53" i="5"/>
  <c r="CX53" i="5"/>
  <c r="CV53" i="5"/>
  <c r="CT53" i="5"/>
  <c r="CR53" i="5"/>
  <c r="CP53" i="5"/>
  <c r="CN53" i="5"/>
  <c r="CL53" i="5"/>
  <c r="CJ53" i="5"/>
  <c r="CH53" i="5"/>
  <c r="CF53" i="5"/>
  <c r="CD53" i="5"/>
  <c r="CB53" i="5"/>
  <c r="BZ53" i="5"/>
  <c r="BX53" i="5"/>
  <c r="BV53" i="5"/>
  <c r="BT53" i="5"/>
  <c r="BR53" i="5"/>
  <c r="BP53" i="5"/>
  <c r="BN53" i="5"/>
  <c r="BL53" i="5"/>
  <c r="BJ53" i="5"/>
  <c r="BH53" i="5"/>
  <c r="BF53" i="5"/>
  <c r="BD53" i="5"/>
  <c r="BB53" i="5"/>
  <c r="AZ53" i="5"/>
  <c r="AX53" i="5"/>
  <c r="AV53" i="5"/>
  <c r="AT53" i="5"/>
  <c r="AR53" i="5"/>
  <c r="AP53" i="5"/>
  <c r="AN53" i="5"/>
  <c r="AL53" i="5"/>
  <c r="AJ53" i="5"/>
  <c r="AH53" i="5"/>
  <c r="AF53" i="5"/>
  <c r="AD53" i="5"/>
  <c r="AB53" i="5"/>
  <c r="Z53" i="5"/>
  <c r="X53" i="5"/>
  <c r="V53" i="5"/>
  <c r="T53" i="5"/>
  <c r="R53" i="5"/>
  <c r="P53" i="5"/>
  <c r="N53" i="5"/>
  <c r="L53" i="5"/>
  <c r="J53" i="5"/>
  <c r="H53" i="5"/>
  <c r="F53" i="5"/>
  <c r="F57" i="5" l="1"/>
  <c r="F58" i="5" s="1"/>
  <c r="F59" i="5" s="1"/>
  <c r="F60" i="5" s="1"/>
  <c r="V57" i="5"/>
  <c r="V58" i="5" s="1"/>
  <c r="V59" i="5" s="1"/>
  <c r="V60" i="5" s="1"/>
  <c r="AL57" i="5"/>
  <c r="AL58" i="5" s="1"/>
  <c r="AL59" i="5" s="1"/>
  <c r="AL60" i="5" s="1"/>
  <c r="AT57" i="5"/>
  <c r="AT58" i="5" s="1"/>
  <c r="AT59" i="5" s="1"/>
  <c r="AT60" i="5" s="1"/>
  <c r="BJ57" i="5"/>
  <c r="BJ58" i="5" s="1"/>
  <c r="BJ59" i="5" s="1"/>
  <c r="BJ60" i="5" s="1"/>
  <c r="BR57" i="5"/>
  <c r="BR58" i="5" s="1"/>
  <c r="BR59" i="5" s="1"/>
  <c r="BR60" i="5" s="1"/>
  <c r="BZ57" i="5"/>
  <c r="BZ58" i="5" s="1"/>
  <c r="BZ59" i="5" s="1"/>
  <c r="BZ60" i="5" s="1"/>
  <c r="CH57" i="5"/>
  <c r="CH58" i="5" s="1"/>
  <c r="CH59" i="5" s="1"/>
  <c r="CH60" i="5" s="1"/>
  <c r="CP57" i="5"/>
  <c r="CP58" i="5" s="1"/>
  <c r="CP59" i="5" s="1"/>
  <c r="CP60" i="5" s="1"/>
  <c r="N57" i="5"/>
  <c r="N58" i="5" s="1"/>
  <c r="N59" i="5" s="1"/>
  <c r="N60" i="5" s="1"/>
  <c r="AD57" i="5"/>
  <c r="AD58" i="5" s="1"/>
  <c r="AD59" i="5" s="1"/>
  <c r="AD60" i="5" s="1"/>
  <c r="BB57" i="5"/>
  <c r="BB58" i="5" s="1"/>
  <c r="BB59" i="5" s="1"/>
  <c r="BB60" i="5" s="1"/>
  <c r="J57" i="5"/>
  <c r="J58" i="5" s="1"/>
  <c r="J59" i="5" s="1"/>
  <c r="J60" i="5" s="1"/>
  <c r="J61" i="5" s="1"/>
  <c r="AX57" i="5"/>
  <c r="AX58" i="5" s="1"/>
  <c r="AX59" i="5" s="1"/>
  <c r="AX60" i="5" s="1"/>
  <c r="AX61" i="5" s="1"/>
  <c r="CD57" i="5"/>
  <c r="CD58" i="5" s="1"/>
  <c r="CD59" i="5" s="1"/>
  <c r="CD60" i="5" s="1"/>
  <c r="CD61" i="5" s="1"/>
  <c r="DB57" i="5"/>
  <c r="DB58" i="5" s="1"/>
  <c r="DB59" i="5" s="1"/>
  <c r="DB60" i="5" s="1"/>
  <c r="DB61" i="5" s="1"/>
  <c r="DD57" i="5"/>
  <c r="DD59" i="5" s="1"/>
  <c r="DD60" i="5" s="1"/>
  <c r="DD61" i="5" s="1"/>
  <c r="R57" i="5"/>
  <c r="R58" i="5" s="1"/>
  <c r="R59" i="5" s="1"/>
  <c r="R60" i="5" s="1"/>
  <c r="R61" i="5" s="1"/>
  <c r="AP57" i="5"/>
  <c r="AP58" i="5" s="1"/>
  <c r="AP59" i="5" s="1"/>
  <c r="AP60" i="5" s="1"/>
  <c r="AP61" i="5" s="1"/>
  <c r="BV57" i="5"/>
  <c r="BV58" i="5" s="1"/>
  <c r="BV59" i="5" s="1"/>
  <c r="BV60" i="5" s="1"/>
  <c r="BV61" i="5" s="1"/>
  <c r="L57" i="5"/>
  <c r="L58" i="5" s="1"/>
  <c r="L59" i="5" s="1"/>
  <c r="L60" i="5" s="1"/>
  <c r="L61" i="5" s="1"/>
  <c r="T57" i="5"/>
  <c r="T58" i="5" s="1"/>
  <c r="T59" i="5" s="1"/>
  <c r="T60" i="5" s="1"/>
  <c r="T61" i="5" s="1"/>
  <c r="AB57" i="5"/>
  <c r="AB58" i="5" s="1"/>
  <c r="AB59" i="5" s="1"/>
  <c r="AB60" i="5" s="1"/>
  <c r="AB61" i="5" s="1"/>
  <c r="AJ57" i="5"/>
  <c r="AJ58" i="5" s="1"/>
  <c r="AJ59" i="5" s="1"/>
  <c r="AJ60" i="5" s="1"/>
  <c r="AJ61" i="5" s="1"/>
  <c r="AR57" i="5"/>
  <c r="AR58" i="5" s="1"/>
  <c r="AR59" i="5" s="1"/>
  <c r="AR60" i="5" s="1"/>
  <c r="AR61" i="5" s="1"/>
  <c r="AZ57" i="5"/>
  <c r="AZ58" i="5" s="1"/>
  <c r="AZ59" i="5" s="1"/>
  <c r="AZ60" i="5" s="1"/>
  <c r="AZ61" i="5" s="1"/>
  <c r="BH57" i="5"/>
  <c r="BH58" i="5" s="1"/>
  <c r="BH59" i="5" s="1"/>
  <c r="BH60" i="5" s="1"/>
  <c r="BH61" i="5" s="1"/>
  <c r="BP57" i="5"/>
  <c r="BP58" i="5" s="1"/>
  <c r="BP59" i="5" s="1"/>
  <c r="BP60" i="5" s="1"/>
  <c r="BP61" i="5" s="1"/>
  <c r="BX57" i="5"/>
  <c r="BX58" i="5" s="1"/>
  <c r="BX59" i="5" s="1"/>
  <c r="BX60" i="5" s="1"/>
  <c r="BX61" i="5" s="1"/>
  <c r="CF57" i="5"/>
  <c r="CF58" i="5" s="1"/>
  <c r="CF59" i="5" s="1"/>
  <c r="CF60" i="5" s="1"/>
  <c r="CF61" i="5" s="1"/>
  <c r="CN57" i="5"/>
  <c r="CN58" i="5" s="1"/>
  <c r="CN59" i="5" s="1"/>
  <c r="CN60" i="5" s="1"/>
  <c r="CN61" i="5" s="1"/>
  <c r="CV57" i="5"/>
  <c r="CV58" i="5" s="1"/>
  <c r="CV59" i="5" s="1"/>
  <c r="CV60" i="5" s="1"/>
  <c r="CV61" i="5" s="1"/>
  <c r="H57" i="5"/>
  <c r="H58" i="5" s="1"/>
  <c r="H59" i="5" s="1"/>
  <c r="H60" i="5" s="1"/>
  <c r="H61" i="5" s="1"/>
  <c r="P57" i="5"/>
  <c r="P58" i="5" s="1"/>
  <c r="P59" i="5" s="1"/>
  <c r="X57" i="5"/>
  <c r="X58" i="5" s="1"/>
  <c r="X59" i="5" s="1"/>
  <c r="X60" i="5" s="1"/>
  <c r="X61" i="5" s="1"/>
  <c r="AF57" i="5"/>
  <c r="AF58" i="5" s="1"/>
  <c r="AF59" i="5" s="1"/>
  <c r="AF60" i="5" s="1"/>
  <c r="AF61" i="5" s="1"/>
  <c r="AN57" i="5"/>
  <c r="AN58" i="5" s="1"/>
  <c r="AN59" i="5" s="1"/>
  <c r="AN60" i="5" s="1"/>
  <c r="AN61" i="5" s="1"/>
  <c r="AV57" i="5"/>
  <c r="AV58" i="5" s="1"/>
  <c r="AV59" i="5" s="1"/>
  <c r="AV60" i="5" s="1"/>
  <c r="AV61" i="5" s="1"/>
  <c r="BD57" i="5"/>
  <c r="BD58" i="5" s="1"/>
  <c r="BD59" i="5" s="1"/>
  <c r="BD60" i="5" s="1"/>
  <c r="BD61" i="5" s="1"/>
  <c r="BL57" i="5"/>
  <c r="BL58" i="5" s="1"/>
  <c r="BL59" i="5" s="1"/>
  <c r="BL60" i="5" s="1"/>
  <c r="BL61" i="5" s="1"/>
  <c r="BT57" i="5"/>
  <c r="BT58" i="5" s="1"/>
  <c r="BT59" i="5" s="1"/>
  <c r="BT60" i="5" s="1"/>
  <c r="BT61" i="5" s="1"/>
  <c r="CB57" i="5"/>
  <c r="CB58" i="5" s="1"/>
  <c r="CB59" i="5" s="1"/>
  <c r="CB60" i="5" s="1"/>
  <c r="CJ57" i="5"/>
  <c r="CJ58" i="5" s="1"/>
  <c r="CJ59" i="5" s="1"/>
  <c r="CJ60" i="5" s="1"/>
  <c r="CJ61" i="5" s="1"/>
  <c r="CR57" i="5"/>
  <c r="CR58" i="5" s="1"/>
  <c r="CR59" i="5" s="1"/>
  <c r="CR60" i="5" s="1"/>
  <c r="CR61" i="5" s="1"/>
  <c r="CZ57" i="5"/>
  <c r="CZ58" i="5" s="1"/>
  <c r="CZ59" i="5" s="1"/>
  <c r="CZ60" i="5" s="1"/>
  <c r="CZ61" i="5" s="1"/>
  <c r="Z57" i="5"/>
  <c r="Z58" i="5" s="1"/>
  <c r="Z59" i="5" s="1"/>
  <c r="Z60" i="5" s="1"/>
  <c r="Z61" i="5" s="1"/>
  <c r="AH57" i="5"/>
  <c r="AH58" i="5" s="1"/>
  <c r="AH59" i="5" s="1"/>
  <c r="AH60" i="5" s="1"/>
  <c r="AH61" i="5" s="1"/>
  <c r="BF57" i="5"/>
  <c r="BF58" i="5" s="1"/>
  <c r="BF59" i="5" s="1"/>
  <c r="BF60" i="5" s="1"/>
  <c r="BF61" i="5" s="1"/>
  <c r="BN57" i="5"/>
  <c r="BN58" i="5" s="1"/>
  <c r="BN59" i="5" s="1"/>
  <c r="BN60" i="5" s="1"/>
  <c r="BN61" i="5" s="1"/>
  <c r="CL57" i="5"/>
  <c r="CL58" i="5" s="1"/>
  <c r="CL59" i="5" s="1"/>
  <c r="CL60" i="5" s="1"/>
  <c r="CL61" i="5" s="1"/>
  <c r="CT57" i="5"/>
  <c r="CT58" i="5" s="1"/>
  <c r="CT59" i="5" s="1"/>
  <c r="CT60" i="5" s="1"/>
  <c r="CX57" i="5"/>
  <c r="CX58" i="5" s="1"/>
  <c r="CX59" i="5" s="1"/>
  <c r="CX60" i="5" s="1"/>
  <c r="AD61" i="5"/>
  <c r="CP61" i="5"/>
  <c r="BR61" i="5"/>
  <c r="N61" i="5" l="1"/>
  <c r="V61" i="5"/>
  <c r="F61" i="5"/>
  <c r="BJ61" i="5"/>
  <c r="BB61" i="5"/>
  <c r="CH61" i="5"/>
  <c r="AL61" i="5"/>
  <c r="AT61" i="5"/>
  <c r="BZ61" i="5"/>
  <c r="CX61" i="5"/>
  <c r="CB61" i="5"/>
  <c r="P60" i="5"/>
  <c r="P61" i="5" s="1"/>
  <c r="CT61" i="5"/>
  <c r="DD5" i="5"/>
  <c r="DD39" i="5" l="1"/>
  <c r="DD38" i="5"/>
  <c r="DD37" i="5"/>
  <c r="DD36" i="5"/>
  <c r="DB39" i="5" l="1"/>
  <c r="CZ39" i="5"/>
  <c r="CX39" i="5"/>
  <c r="CV39" i="5"/>
  <c r="CT39" i="5"/>
  <c r="CR39" i="5"/>
  <c r="CP39" i="5"/>
  <c r="CN39" i="5"/>
  <c r="CL39" i="5"/>
  <c r="CJ39" i="5"/>
  <c r="CH39" i="5"/>
  <c r="CF39" i="5"/>
  <c r="CD39" i="5"/>
  <c r="CB39" i="5"/>
  <c r="BZ39" i="5"/>
  <c r="BX39" i="5"/>
  <c r="BV39" i="5"/>
  <c r="BT39" i="5"/>
  <c r="BR39" i="5"/>
  <c r="BP39" i="5"/>
  <c r="BN39" i="5"/>
  <c r="BL39" i="5"/>
  <c r="BJ39" i="5"/>
  <c r="BH39" i="5"/>
  <c r="BF39" i="5"/>
  <c r="BD39" i="5"/>
  <c r="BB39" i="5"/>
  <c r="AZ39" i="5"/>
  <c r="AX39" i="5"/>
  <c r="AV39" i="5"/>
  <c r="AT39" i="5"/>
  <c r="AR39" i="5"/>
  <c r="AP39" i="5"/>
  <c r="AN39" i="5"/>
  <c r="AL39" i="5"/>
  <c r="AJ39" i="5"/>
  <c r="AH39" i="5"/>
  <c r="AF39" i="5"/>
  <c r="AD39" i="5"/>
  <c r="AB39" i="5"/>
  <c r="Z39" i="5"/>
  <c r="X39" i="5"/>
  <c r="V39" i="5"/>
  <c r="T39" i="5"/>
  <c r="R39" i="5"/>
  <c r="P39" i="5"/>
  <c r="N39" i="5"/>
  <c r="L39" i="5"/>
  <c r="J39" i="5"/>
  <c r="H39" i="5"/>
  <c r="F39" i="5"/>
  <c r="DB38" i="5"/>
  <c r="CZ38" i="5"/>
  <c r="CX38" i="5"/>
  <c r="CV38" i="5"/>
  <c r="CT38" i="5"/>
  <c r="CR38" i="5"/>
  <c r="CP38" i="5"/>
  <c r="CN38" i="5"/>
  <c r="CL38" i="5"/>
  <c r="CJ38" i="5"/>
  <c r="CH38" i="5"/>
  <c r="CF38" i="5"/>
  <c r="CD38" i="5"/>
  <c r="CB38" i="5"/>
  <c r="BZ38" i="5"/>
  <c r="BX38" i="5"/>
  <c r="BV38" i="5"/>
  <c r="BT38" i="5"/>
  <c r="BR38" i="5"/>
  <c r="BP38" i="5"/>
  <c r="BN38" i="5"/>
  <c r="BL38" i="5"/>
  <c r="BJ38" i="5"/>
  <c r="BH38" i="5"/>
  <c r="BF38" i="5"/>
  <c r="BD38" i="5"/>
  <c r="BB38" i="5"/>
  <c r="AZ38" i="5"/>
  <c r="AX38" i="5"/>
  <c r="AV38" i="5"/>
  <c r="AT38" i="5"/>
  <c r="AR38" i="5"/>
  <c r="AP38" i="5"/>
  <c r="AN38" i="5"/>
  <c r="AL38" i="5"/>
  <c r="AJ38" i="5"/>
  <c r="AH38" i="5"/>
  <c r="AF38" i="5"/>
  <c r="AD38" i="5"/>
  <c r="AB38" i="5"/>
  <c r="Z38" i="5"/>
  <c r="X38" i="5"/>
  <c r="V38" i="5"/>
  <c r="T38" i="5"/>
  <c r="R38" i="5"/>
  <c r="P38" i="5"/>
  <c r="N38" i="5"/>
  <c r="L38" i="5"/>
  <c r="J38" i="5"/>
  <c r="H38" i="5"/>
  <c r="F38" i="5"/>
  <c r="DB37" i="5"/>
  <c r="CZ37" i="5"/>
  <c r="CX37" i="5"/>
  <c r="CV37" i="5"/>
  <c r="CT37" i="5"/>
  <c r="CR37" i="5"/>
  <c r="CP37" i="5"/>
  <c r="CN37" i="5"/>
  <c r="CL37" i="5"/>
  <c r="CJ37" i="5"/>
  <c r="CH37" i="5"/>
  <c r="CF37" i="5"/>
  <c r="CD37" i="5"/>
  <c r="CB37" i="5"/>
  <c r="BZ37" i="5"/>
  <c r="BX37" i="5"/>
  <c r="BV37" i="5"/>
  <c r="BT37" i="5"/>
  <c r="BR37" i="5"/>
  <c r="BP37" i="5"/>
  <c r="BN37" i="5"/>
  <c r="BL37" i="5"/>
  <c r="BJ37" i="5"/>
  <c r="BH37" i="5"/>
  <c r="BF37" i="5"/>
  <c r="BD37" i="5"/>
  <c r="BB37" i="5"/>
  <c r="AZ37" i="5"/>
  <c r="AX37" i="5"/>
  <c r="AV37" i="5"/>
  <c r="AT37" i="5"/>
  <c r="AR37" i="5"/>
  <c r="AP37" i="5"/>
  <c r="AN37" i="5"/>
  <c r="AL37" i="5"/>
  <c r="AJ37" i="5"/>
  <c r="AH37" i="5"/>
  <c r="AF37" i="5"/>
  <c r="AD37" i="5"/>
  <c r="AB37" i="5"/>
  <c r="Z37" i="5"/>
  <c r="X37" i="5"/>
  <c r="V37" i="5"/>
  <c r="T37" i="5"/>
  <c r="R37" i="5"/>
  <c r="P37" i="5"/>
  <c r="N37" i="5"/>
  <c r="L37" i="5"/>
  <c r="J37" i="5"/>
  <c r="H37" i="5"/>
  <c r="F37" i="5"/>
  <c r="DD40" i="5"/>
  <c r="DD42" i="5" s="1"/>
  <c r="DD43" i="5" s="1"/>
  <c r="DB36" i="5"/>
  <c r="CZ36" i="5"/>
  <c r="CX36" i="5"/>
  <c r="CV36" i="5"/>
  <c r="CT36" i="5"/>
  <c r="CR36" i="5"/>
  <c r="CP36" i="5"/>
  <c r="CN36" i="5"/>
  <c r="CL36" i="5"/>
  <c r="CJ36" i="5"/>
  <c r="CH36" i="5"/>
  <c r="CF36" i="5"/>
  <c r="CD36" i="5"/>
  <c r="CB36" i="5"/>
  <c r="BZ36" i="5"/>
  <c r="BX36" i="5"/>
  <c r="BV36" i="5"/>
  <c r="BT36" i="5"/>
  <c r="BR36" i="5"/>
  <c r="BP36" i="5"/>
  <c r="BN36" i="5"/>
  <c r="BL36" i="5"/>
  <c r="BJ36" i="5"/>
  <c r="BH36" i="5"/>
  <c r="BF36" i="5"/>
  <c r="BD36" i="5"/>
  <c r="BB36" i="5"/>
  <c r="AZ36" i="5"/>
  <c r="AX36" i="5"/>
  <c r="AV36" i="5"/>
  <c r="AT36" i="5"/>
  <c r="AR36" i="5"/>
  <c r="AP36" i="5"/>
  <c r="AN36" i="5"/>
  <c r="AL36" i="5"/>
  <c r="AJ36" i="5"/>
  <c r="AH36" i="5"/>
  <c r="AF36" i="5"/>
  <c r="AD36" i="5"/>
  <c r="AB36" i="5"/>
  <c r="Z36" i="5"/>
  <c r="X36" i="5"/>
  <c r="V36" i="5"/>
  <c r="T36" i="5"/>
  <c r="R36" i="5"/>
  <c r="P36" i="5"/>
  <c r="N36" i="5"/>
  <c r="L36" i="5"/>
  <c r="J36" i="5"/>
  <c r="H36" i="5"/>
  <c r="F36" i="5"/>
  <c r="DB8" i="5"/>
  <c r="CZ8" i="5"/>
  <c r="CX8" i="5"/>
  <c r="CV8" i="5"/>
  <c r="CT8" i="5"/>
  <c r="CR8" i="5"/>
  <c r="CP8" i="5"/>
  <c r="CN8" i="5"/>
  <c r="CL8" i="5"/>
  <c r="CJ8" i="5"/>
  <c r="CH8" i="5"/>
  <c r="CF8" i="5"/>
  <c r="CD8" i="5"/>
  <c r="CB8" i="5"/>
  <c r="BZ8" i="5"/>
  <c r="BX8" i="5"/>
  <c r="BV8" i="5"/>
  <c r="BT8" i="5"/>
  <c r="BR8" i="5"/>
  <c r="BP8" i="5"/>
  <c r="BN8" i="5"/>
  <c r="BL8" i="5"/>
  <c r="BJ8" i="5"/>
  <c r="BH8" i="5"/>
  <c r="BF8" i="5"/>
  <c r="BD8" i="5"/>
  <c r="BB8" i="5"/>
  <c r="AZ8" i="5"/>
  <c r="AX8" i="5"/>
  <c r="AV8" i="5"/>
  <c r="AT8" i="5"/>
  <c r="AR8" i="5"/>
  <c r="AP8" i="5"/>
  <c r="AN8" i="5"/>
  <c r="AL8" i="5"/>
  <c r="AJ8" i="5"/>
  <c r="AH8" i="5"/>
  <c r="AF8" i="5"/>
  <c r="AD8" i="5"/>
  <c r="AB8" i="5"/>
  <c r="Z8" i="5"/>
  <c r="X8" i="5"/>
  <c r="V8" i="5"/>
  <c r="T8" i="5"/>
  <c r="R8" i="5"/>
  <c r="P8" i="5"/>
  <c r="N8" i="5"/>
  <c r="L8" i="5"/>
  <c r="J8" i="5"/>
  <c r="H8" i="5"/>
  <c r="F8" i="5"/>
  <c r="DB7" i="5"/>
  <c r="CZ7" i="5"/>
  <c r="CX7" i="5"/>
  <c r="CV7" i="5"/>
  <c r="CT7" i="5"/>
  <c r="CR7" i="5"/>
  <c r="CP7" i="5"/>
  <c r="CN7" i="5"/>
  <c r="CL7" i="5"/>
  <c r="CJ7" i="5"/>
  <c r="CH7" i="5"/>
  <c r="CF7" i="5"/>
  <c r="CD7" i="5"/>
  <c r="CB7" i="5"/>
  <c r="BZ7" i="5"/>
  <c r="BX7" i="5"/>
  <c r="BV7" i="5"/>
  <c r="BT7" i="5"/>
  <c r="BR7" i="5"/>
  <c r="BP7" i="5"/>
  <c r="BN7" i="5"/>
  <c r="BL7" i="5"/>
  <c r="BJ7" i="5"/>
  <c r="BH7" i="5"/>
  <c r="BF7" i="5"/>
  <c r="BD7" i="5"/>
  <c r="BB7" i="5"/>
  <c r="AZ7" i="5"/>
  <c r="AX7" i="5"/>
  <c r="AV7" i="5"/>
  <c r="AT7" i="5"/>
  <c r="AR7" i="5"/>
  <c r="AP7" i="5"/>
  <c r="AN7" i="5"/>
  <c r="AL7" i="5"/>
  <c r="AJ7" i="5"/>
  <c r="AH7" i="5"/>
  <c r="AF7" i="5"/>
  <c r="AD7" i="5"/>
  <c r="AB7" i="5"/>
  <c r="Z7" i="5"/>
  <c r="X7" i="5"/>
  <c r="V7" i="5"/>
  <c r="T7" i="5"/>
  <c r="R7" i="5"/>
  <c r="P7" i="5"/>
  <c r="N7" i="5"/>
  <c r="L7" i="5"/>
  <c r="J7" i="5"/>
  <c r="H7" i="5"/>
  <c r="F7" i="5"/>
  <c r="DB6" i="5"/>
  <c r="CZ6" i="5"/>
  <c r="CX6" i="5"/>
  <c r="CV6" i="5"/>
  <c r="CT6" i="5"/>
  <c r="CR6" i="5"/>
  <c r="CP6" i="5"/>
  <c r="CN6" i="5"/>
  <c r="CL6" i="5"/>
  <c r="CJ6" i="5"/>
  <c r="CH6" i="5"/>
  <c r="CF6" i="5"/>
  <c r="CD6" i="5"/>
  <c r="CB6" i="5"/>
  <c r="BZ6" i="5"/>
  <c r="BX6" i="5"/>
  <c r="BV6" i="5"/>
  <c r="BT6" i="5"/>
  <c r="BR6" i="5"/>
  <c r="BP6" i="5"/>
  <c r="BN6" i="5"/>
  <c r="BL6" i="5"/>
  <c r="BJ6" i="5"/>
  <c r="BH6" i="5"/>
  <c r="BF6" i="5"/>
  <c r="BD6" i="5"/>
  <c r="BB6" i="5"/>
  <c r="AZ6" i="5"/>
  <c r="AX6" i="5"/>
  <c r="AV6" i="5"/>
  <c r="AT6" i="5"/>
  <c r="AR6" i="5"/>
  <c r="AP6" i="5"/>
  <c r="AN6" i="5"/>
  <c r="AL6" i="5"/>
  <c r="AJ6" i="5"/>
  <c r="AH6" i="5"/>
  <c r="AF6" i="5"/>
  <c r="AD6" i="5"/>
  <c r="AB6" i="5"/>
  <c r="Z6" i="5"/>
  <c r="X6" i="5"/>
  <c r="V6" i="5"/>
  <c r="T6" i="5"/>
  <c r="R6" i="5"/>
  <c r="P6" i="5"/>
  <c r="N6" i="5"/>
  <c r="L6" i="5"/>
  <c r="J6" i="5"/>
  <c r="H6" i="5"/>
  <c r="F6" i="5"/>
  <c r="DB5" i="5"/>
  <c r="CZ5" i="5"/>
  <c r="CX5" i="5"/>
  <c r="CV5" i="5"/>
  <c r="CT5" i="5"/>
  <c r="CR5" i="5"/>
  <c r="CP5" i="5"/>
  <c r="CN5" i="5"/>
  <c r="CL5" i="5"/>
  <c r="CJ5" i="5"/>
  <c r="CH5" i="5"/>
  <c r="CF5" i="5"/>
  <c r="CD5" i="5"/>
  <c r="CB5" i="5"/>
  <c r="BZ5" i="5"/>
  <c r="BX5" i="5"/>
  <c r="BV5" i="5"/>
  <c r="BT5" i="5"/>
  <c r="BR5" i="5"/>
  <c r="BP5" i="5"/>
  <c r="BN5" i="5"/>
  <c r="BL5" i="5"/>
  <c r="BJ5" i="5"/>
  <c r="BH5" i="5"/>
  <c r="BF5" i="5"/>
  <c r="BD5" i="5"/>
  <c r="BB5" i="5"/>
  <c r="AZ5" i="5"/>
  <c r="AX5" i="5"/>
  <c r="AV5" i="5"/>
  <c r="AT5" i="5"/>
  <c r="AR5" i="5"/>
  <c r="AP5" i="5"/>
  <c r="AN5" i="5"/>
  <c r="AL5" i="5"/>
  <c r="AJ5" i="5"/>
  <c r="AH5" i="5"/>
  <c r="AF5" i="5"/>
  <c r="AD5" i="5"/>
  <c r="AB5" i="5"/>
  <c r="Z5" i="5"/>
  <c r="X5" i="5"/>
  <c r="V5" i="5"/>
  <c r="T5" i="5"/>
  <c r="R5" i="5"/>
  <c r="P5" i="5"/>
  <c r="N5" i="5"/>
  <c r="L5" i="5"/>
  <c r="J5" i="5"/>
  <c r="H5" i="5"/>
  <c r="F5" i="5"/>
  <c r="F20" i="5"/>
  <c r="H20" i="5"/>
  <c r="J20" i="5"/>
  <c r="L20" i="5"/>
  <c r="N20" i="5"/>
  <c r="P20" i="5"/>
  <c r="R20" i="5"/>
  <c r="T20" i="5"/>
  <c r="V20" i="5"/>
  <c r="X20" i="5"/>
  <c r="Z20" i="5"/>
  <c r="AB20" i="5"/>
  <c r="AD20" i="5"/>
  <c r="AF20" i="5"/>
  <c r="AH20" i="5"/>
  <c r="AJ20" i="5"/>
  <c r="AL20" i="5"/>
  <c r="AN20" i="5"/>
  <c r="AP20" i="5"/>
  <c r="AR20" i="5"/>
  <c r="AT20" i="5"/>
  <c r="AV20" i="5"/>
  <c r="AX20" i="5"/>
  <c r="AZ20" i="5"/>
  <c r="BB20" i="5"/>
  <c r="BD20" i="5"/>
  <c r="BF20" i="5"/>
  <c r="BH20" i="5"/>
  <c r="BJ20" i="5"/>
  <c r="BL20" i="5"/>
  <c r="BN20" i="5"/>
  <c r="BP20" i="5"/>
  <c r="BR20" i="5"/>
  <c r="BT20" i="5"/>
  <c r="BV20" i="5"/>
  <c r="BX20" i="5"/>
  <c r="BZ20" i="5"/>
  <c r="CB20" i="5"/>
  <c r="CD20" i="5"/>
  <c r="CF20" i="5"/>
  <c r="CH20" i="5"/>
  <c r="CJ20" i="5"/>
  <c r="CL20" i="5"/>
  <c r="CN20" i="5"/>
  <c r="CP20" i="5"/>
  <c r="CR20" i="5"/>
  <c r="CT20" i="5"/>
  <c r="F21" i="5"/>
  <c r="H21" i="5"/>
  <c r="J21" i="5"/>
  <c r="L21" i="5"/>
  <c r="N21" i="5"/>
  <c r="P21" i="5"/>
  <c r="R21" i="5"/>
  <c r="T21" i="5"/>
  <c r="V21" i="5"/>
  <c r="X21" i="5"/>
  <c r="Z21" i="5"/>
  <c r="AB21" i="5"/>
  <c r="AD21" i="5"/>
  <c r="AF21" i="5"/>
  <c r="AH21" i="5"/>
  <c r="AJ21" i="5"/>
  <c r="AL21" i="5"/>
  <c r="AN21" i="5"/>
  <c r="AP21" i="5"/>
  <c r="AR21" i="5"/>
  <c r="AT21" i="5"/>
  <c r="AV21" i="5"/>
  <c r="AX21" i="5"/>
  <c r="AZ21" i="5"/>
  <c r="BB21" i="5"/>
  <c r="BD21" i="5"/>
  <c r="BF21" i="5"/>
  <c r="BH21" i="5"/>
  <c r="BJ21" i="5"/>
  <c r="BL21" i="5"/>
  <c r="BN21" i="5"/>
  <c r="BP21" i="5"/>
  <c r="BR21" i="5"/>
  <c r="BT21" i="5"/>
  <c r="BV21" i="5"/>
  <c r="BX21" i="5"/>
  <c r="BZ21" i="5"/>
  <c r="CB21" i="5"/>
  <c r="CD21" i="5"/>
  <c r="CF21" i="5"/>
  <c r="CH21" i="5"/>
  <c r="CJ21" i="5"/>
  <c r="CL21" i="5"/>
  <c r="CN21" i="5"/>
  <c r="CP21" i="5"/>
  <c r="CR21" i="5"/>
  <c r="CT21" i="5"/>
  <c r="F22" i="5"/>
  <c r="H22" i="5"/>
  <c r="J22" i="5"/>
  <c r="L22" i="5"/>
  <c r="N22" i="5"/>
  <c r="P22" i="5"/>
  <c r="R22" i="5"/>
  <c r="T22" i="5"/>
  <c r="V22" i="5"/>
  <c r="X22" i="5"/>
  <c r="Z22" i="5"/>
  <c r="AB22" i="5"/>
  <c r="AD22" i="5"/>
  <c r="AF22" i="5"/>
  <c r="AH22" i="5"/>
  <c r="AJ22" i="5"/>
  <c r="AL22" i="5"/>
  <c r="AN22" i="5"/>
  <c r="AP22" i="5"/>
  <c r="AR22" i="5"/>
  <c r="AT22" i="5"/>
  <c r="AV22" i="5"/>
  <c r="AX22" i="5"/>
  <c r="AZ22" i="5"/>
  <c r="BB22" i="5"/>
  <c r="BD22" i="5"/>
  <c r="BF22" i="5"/>
  <c r="BH22" i="5"/>
  <c r="BJ22" i="5"/>
  <c r="BL22" i="5"/>
  <c r="BN22" i="5"/>
  <c r="BP22" i="5"/>
  <c r="BR22" i="5"/>
  <c r="BT22" i="5"/>
  <c r="BV22" i="5"/>
  <c r="BX22" i="5"/>
  <c r="BZ22" i="5"/>
  <c r="CB22" i="5"/>
  <c r="CD22" i="5"/>
  <c r="CF22" i="5"/>
  <c r="CH22" i="5"/>
  <c r="CJ22" i="5"/>
  <c r="CL22" i="5"/>
  <c r="CN22" i="5"/>
  <c r="CP22" i="5"/>
  <c r="CR22" i="5"/>
  <c r="CT22" i="5"/>
  <c r="F23" i="5"/>
  <c r="H23" i="5"/>
  <c r="J23" i="5"/>
  <c r="L23" i="5"/>
  <c r="N23" i="5"/>
  <c r="P23" i="5"/>
  <c r="R23" i="5"/>
  <c r="T23" i="5"/>
  <c r="V23" i="5"/>
  <c r="X23" i="5"/>
  <c r="Z23" i="5"/>
  <c r="AB23" i="5"/>
  <c r="AD23" i="5"/>
  <c r="AF23" i="5"/>
  <c r="AH23" i="5"/>
  <c r="AJ23" i="5"/>
  <c r="AL23" i="5"/>
  <c r="AN23" i="5"/>
  <c r="AP23" i="5"/>
  <c r="AR23" i="5"/>
  <c r="AT23" i="5"/>
  <c r="AV23" i="5"/>
  <c r="AX23" i="5"/>
  <c r="AZ23" i="5"/>
  <c r="BB23" i="5"/>
  <c r="BD23" i="5"/>
  <c r="BF23" i="5"/>
  <c r="BH23" i="5"/>
  <c r="BJ23" i="5"/>
  <c r="BL23" i="5"/>
  <c r="BN23" i="5"/>
  <c r="BP23" i="5"/>
  <c r="BR23" i="5"/>
  <c r="BT23" i="5"/>
  <c r="BV23" i="5"/>
  <c r="BX23" i="5"/>
  <c r="BZ23" i="5"/>
  <c r="CB23" i="5"/>
  <c r="CD23" i="5"/>
  <c r="CF23" i="5"/>
  <c r="CH23" i="5"/>
  <c r="CJ23" i="5"/>
  <c r="CL23" i="5"/>
  <c r="CN23" i="5"/>
  <c r="CP23" i="5"/>
  <c r="CR23" i="5"/>
  <c r="CT23" i="5"/>
  <c r="H40" i="5" l="1"/>
  <c r="H41" i="5" s="1"/>
  <c r="H42" i="5" s="1"/>
  <c r="H43" i="5" s="1"/>
  <c r="H44" i="5" s="1"/>
  <c r="P40" i="5"/>
  <c r="P41" i="5" s="1"/>
  <c r="P42" i="5" s="1"/>
  <c r="X40" i="5"/>
  <c r="X41" i="5" s="1"/>
  <c r="X42" i="5" s="1"/>
  <c r="AF40" i="5"/>
  <c r="AF41" i="5" s="1"/>
  <c r="AF42" i="5" s="1"/>
  <c r="AN40" i="5"/>
  <c r="AN41" i="5" s="1"/>
  <c r="AN42" i="5" s="1"/>
  <c r="AN43" i="5" s="1"/>
  <c r="AN44" i="5" s="1"/>
  <c r="AV40" i="5"/>
  <c r="AV41" i="5" s="1"/>
  <c r="AV42" i="5" s="1"/>
  <c r="AV43" i="5" s="1"/>
  <c r="AV44" i="5" s="1"/>
  <c r="BD40" i="5"/>
  <c r="BD41" i="5" s="1"/>
  <c r="BD42" i="5" s="1"/>
  <c r="BD43" i="5" s="1"/>
  <c r="BD44" i="5" s="1"/>
  <c r="BL40" i="5"/>
  <c r="BL41" i="5" s="1"/>
  <c r="BL42" i="5" s="1"/>
  <c r="BL43" i="5" s="1"/>
  <c r="BL44" i="5" s="1"/>
  <c r="BT40" i="5"/>
  <c r="BT41" i="5" s="1"/>
  <c r="BT42" i="5" s="1"/>
  <c r="CB40" i="5"/>
  <c r="CB41" i="5" s="1"/>
  <c r="CB42" i="5" s="1"/>
  <c r="CB43" i="5" s="1"/>
  <c r="CB44" i="5" s="1"/>
  <c r="CJ40" i="5"/>
  <c r="CJ41" i="5" s="1"/>
  <c r="CJ42" i="5" s="1"/>
  <c r="CR40" i="5"/>
  <c r="CR41" i="5" s="1"/>
  <c r="CR42" i="5" s="1"/>
  <c r="CZ40" i="5"/>
  <c r="CZ41" i="5" s="1"/>
  <c r="CZ42" i="5" s="1"/>
  <c r="F9" i="5"/>
  <c r="F10" i="5" s="1"/>
  <c r="F11" i="5" s="1"/>
  <c r="F12" i="5" s="1"/>
  <c r="F13" i="5" s="1"/>
  <c r="N9" i="5"/>
  <c r="N10" i="5" s="1"/>
  <c r="N11" i="5" s="1"/>
  <c r="N12" i="5" s="1"/>
  <c r="N13" i="5" s="1"/>
  <c r="V9" i="5"/>
  <c r="V10" i="5" s="1"/>
  <c r="V11" i="5" s="1"/>
  <c r="V12" i="5" s="1"/>
  <c r="V13" i="5" s="1"/>
  <c r="AD9" i="5"/>
  <c r="AD10" i="5" s="1"/>
  <c r="AD11" i="5" s="1"/>
  <c r="AD12" i="5" s="1"/>
  <c r="AD13" i="5" s="1"/>
  <c r="AL9" i="5"/>
  <c r="AL10" i="5" s="1"/>
  <c r="AL11" i="5" s="1"/>
  <c r="AL12" i="5" s="1"/>
  <c r="AL13" i="5" s="1"/>
  <c r="AT9" i="5"/>
  <c r="AT10" i="5" s="1"/>
  <c r="AT11" i="5" s="1"/>
  <c r="BB9" i="5"/>
  <c r="BB10" i="5" s="1"/>
  <c r="BB11" i="5" s="1"/>
  <c r="BJ9" i="5"/>
  <c r="BJ10" i="5" s="1"/>
  <c r="BJ11" i="5" s="1"/>
  <c r="BJ12" i="5" s="1"/>
  <c r="BJ13" i="5" s="1"/>
  <c r="BR9" i="5"/>
  <c r="BR10" i="5" s="1"/>
  <c r="BR11" i="5" s="1"/>
  <c r="BZ9" i="5"/>
  <c r="BZ10" i="5" s="1"/>
  <c r="BZ11" i="5" s="1"/>
  <c r="BZ12" i="5" s="1"/>
  <c r="BZ13" i="5" s="1"/>
  <c r="CH9" i="5"/>
  <c r="CH10" i="5" s="1"/>
  <c r="CH11" i="5" s="1"/>
  <c r="CH12" i="5" s="1"/>
  <c r="CH13" i="5" s="1"/>
  <c r="CP9" i="5"/>
  <c r="CP10" i="5" s="1"/>
  <c r="CP11" i="5" s="1"/>
  <c r="CP12" i="5" s="1"/>
  <c r="CP13" i="5" s="1"/>
  <c r="CX9" i="5"/>
  <c r="CX10" i="5" s="1"/>
  <c r="CX11" i="5" s="1"/>
  <c r="CX12" i="5" s="1"/>
  <c r="CX13" i="5" s="1"/>
  <c r="L9" i="5"/>
  <c r="L10" i="5" s="1"/>
  <c r="L11" i="5" s="1"/>
  <c r="T9" i="5"/>
  <c r="T10" i="5" s="1"/>
  <c r="T11" i="5" s="1"/>
  <c r="AB9" i="5"/>
  <c r="AB10" i="5" s="1"/>
  <c r="AB11" i="5" s="1"/>
  <c r="AB12" i="5" s="1"/>
  <c r="AB13" i="5" s="1"/>
  <c r="AJ9" i="5"/>
  <c r="AJ10" i="5" s="1"/>
  <c r="AJ11" i="5" s="1"/>
  <c r="AJ12" i="5" s="1"/>
  <c r="AJ13" i="5" s="1"/>
  <c r="AR9" i="5"/>
  <c r="AR10" i="5" s="1"/>
  <c r="AR11" i="5" s="1"/>
  <c r="AR12" i="5" s="1"/>
  <c r="AR13" i="5" s="1"/>
  <c r="AZ9" i="5"/>
  <c r="AZ10" i="5" s="1"/>
  <c r="AZ11" i="5" s="1"/>
  <c r="AZ12" i="5" s="1"/>
  <c r="AZ13" i="5" s="1"/>
  <c r="BH9" i="5"/>
  <c r="BH10" i="5" s="1"/>
  <c r="BH11" i="5" s="1"/>
  <c r="BH12" i="5" s="1"/>
  <c r="BH13" i="5" s="1"/>
  <c r="BP9" i="5"/>
  <c r="BP10" i="5" s="1"/>
  <c r="BP11" i="5" s="1"/>
  <c r="BP12" i="5" s="1"/>
  <c r="BP13" i="5" s="1"/>
  <c r="BX9" i="5"/>
  <c r="BX10" i="5" s="1"/>
  <c r="BX11" i="5" s="1"/>
  <c r="CF9" i="5"/>
  <c r="CF10" i="5" s="1"/>
  <c r="CF11" i="5" s="1"/>
  <c r="CN9" i="5"/>
  <c r="CN10" i="5" s="1"/>
  <c r="CN11" i="5" s="1"/>
  <c r="CN12" i="5" s="1"/>
  <c r="CN13" i="5" s="1"/>
  <c r="CV9" i="5"/>
  <c r="CV10" i="5" s="1"/>
  <c r="CV11" i="5" s="1"/>
  <c r="CV12" i="5" s="1"/>
  <c r="CV13" i="5" s="1"/>
  <c r="H9" i="5"/>
  <c r="H10" i="5" s="1"/>
  <c r="H11" i="5" s="1"/>
  <c r="H12" i="5" s="1"/>
  <c r="H13" i="5" s="1"/>
  <c r="X9" i="5"/>
  <c r="X10" i="5" s="1"/>
  <c r="X11" i="5" s="1"/>
  <c r="X12" i="5" s="1"/>
  <c r="X13" i="5" s="1"/>
  <c r="AN9" i="5"/>
  <c r="AN10" i="5" s="1"/>
  <c r="AN11" i="5" s="1"/>
  <c r="BD9" i="5"/>
  <c r="BD10" i="5" s="1"/>
  <c r="BD11" i="5" s="1"/>
  <c r="BD12" i="5" s="1"/>
  <c r="BD13" i="5" s="1"/>
  <c r="BT9" i="5"/>
  <c r="BT10" i="5" s="1"/>
  <c r="BT11" i="5" s="1"/>
  <c r="BT12" i="5" s="1"/>
  <c r="BT13" i="5" s="1"/>
  <c r="CJ9" i="5"/>
  <c r="CJ10" i="5" s="1"/>
  <c r="CJ11" i="5" s="1"/>
  <c r="CJ12" i="5" s="1"/>
  <c r="CJ13" i="5" s="1"/>
  <c r="CZ9" i="5"/>
  <c r="CZ10" i="5" s="1"/>
  <c r="CZ11" i="5" s="1"/>
  <c r="CZ12" i="5" s="1"/>
  <c r="CZ13" i="5" s="1"/>
  <c r="J40" i="5"/>
  <c r="J41" i="5" s="1"/>
  <c r="J42" i="5" s="1"/>
  <c r="J43" i="5" s="1"/>
  <c r="J44" i="5" s="1"/>
  <c r="Z40" i="5"/>
  <c r="Z41" i="5" s="1"/>
  <c r="Z42" i="5" s="1"/>
  <c r="Z43" i="5" s="1"/>
  <c r="Z44" i="5" s="1"/>
  <c r="AP40" i="5"/>
  <c r="AP41" i="5" s="1"/>
  <c r="AP42" i="5" s="1"/>
  <c r="AP43" i="5" s="1"/>
  <c r="AP44" i="5" s="1"/>
  <c r="BF40" i="5"/>
  <c r="BF41" i="5" s="1"/>
  <c r="BF42" i="5" s="1"/>
  <c r="BN40" i="5"/>
  <c r="BN41" i="5" s="1"/>
  <c r="BN42" i="5" s="1"/>
  <c r="BN43" i="5" s="1"/>
  <c r="BN44" i="5" s="1"/>
  <c r="BV40" i="5"/>
  <c r="BV41" i="5" s="1"/>
  <c r="BV42" i="5" s="1"/>
  <c r="BV43" i="5" s="1"/>
  <c r="BV44" i="5" s="1"/>
  <c r="CD40" i="5"/>
  <c r="CD41" i="5" s="1"/>
  <c r="CD42" i="5" s="1"/>
  <c r="CD43" i="5" s="1"/>
  <c r="CD44" i="5" s="1"/>
  <c r="CT40" i="5"/>
  <c r="CT41" i="5" s="1"/>
  <c r="CT42" i="5" s="1"/>
  <c r="CT43" i="5" s="1"/>
  <c r="CT44" i="5" s="1"/>
  <c r="DB40" i="5"/>
  <c r="DB41" i="5" s="1"/>
  <c r="DB42" i="5" s="1"/>
  <c r="DB43" i="5" s="1"/>
  <c r="DB44" i="5" s="1"/>
  <c r="J9" i="5"/>
  <c r="J10" i="5" s="1"/>
  <c r="J11" i="5" s="1"/>
  <c r="J12" i="5" s="1"/>
  <c r="J13" i="5" s="1"/>
  <c r="R9" i="5"/>
  <c r="R10" i="5" s="1"/>
  <c r="R11" i="5" s="1"/>
  <c r="R12" i="5" s="1"/>
  <c r="R13" i="5" s="1"/>
  <c r="Z9" i="5"/>
  <c r="Z10" i="5" s="1"/>
  <c r="Z11" i="5" s="1"/>
  <c r="Z12" i="5" s="1"/>
  <c r="Z13" i="5" s="1"/>
  <c r="AH9" i="5"/>
  <c r="AH10" i="5" s="1"/>
  <c r="AH11" i="5" s="1"/>
  <c r="AH12" i="5" s="1"/>
  <c r="AH13" i="5" s="1"/>
  <c r="AP9" i="5"/>
  <c r="AP10" i="5" s="1"/>
  <c r="AP11" i="5" s="1"/>
  <c r="AP12" i="5" s="1"/>
  <c r="AP13" i="5" s="1"/>
  <c r="AX9" i="5"/>
  <c r="AX10" i="5" s="1"/>
  <c r="AX11" i="5" s="1"/>
  <c r="AX12" i="5" s="1"/>
  <c r="AX13" i="5" s="1"/>
  <c r="BF9" i="5"/>
  <c r="BF10" i="5" s="1"/>
  <c r="BF11" i="5" s="1"/>
  <c r="BF12" i="5" s="1"/>
  <c r="BF13" i="5" s="1"/>
  <c r="BN9" i="5"/>
  <c r="BN10" i="5" s="1"/>
  <c r="BN11" i="5" s="1"/>
  <c r="BN12" i="5" s="1"/>
  <c r="BN13" i="5" s="1"/>
  <c r="BV9" i="5"/>
  <c r="BV10" i="5" s="1"/>
  <c r="BV11" i="5" s="1"/>
  <c r="BV12" i="5" s="1"/>
  <c r="BV13" i="5" s="1"/>
  <c r="CD9" i="5"/>
  <c r="CD10" i="5" s="1"/>
  <c r="CD11" i="5" s="1"/>
  <c r="CD12" i="5" s="1"/>
  <c r="CD13" i="5" s="1"/>
  <c r="CL9" i="5"/>
  <c r="CL10" i="5" s="1"/>
  <c r="CL11" i="5" s="1"/>
  <c r="CL12" i="5" s="1"/>
  <c r="CL13" i="5" s="1"/>
  <c r="CT9" i="5"/>
  <c r="CT10" i="5" s="1"/>
  <c r="CT11" i="5" s="1"/>
  <c r="CT12" i="5" s="1"/>
  <c r="CT13" i="5" s="1"/>
  <c r="DB9" i="5"/>
  <c r="DB10" i="5" s="1"/>
  <c r="DB11" i="5" s="1"/>
  <c r="DB12" i="5" s="1"/>
  <c r="DB13" i="5" s="1"/>
  <c r="L40" i="5"/>
  <c r="L41" i="5" s="1"/>
  <c r="L42" i="5" s="1"/>
  <c r="L43" i="5" s="1"/>
  <c r="L44" i="5" s="1"/>
  <c r="T40" i="5"/>
  <c r="T41" i="5" s="1"/>
  <c r="T42" i="5" s="1"/>
  <c r="T43" i="5" s="1"/>
  <c r="T44" i="5" s="1"/>
  <c r="AB40" i="5"/>
  <c r="AB41" i="5" s="1"/>
  <c r="AB42" i="5" s="1"/>
  <c r="AB43" i="5" s="1"/>
  <c r="AB44" i="5" s="1"/>
  <c r="AJ40" i="5"/>
  <c r="AJ41" i="5" s="1"/>
  <c r="AJ42" i="5" s="1"/>
  <c r="AJ43" i="5" s="1"/>
  <c r="AJ44" i="5" s="1"/>
  <c r="AR40" i="5"/>
  <c r="AR41" i="5" s="1"/>
  <c r="AR42" i="5" s="1"/>
  <c r="AR43" i="5" s="1"/>
  <c r="AR44" i="5" s="1"/>
  <c r="AZ40" i="5"/>
  <c r="AZ41" i="5" s="1"/>
  <c r="AZ42" i="5" s="1"/>
  <c r="AZ43" i="5" s="1"/>
  <c r="AZ44" i="5" s="1"/>
  <c r="BH40" i="5"/>
  <c r="BH41" i="5" s="1"/>
  <c r="BH42" i="5" s="1"/>
  <c r="BH43" i="5" s="1"/>
  <c r="BH44" i="5" s="1"/>
  <c r="BP40" i="5"/>
  <c r="BP41" i="5" s="1"/>
  <c r="BP42" i="5" s="1"/>
  <c r="BP43" i="5" s="1"/>
  <c r="BP44" i="5" s="1"/>
  <c r="BX40" i="5"/>
  <c r="BX41" i="5" s="1"/>
  <c r="BX42" i="5" s="1"/>
  <c r="CF40" i="5"/>
  <c r="CF41" i="5" s="1"/>
  <c r="CF42" i="5" s="1"/>
  <c r="CF43" i="5" s="1"/>
  <c r="CF44" i="5" s="1"/>
  <c r="CN40" i="5"/>
  <c r="CN41" i="5" s="1"/>
  <c r="CN42" i="5" s="1"/>
  <c r="CN43" i="5" s="1"/>
  <c r="CN44" i="5" s="1"/>
  <c r="CV40" i="5"/>
  <c r="CV41" i="5" s="1"/>
  <c r="CV42" i="5" s="1"/>
  <c r="CV43" i="5" s="1"/>
  <c r="CV44" i="5" s="1"/>
  <c r="P9" i="5"/>
  <c r="P10" i="5" s="1"/>
  <c r="P11" i="5" s="1"/>
  <c r="P12" i="5" s="1"/>
  <c r="P13" i="5" s="1"/>
  <c r="AF9" i="5"/>
  <c r="AF10" i="5" s="1"/>
  <c r="AF11" i="5" s="1"/>
  <c r="AF12" i="5" s="1"/>
  <c r="AF13" i="5" s="1"/>
  <c r="AV9" i="5"/>
  <c r="AV10" i="5" s="1"/>
  <c r="AV11" i="5" s="1"/>
  <c r="AV12" i="5" s="1"/>
  <c r="AV13" i="5" s="1"/>
  <c r="BL9" i="5"/>
  <c r="BL10" i="5" s="1"/>
  <c r="BL11" i="5" s="1"/>
  <c r="CB9" i="5"/>
  <c r="CB10" i="5" s="1"/>
  <c r="CB11" i="5" s="1"/>
  <c r="CR9" i="5"/>
  <c r="CR10" i="5" s="1"/>
  <c r="CR11" i="5" s="1"/>
  <c r="CR12" i="5" s="1"/>
  <c r="CR13" i="5" s="1"/>
  <c r="R40" i="5"/>
  <c r="R41" i="5" s="1"/>
  <c r="R42" i="5" s="1"/>
  <c r="R43" i="5" s="1"/>
  <c r="R44" i="5" s="1"/>
  <c r="AH40" i="5"/>
  <c r="AH41" i="5" s="1"/>
  <c r="AH42" i="5" s="1"/>
  <c r="AH43" i="5" s="1"/>
  <c r="AH44" i="5" s="1"/>
  <c r="AX40" i="5"/>
  <c r="AX41" i="5" s="1"/>
  <c r="AX42" i="5" s="1"/>
  <c r="AX43" i="5" s="1"/>
  <c r="AX44" i="5" s="1"/>
  <c r="CL40" i="5"/>
  <c r="CL41" i="5" s="1"/>
  <c r="CL42" i="5" s="1"/>
  <c r="CL43" i="5" s="1"/>
  <c r="CL44" i="5" s="1"/>
  <c r="F40" i="5"/>
  <c r="F41" i="5" s="1"/>
  <c r="F42" i="5" s="1"/>
  <c r="F43" i="5" s="1"/>
  <c r="F44" i="5" s="1"/>
  <c r="N40" i="5"/>
  <c r="N41" i="5" s="1"/>
  <c r="N42" i="5" s="1"/>
  <c r="N43" i="5" s="1"/>
  <c r="N44" i="5" s="1"/>
  <c r="V40" i="5"/>
  <c r="V41" i="5" s="1"/>
  <c r="V42" i="5" s="1"/>
  <c r="V43" i="5" s="1"/>
  <c r="V44" i="5" s="1"/>
  <c r="AD40" i="5"/>
  <c r="AD41" i="5" s="1"/>
  <c r="AD42" i="5" s="1"/>
  <c r="AD43" i="5" s="1"/>
  <c r="AD44" i="5" s="1"/>
  <c r="AL40" i="5"/>
  <c r="AL41" i="5" s="1"/>
  <c r="AL42" i="5" s="1"/>
  <c r="AL43" i="5" s="1"/>
  <c r="AL44" i="5" s="1"/>
  <c r="AT40" i="5"/>
  <c r="AT41" i="5" s="1"/>
  <c r="AT42" i="5" s="1"/>
  <c r="AT43" i="5" s="1"/>
  <c r="AT44" i="5" s="1"/>
  <c r="BB40" i="5"/>
  <c r="BB41" i="5" s="1"/>
  <c r="BB42" i="5" s="1"/>
  <c r="BB43" i="5" s="1"/>
  <c r="BB44" i="5" s="1"/>
  <c r="BJ40" i="5"/>
  <c r="BJ41" i="5" s="1"/>
  <c r="BJ42" i="5" s="1"/>
  <c r="BJ43" i="5" s="1"/>
  <c r="BJ44" i="5" s="1"/>
  <c r="BR40" i="5"/>
  <c r="BR41" i="5" s="1"/>
  <c r="BR42" i="5" s="1"/>
  <c r="BR43" i="5" s="1"/>
  <c r="BR44" i="5" s="1"/>
  <c r="BZ40" i="5"/>
  <c r="BZ41" i="5" s="1"/>
  <c r="BZ42" i="5" s="1"/>
  <c r="BZ43" i="5" s="1"/>
  <c r="BZ44" i="5" s="1"/>
  <c r="CH40" i="5"/>
  <c r="CH41" i="5" s="1"/>
  <c r="CH42" i="5" s="1"/>
  <c r="CH43" i="5" s="1"/>
  <c r="CH44" i="5" s="1"/>
  <c r="CP40" i="5"/>
  <c r="CP41" i="5" s="1"/>
  <c r="CP42" i="5" s="1"/>
  <c r="CP43" i="5" s="1"/>
  <c r="CP44" i="5" s="1"/>
  <c r="CX40" i="5"/>
  <c r="CX41" i="5" s="1"/>
  <c r="CX42" i="5" s="1"/>
  <c r="CX43" i="5" s="1"/>
  <c r="P43" i="5"/>
  <c r="P44" i="5" s="1"/>
  <c r="X43" i="5"/>
  <c r="X44" i="5" s="1"/>
  <c r="AF43" i="5"/>
  <c r="AF44" i="5" s="1"/>
  <c r="BT43" i="5"/>
  <c r="BT44" i="5" s="1"/>
  <c r="CJ43" i="5"/>
  <c r="CJ44" i="5" s="1"/>
  <c r="CR43" i="5"/>
  <c r="CR44" i="5" s="1"/>
  <c r="CZ43" i="5"/>
  <c r="CZ44" i="5" s="1"/>
  <c r="BF43" i="5"/>
  <c r="BF44" i="5" s="1"/>
  <c r="BX43" i="5"/>
  <c r="BX44" i="5" s="1"/>
  <c r="DD44" i="5"/>
  <c r="BB12" i="5"/>
  <c r="BB13" i="5" s="1"/>
  <c r="BR12" i="5"/>
  <c r="BR13" i="5" s="1"/>
  <c r="AN12" i="5"/>
  <c r="AN13" i="5" s="1"/>
  <c r="BL12" i="5"/>
  <c r="BL13" i="5" s="1"/>
  <c r="AT12" i="5"/>
  <c r="AT13" i="5" s="1"/>
  <c r="L12" i="5"/>
  <c r="L13" i="5" s="1"/>
  <c r="T12" i="5"/>
  <c r="T13" i="5" s="1"/>
  <c r="BX12" i="5"/>
  <c r="BX13" i="5" s="1"/>
  <c r="CF12" i="5"/>
  <c r="CF13" i="5" s="1"/>
  <c r="CB12" i="5"/>
  <c r="CB13" i="5" s="1"/>
  <c r="CT24" i="5"/>
  <c r="CT25" i="5" s="1"/>
  <c r="CT26" i="5" s="1"/>
  <c r="CT27" i="5" s="1"/>
  <c r="CT28" i="5" s="1"/>
  <c r="CD24" i="5"/>
  <c r="CD25" i="5" s="1"/>
  <c r="CD26" i="5" s="1"/>
  <c r="CD27" i="5" s="1"/>
  <c r="CD28" i="5" s="1"/>
  <c r="BN24" i="5"/>
  <c r="BN25" i="5" s="1"/>
  <c r="BN26" i="5" s="1"/>
  <c r="BN27" i="5" s="1"/>
  <c r="BN28" i="5" s="1"/>
  <c r="AX24" i="5"/>
  <c r="AX25" i="5" s="1"/>
  <c r="AX26" i="5" s="1"/>
  <c r="AX27" i="5" s="1"/>
  <c r="AX28" i="5" s="1"/>
  <c r="AH24" i="5"/>
  <c r="AH25" i="5" s="1"/>
  <c r="AH26" i="5" s="1"/>
  <c r="AH27" i="5" s="1"/>
  <c r="AH28" i="5" s="1"/>
  <c r="Z24" i="5"/>
  <c r="Z25" i="5" s="1"/>
  <c r="Z26" i="5" s="1"/>
  <c r="Z27" i="5" s="1"/>
  <c r="Z28" i="5" s="1"/>
  <c r="J24" i="5"/>
  <c r="J25" i="5" s="1"/>
  <c r="J26" i="5" s="1"/>
  <c r="J27" i="5" s="1"/>
  <c r="J28" i="5" s="1"/>
  <c r="CR24" i="5"/>
  <c r="CR25" i="5" s="1"/>
  <c r="CR26" i="5" s="1"/>
  <c r="CR27" i="5" s="1"/>
  <c r="CR28" i="5" s="1"/>
  <c r="CJ24" i="5"/>
  <c r="CJ25" i="5" s="1"/>
  <c r="CJ26" i="5" s="1"/>
  <c r="CJ27" i="5" s="1"/>
  <c r="CJ28" i="5" s="1"/>
  <c r="CB24" i="5"/>
  <c r="CB25" i="5" s="1"/>
  <c r="CB26" i="5" s="1"/>
  <c r="CB27" i="5" s="1"/>
  <c r="CB28" i="5" s="1"/>
  <c r="CL24" i="5"/>
  <c r="CL25" i="5" s="1"/>
  <c r="CL26" i="5" s="1"/>
  <c r="CL27" i="5" s="1"/>
  <c r="CL28" i="5" s="1"/>
  <c r="BV24" i="5"/>
  <c r="BV25" i="5" s="1"/>
  <c r="BV26" i="5" s="1"/>
  <c r="BF24" i="5"/>
  <c r="BF25" i="5" s="1"/>
  <c r="BF26" i="5" s="1"/>
  <c r="AP24" i="5"/>
  <c r="AP25" i="5" s="1"/>
  <c r="AP26" i="5" s="1"/>
  <c r="AP27" i="5" s="1"/>
  <c r="AP28" i="5" s="1"/>
  <c r="R24" i="5"/>
  <c r="R25" i="5" s="1"/>
  <c r="R26" i="5" s="1"/>
  <c r="R27" i="5" s="1"/>
  <c r="R28" i="5" s="1"/>
  <c r="CN24" i="5"/>
  <c r="CN25" i="5" s="1"/>
  <c r="CN26" i="5" s="1"/>
  <c r="CN27" i="5" s="1"/>
  <c r="CN28" i="5" s="1"/>
  <c r="CF24" i="5"/>
  <c r="CF25" i="5" s="1"/>
  <c r="CF26" i="5" s="1"/>
  <c r="CF27" i="5" s="1"/>
  <c r="CF28" i="5" s="1"/>
  <c r="BP24" i="5"/>
  <c r="BP25" i="5" s="1"/>
  <c r="BP26" i="5" s="1"/>
  <c r="BP27" i="5" s="1"/>
  <c r="BP28" i="5" s="1"/>
  <c r="BH24" i="5"/>
  <c r="BH25" i="5" s="1"/>
  <c r="BH26" i="5" s="1"/>
  <c r="BH27" i="5" s="1"/>
  <c r="BH28" i="5" s="1"/>
  <c r="AZ24" i="5"/>
  <c r="AZ25" i="5" s="1"/>
  <c r="AZ26" i="5" s="1"/>
  <c r="AZ27" i="5" s="1"/>
  <c r="AZ28" i="5" s="1"/>
  <c r="AJ24" i="5"/>
  <c r="AJ25" i="5" s="1"/>
  <c r="AJ26" i="5" s="1"/>
  <c r="AJ27" i="5" s="1"/>
  <c r="AJ28" i="5" s="1"/>
  <c r="AB24" i="5"/>
  <c r="AB25" i="5" s="1"/>
  <c r="AB26" i="5" s="1"/>
  <c r="AB27" i="5" s="1"/>
  <c r="AB28" i="5" s="1"/>
  <c r="T24" i="5"/>
  <c r="T25" i="5" s="1"/>
  <c r="T26" i="5" s="1"/>
  <c r="T27" i="5" s="1"/>
  <c r="T28" i="5" s="1"/>
  <c r="BX24" i="5"/>
  <c r="BX25" i="5" s="1"/>
  <c r="BX26" i="5" s="1"/>
  <c r="BX27" i="5" s="1"/>
  <c r="BX28" i="5" s="1"/>
  <c r="AR24" i="5"/>
  <c r="AR25" i="5" s="1"/>
  <c r="AR26" i="5" s="1"/>
  <c r="AR27" i="5" s="1"/>
  <c r="AR28" i="5" s="1"/>
  <c r="L24" i="5"/>
  <c r="L25" i="5" s="1"/>
  <c r="L26" i="5" s="1"/>
  <c r="L27" i="5" s="1"/>
  <c r="L28" i="5" s="1"/>
  <c r="BT24" i="5"/>
  <c r="BT25" i="5" s="1"/>
  <c r="BT26" i="5" s="1"/>
  <c r="BT27" i="5" s="1"/>
  <c r="BT28" i="5" s="1"/>
  <c r="BL24" i="5"/>
  <c r="BL25" i="5" s="1"/>
  <c r="BL26" i="5" s="1"/>
  <c r="BL27" i="5" s="1"/>
  <c r="BL28" i="5" s="1"/>
  <c r="BD24" i="5"/>
  <c r="BD25" i="5" s="1"/>
  <c r="BD26" i="5" s="1"/>
  <c r="BD27" i="5" s="1"/>
  <c r="BD28" i="5" s="1"/>
  <c r="AV24" i="5"/>
  <c r="AV25" i="5" s="1"/>
  <c r="AV26" i="5" s="1"/>
  <c r="AV27" i="5" s="1"/>
  <c r="AV28" i="5" s="1"/>
  <c r="AN24" i="5"/>
  <c r="AN25" i="5" s="1"/>
  <c r="AN26" i="5" s="1"/>
  <c r="AN27" i="5" s="1"/>
  <c r="AN28" i="5" s="1"/>
  <c r="AF24" i="5"/>
  <c r="AF25" i="5" s="1"/>
  <c r="AF26" i="5" s="1"/>
  <c r="AF27" i="5" s="1"/>
  <c r="AF28" i="5" s="1"/>
  <c r="X24" i="5"/>
  <c r="X25" i="5" s="1"/>
  <c r="X26" i="5" s="1"/>
  <c r="X27" i="5" s="1"/>
  <c r="X28" i="5" s="1"/>
  <c r="P24" i="5"/>
  <c r="P25" i="5" s="1"/>
  <c r="P26" i="5" s="1"/>
  <c r="P27" i="5" s="1"/>
  <c r="P28" i="5" s="1"/>
  <c r="H24" i="5"/>
  <c r="H25" i="5" s="1"/>
  <c r="H26" i="5" s="1"/>
  <c r="H27" i="5" s="1"/>
  <c r="H28" i="5" s="1"/>
  <c r="CP24" i="5"/>
  <c r="CP25" i="5" s="1"/>
  <c r="CP26" i="5" s="1"/>
  <c r="CP27" i="5" s="1"/>
  <c r="CP28" i="5" s="1"/>
  <c r="CH24" i="5"/>
  <c r="CH25" i="5" s="1"/>
  <c r="CH26" i="5" s="1"/>
  <c r="CH27" i="5" s="1"/>
  <c r="CH28" i="5" s="1"/>
  <c r="BZ24" i="5"/>
  <c r="BZ25" i="5" s="1"/>
  <c r="BZ26" i="5" s="1"/>
  <c r="BZ27" i="5" s="1"/>
  <c r="BZ28" i="5" s="1"/>
  <c r="BR24" i="5"/>
  <c r="BR25" i="5" s="1"/>
  <c r="BR26" i="5" s="1"/>
  <c r="BR27" i="5" s="1"/>
  <c r="BR28" i="5" s="1"/>
  <c r="BJ24" i="5"/>
  <c r="BJ25" i="5" s="1"/>
  <c r="BJ26" i="5" s="1"/>
  <c r="BJ27" i="5" s="1"/>
  <c r="BJ28" i="5" s="1"/>
  <c r="BB24" i="5"/>
  <c r="BB25" i="5" s="1"/>
  <c r="BB26" i="5" s="1"/>
  <c r="BB27" i="5" s="1"/>
  <c r="BB28" i="5" s="1"/>
  <c r="AT24" i="5"/>
  <c r="AT25" i="5" s="1"/>
  <c r="AT26" i="5" s="1"/>
  <c r="AT27" i="5" s="1"/>
  <c r="AT28" i="5" s="1"/>
  <c r="AL24" i="5"/>
  <c r="AL25" i="5" s="1"/>
  <c r="AL26" i="5" s="1"/>
  <c r="AL27" i="5" s="1"/>
  <c r="AL28" i="5" s="1"/>
  <c r="AD24" i="5"/>
  <c r="AD25" i="5" s="1"/>
  <c r="AD26" i="5" s="1"/>
  <c r="AD27" i="5" s="1"/>
  <c r="AD28" i="5" s="1"/>
  <c r="V24" i="5"/>
  <c r="V25" i="5" s="1"/>
  <c r="V26" i="5" s="1"/>
  <c r="V27" i="5" s="1"/>
  <c r="V28" i="5" s="1"/>
  <c r="N24" i="5"/>
  <c r="N25" i="5" s="1"/>
  <c r="N26" i="5" s="1"/>
  <c r="N27" i="5" s="1"/>
  <c r="N28" i="5" s="1"/>
  <c r="F24" i="5"/>
  <c r="F25" i="5" s="1"/>
  <c r="F26" i="5" s="1"/>
  <c r="F27" i="5" s="1"/>
  <c r="F28" i="5" s="1"/>
  <c r="BV27" i="5"/>
  <c r="BV28" i="5" s="1"/>
  <c r="BF27" i="5"/>
  <c r="DD20" i="5"/>
  <c r="DD21" i="5"/>
  <c r="DD22" i="5"/>
  <c r="DD23" i="5"/>
  <c r="CV20" i="5"/>
  <c r="CX20" i="5"/>
  <c r="CZ20" i="5"/>
  <c r="DB20" i="5"/>
  <c r="CV21" i="5"/>
  <c r="CX21" i="5"/>
  <c r="CZ21" i="5"/>
  <c r="DB21" i="5"/>
  <c r="CV22" i="5"/>
  <c r="CX22" i="5"/>
  <c r="CZ22" i="5"/>
  <c r="DB22" i="5"/>
  <c r="CV23" i="5"/>
  <c r="CX23" i="5"/>
  <c r="CZ23" i="5"/>
  <c r="DB23" i="5"/>
  <c r="CX44" i="5" l="1"/>
  <c r="BF28" i="5"/>
  <c r="CV24" i="5"/>
  <c r="CV25" i="5" s="1"/>
  <c r="CV26" i="5" s="1"/>
  <c r="CV27" i="5" s="1"/>
  <c r="CZ24" i="5"/>
  <c r="CZ25" i="5" s="1"/>
  <c r="CZ26" i="5" s="1"/>
  <c r="CZ27" i="5" s="1"/>
  <c r="CZ28" i="5" s="1"/>
  <c r="DB24" i="5"/>
  <c r="DB25" i="5" s="1"/>
  <c r="DB26" i="5" s="1"/>
  <c r="DB27" i="5" s="1"/>
  <c r="DB28" i="5" s="1"/>
  <c r="CX24" i="5"/>
  <c r="CX25" i="5" s="1"/>
  <c r="CX26" i="5" s="1"/>
  <c r="CX27" i="5" s="1"/>
  <c r="DD24" i="5"/>
  <c r="DD25" i="5" s="1"/>
  <c r="DD26" i="5" l="1"/>
  <c r="CV28" i="5"/>
  <c r="CX28" i="5"/>
  <c r="DD6" i="5"/>
  <c r="DD27" i="5" l="1"/>
  <c r="DD28" i="5" s="1"/>
  <c r="DD7" i="5"/>
  <c r="DD8" i="5"/>
  <c r="DD9" i="5" l="1"/>
  <c r="DD10" i="5" l="1"/>
  <c r="DD11" i="5" s="1"/>
  <c r="DD12" i="5" s="1"/>
  <c r="DD13" i="5" s="1"/>
  <c r="DI60" i="5" l="1"/>
  <c r="DI28" i="5"/>
  <c r="DI43" i="5"/>
</calcChain>
</file>

<file path=xl/sharedStrings.xml><?xml version="1.0" encoding="utf-8"?>
<sst xmlns="http://schemas.openxmlformats.org/spreadsheetml/2006/main" count="515" uniqueCount="55">
  <si>
    <t>Faixa</t>
  </si>
  <si>
    <t>Valor/m³</t>
  </si>
  <si>
    <t>FATURAMENTO DE ÁGUA</t>
  </si>
  <si>
    <t>VALOR TOTAL DA FATURA</t>
  </si>
  <si>
    <t>TOTAL</t>
  </si>
  <si>
    <t>SUBTOTAL</t>
  </si>
  <si>
    <t>Valor total</t>
  </si>
  <si>
    <t>Consumo 
na Faixa</t>
  </si>
  <si>
    <t xml:space="preserve">RESIDENCIAL  </t>
  </si>
  <si>
    <t>FATURAMENTO ESGOTO 100%</t>
  </si>
  <si>
    <t>1080 m³</t>
  </si>
  <si>
    <t>Simulação que considera o condomínio uma única unidade.</t>
  </si>
  <si>
    <t>Simulação nova estrutura tarifária</t>
  </si>
  <si>
    <t>TOTAL CONSUMO</t>
  </si>
  <si>
    <t>113 ECONOMIAS</t>
  </si>
  <si>
    <t>Consumo Mínimo = 113x</t>
  </si>
  <si>
    <t>TOTAL TFDI 113 economias</t>
  </si>
  <si>
    <t>TFDI sem RTP</t>
  </si>
  <si>
    <t>TFDI com RTP</t>
  </si>
  <si>
    <t>Diferença de R$ 735,86</t>
  </si>
  <si>
    <t>CONDOMÍNIO em FLORIANÓPOLIS (caso real)</t>
  </si>
  <si>
    <t>CONSUMO:</t>
  </si>
  <si>
    <t xml:space="preserve"> ECONOMIAS</t>
  </si>
  <si>
    <t>ECONOMIA</t>
  </si>
  <si>
    <t xml:space="preserve"> m³</t>
  </si>
  <si>
    <t>UNIDADES</t>
  </si>
  <si>
    <t>tabela de apoio</t>
  </si>
  <si>
    <t xml:space="preserve">Consumo Mínimo = </t>
  </si>
  <si>
    <t>Consumo Mínimo</t>
  </si>
  <si>
    <t>consumo acima da faixa 03</t>
  </si>
  <si>
    <t>consumo menos faixa 01 e 02</t>
  </si>
  <si>
    <t>consumo menos faixa 01</t>
  </si>
  <si>
    <t>consumo faixa 01</t>
  </si>
  <si>
    <t>consumo faixa 02</t>
  </si>
  <si>
    <t>consumo faixa 03</t>
  </si>
  <si>
    <r>
      <t xml:space="preserve">TOTAL TFDI </t>
    </r>
    <r>
      <rPr>
        <b/>
        <sz val="10"/>
        <color rgb="FFFF0000"/>
        <rFont val="Calibri"/>
        <family val="2"/>
        <scheme val="minor"/>
      </rPr>
      <t>UNIDADES</t>
    </r>
  </si>
  <si>
    <t>DIGITE O VOLUME CONSUMIDO EM m³</t>
  </si>
  <si>
    <t>DIGITE O NÚMERO DE UNIDADES CONSUMIDORAS</t>
  </si>
  <si>
    <t>Tarifa fixa (TFDI) + Volume medido</t>
  </si>
  <si>
    <t>DQ19</t>
  </si>
  <si>
    <t>DQ18</t>
  </si>
  <si>
    <t>DQ20</t>
  </si>
  <si>
    <t>consumo menos faixa 01, 02 e 03</t>
  </si>
  <si>
    <t>Diferença de R$ 819,78 em relação à primeira tabela (atual-sem a jurisprudência)</t>
  </si>
  <si>
    <t>DQ 36</t>
  </si>
  <si>
    <t>DQ37</t>
  </si>
  <si>
    <t>DQ38</t>
  </si>
  <si>
    <t>ECONOMIAS</t>
  </si>
  <si>
    <t>COMERCIAL</t>
  </si>
  <si>
    <t>CALCULADORA CASAN COMERCIAL</t>
  </si>
  <si>
    <r>
      <rPr>
        <b/>
        <u/>
        <sz val="9"/>
        <color rgb="FFFF0000"/>
        <rFont val="Calibri"/>
        <family val="2"/>
        <scheme val="minor"/>
      </rPr>
      <t>CALCULADORA COM RESULTADOS PARA SOMENTE ÁGUA.</t>
    </r>
    <r>
      <rPr>
        <b/>
        <sz val="9"/>
        <color theme="1"/>
        <rFont val="Calibri"/>
        <family val="2"/>
        <scheme val="minor"/>
      </rPr>
      <t xml:space="preserve">
* CASO SUA RESIDÊNCIA/CONDOMÍNIO POSSUA O SERVIÇO DE COLETA E TRATAMENTO DE ESGOTO, O VALOR CALCULADO DEVERÁ SER MULTIPLICADO POR 2.</t>
    </r>
  </si>
  <si>
    <t>FATURA ANTERIOR (somente água)</t>
  </si>
  <si>
    <t>FATURA NO CASO DE APLICAÇÃO DA DECISÃO JUDICIAL (R$)</t>
  </si>
  <si>
    <t>FATURA ATUAL COM NOVA ESTRUTURA (R$)</t>
  </si>
  <si>
    <t>Simulação estrutura tarifária anterior.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</si>
</sst>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164" formatCode="&quot;R$&quot;\ #,##0.00"/>
    <numFmt numFmtId="165" formatCode="&quot;R$&quot;\ #,##0.000"/>
  </numFmts>
  <fonts count="19" x14ac:knownFonts="1">
    <font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rgb="FF1F497D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1FFFF"/>
        <bgColor indexed="64"/>
      </patternFill>
    </fill>
    <fill>
      <patternFill patternType="solid">
        <fgColor theme="6" tint="0.59999389629810485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2" fillId="0" borderId="0" applyFont="0" applyFill="0" applyBorder="0" applyAlignment="0" applyProtection="0"/>
  </cellStyleXfs>
  <cellXfs count="132">
    <xf numFmtId="0" fontId="0" fillId="0" borderId="0" xfId="0"/>
    <xf numFmtId="0" fontId="2" fillId="4" borderId="1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164" fontId="0" fillId="0" borderId="7" xfId="0" applyNumberFormat="1" applyBorder="1"/>
    <xf numFmtId="0" fontId="2" fillId="4" borderId="3" xfId="0" applyFont="1" applyFill="1" applyBorder="1" applyAlignment="1">
      <alignment horizontal="left"/>
    </xf>
    <xf numFmtId="0" fontId="1" fillId="5" borderId="8" xfId="0" applyFont="1" applyFill="1" applyBorder="1" applyAlignment="1">
      <alignment horizontal="center" vertical="center" wrapText="1"/>
    </xf>
    <xf numFmtId="0" fontId="0" fillId="0" borderId="8" xfId="0" applyBorder="1"/>
    <xf numFmtId="0" fontId="7" fillId="2" borderId="11" xfId="0" applyFont="1" applyFill="1" applyBorder="1" applyAlignment="1">
      <alignment vertical="center"/>
    </xf>
    <xf numFmtId="0" fontId="7" fillId="2" borderId="13" xfId="0" applyFont="1" applyFill="1" applyBorder="1" applyAlignment="1">
      <alignment vertical="center"/>
    </xf>
    <xf numFmtId="164" fontId="0" fillId="0" borderId="0" xfId="0" applyNumberFormat="1"/>
    <xf numFmtId="0" fontId="2" fillId="0" borderId="4" xfId="0" applyFont="1" applyBorder="1"/>
    <xf numFmtId="0" fontId="8" fillId="7" borderId="4" xfId="0" applyFont="1" applyFill="1" applyBorder="1"/>
    <xf numFmtId="0" fontId="6" fillId="7" borderId="8" xfId="0" applyFont="1" applyFill="1" applyBorder="1"/>
    <xf numFmtId="164" fontId="3" fillId="7" borderId="7" xfId="0" applyNumberFormat="1" applyFont="1" applyFill="1" applyBorder="1"/>
    <xf numFmtId="0" fontId="4" fillId="7" borderId="4" xfId="0" applyFont="1" applyFill="1" applyBorder="1"/>
    <xf numFmtId="0" fontId="4" fillId="7" borderId="14" xfId="0" applyFont="1" applyFill="1" applyBorder="1"/>
    <xf numFmtId="0" fontId="6" fillId="7" borderId="9" xfId="0" applyFont="1" applyFill="1" applyBorder="1"/>
    <xf numFmtId="164" fontId="3" fillId="7" borderId="10" xfId="0" applyNumberFormat="1" applyFont="1" applyFill="1" applyBorder="1"/>
    <xf numFmtId="0" fontId="2" fillId="4" borderId="18" xfId="0" applyFont="1" applyFill="1" applyBorder="1" applyAlignment="1">
      <alignment horizontal="left"/>
    </xf>
    <xf numFmtId="0" fontId="2" fillId="0" borderId="6" xfId="0" applyFont="1" applyBorder="1"/>
    <xf numFmtId="0" fontId="9" fillId="0" borderId="6" xfId="0" applyFont="1" applyBorder="1"/>
    <xf numFmtId="0" fontId="0" fillId="0" borderId="6" xfId="0" applyBorder="1"/>
    <xf numFmtId="164" fontId="0" fillId="0" borderId="6" xfId="0" applyNumberFormat="1" applyBorder="1"/>
    <xf numFmtId="0" fontId="8" fillId="7" borderId="6" xfId="0" applyFont="1" applyFill="1" applyBorder="1"/>
    <xf numFmtId="0" fontId="6" fillId="7" borderId="19" xfId="0" applyFont="1" applyFill="1" applyBorder="1"/>
    <xf numFmtId="164" fontId="3" fillId="7" borderId="20" xfId="0" applyNumberFormat="1" applyFont="1" applyFill="1" applyBorder="1"/>
    <xf numFmtId="0" fontId="2" fillId="0" borderId="22" xfId="0" applyFont="1" applyBorder="1"/>
    <xf numFmtId="0" fontId="0" fillId="0" borderId="23" xfId="0" applyBorder="1"/>
    <xf numFmtId="164" fontId="0" fillId="0" borderId="24" xfId="0" applyNumberFormat="1" applyBorder="1"/>
    <xf numFmtId="0" fontId="2" fillId="0" borderId="25" xfId="0" applyFont="1" applyBorder="1"/>
    <xf numFmtId="0" fontId="0" fillId="0" borderId="26" xfId="0" applyBorder="1"/>
    <xf numFmtId="164" fontId="0" fillId="0" borderId="27" xfId="0" applyNumberFormat="1" applyBorder="1"/>
    <xf numFmtId="0" fontId="2" fillId="4" borderId="28" xfId="0" applyFont="1" applyFill="1" applyBorder="1" applyAlignment="1">
      <alignment horizontal="left"/>
    </xf>
    <xf numFmtId="0" fontId="2" fillId="0" borderId="9" xfId="0" applyFont="1" applyBorder="1" applyAlignment="1">
      <alignment horizontal="center"/>
    </xf>
    <xf numFmtId="164" fontId="0" fillId="0" borderId="10" xfId="0" applyNumberFormat="1" applyBorder="1"/>
    <xf numFmtId="0" fontId="0" fillId="0" borderId="0" xfId="0" applyAlignment="1">
      <alignment vertical="center" wrapText="1"/>
    </xf>
    <xf numFmtId="0" fontId="1" fillId="5" borderId="30" xfId="0" applyFont="1" applyFill="1" applyBorder="1" applyAlignment="1">
      <alignment horizontal="center" vertical="center"/>
    </xf>
    <xf numFmtId="0" fontId="1" fillId="5" borderId="19" xfId="0" applyFont="1" applyFill="1" applyBorder="1" applyAlignment="1">
      <alignment horizontal="center" vertical="center" wrapText="1"/>
    </xf>
    <xf numFmtId="0" fontId="1" fillId="5" borderId="20" xfId="0" applyFont="1" applyFill="1" applyBorder="1" applyAlignment="1">
      <alignment horizontal="center" vertical="center"/>
    </xf>
    <xf numFmtId="165" fontId="2" fillId="3" borderId="31" xfId="0" applyNumberFormat="1" applyFont="1" applyFill="1" applyBorder="1" applyAlignment="1">
      <alignment horizontal="left"/>
    </xf>
    <xf numFmtId="0" fontId="7" fillId="2" borderId="31" xfId="0" applyFont="1" applyFill="1" applyBorder="1" applyAlignment="1">
      <alignment vertical="center"/>
    </xf>
    <xf numFmtId="0" fontId="7" fillId="2" borderId="21" xfId="0" applyFont="1" applyFill="1" applyBorder="1" applyAlignment="1">
      <alignment vertical="center"/>
    </xf>
    <xf numFmtId="0" fontId="0" fillId="0" borderId="6" xfId="0" applyBorder="1" applyAlignment="1">
      <alignment vertical="center" wrapText="1"/>
    </xf>
    <xf numFmtId="165" fontId="0" fillId="0" borderId="0" xfId="0" applyNumberFormat="1"/>
    <xf numFmtId="164" fontId="2" fillId="0" borderId="1" xfId="0" applyNumberFormat="1" applyFont="1" applyBorder="1" applyAlignment="1">
      <alignment horizontal="right"/>
    </xf>
    <xf numFmtId="164" fontId="2" fillId="0" borderId="29" xfId="0" applyNumberFormat="1" applyFont="1" applyBorder="1" applyAlignment="1">
      <alignment horizontal="right"/>
    </xf>
    <xf numFmtId="164" fontId="2" fillId="3" borderId="12" xfId="0" applyNumberFormat="1" applyFont="1" applyFill="1" applyBorder="1" applyAlignment="1">
      <alignment horizontal="left"/>
    </xf>
    <xf numFmtId="165" fontId="2" fillId="0" borderId="1" xfId="0" applyNumberFormat="1" applyFont="1" applyBorder="1" applyAlignment="1">
      <alignment horizontal="right"/>
    </xf>
    <xf numFmtId="0" fontId="7" fillId="2" borderId="22" xfId="0" applyFont="1" applyFill="1" applyBorder="1" applyAlignment="1">
      <alignment vertical="center"/>
    </xf>
    <xf numFmtId="0" fontId="10" fillId="0" borderId="31" xfId="0" applyFont="1" applyBorder="1" applyAlignment="1"/>
    <xf numFmtId="0" fontId="10" fillId="0" borderId="21" xfId="0" applyFont="1" applyBorder="1" applyAlignment="1"/>
    <xf numFmtId="0" fontId="10" fillId="0" borderId="16" xfId="0" applyFont="1" applyBorder="1" applyAlignment="1"/>
    <xf numFmtId="0" fontId="10" fillId="0" borderId="33" xfId="0" applyFont="1" applyBorder="1" applyAlignment="1"/>
    <xf numFmtId="0" fontId="7" fillId="3" borderId="31" xfId="0" applyFont="1" applyFill="1" applyBorder="1" applyAlignment="1">
      <alignment vertical="center"/>
    </xf>
    <xf numFmtId="0" fontId="7" fillId="3" borderId="21" xfId="0" applyFont="1" applyFill="1" applyBorder="1" applyAlignment="1">
      <alignment vertical="center"/>
    </xf>
    <xf numFmtId="0" fontId="7" fillId="3" borderId="17" xfId="0" applyFont="1" applyFill="1" applyBorder="1" applyAlignment="1">
      <alignment vertical="center"/>
    </xf>
    <xf numFmtId="0" fontId="7" fillId="3" borderId="32" xfId="0" applyFont="1" applyFill="1" applyBorder="1" applyAlignment="1">
      <alignment vertical="center"/>
    </xf>
    <xf numFmtId="0" fontId="0" fillId="0" borderId="35" xfId="0" applyBorder="1"/>
    <xf numFmtId="0" fontId="0" fillId="0" borderId="36" xfId="0" applyBorder="1"/>
    <xf numFmtId="0" fontId="0" fillId="0" borderId="18" xfId="0" applyBorder="1"/>
    <xf numFmtId="0" fontId="0" fillId="0" borderId="0" xfId="0" applyBorder="1"/>
    <xf numFmtId="0" fontId="0" fillId="0" borderId="37" xfId="0" applyBorder="1"/>
    <xf numFmtId="0" fontId="0" fillId="0" borderId="5" xfId="0" applyBorder="1"/>
    <xf numFmtId="0" fontId="0" fillId="0" borderId="1" xfId="0" applyBorder="1"/>
    <xf numFmtId="0" fontId="0" fillId="9" borderId="0" xfId="0" applyFill="1"/>
    <xf numFmtId="0" fontId="2" fillId="3" borderId="0" xfId="0" applyFont="1" applyFill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7" fillId="0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14" fillId="3" borderId="0" xfId="0" applyFont="1" applyFill="1" applyBorder="1" applyAlignment="1">
      <alignment horizontal="left"/>
    </xf>
    <xf numFmtId="0" fontId="0" fillId="10" borderId="0" xfId="0" applyFill="1"/>
    <xf numFmtId="0" fontId="13" fillId="10" borderId="0" xfId="0" applyFont="1" applyFill="1" applyBorder="1" applyAlignment="1"/>
    <xf numFmtId="0" fontId="0" fillId="10" borderId="0" xfId="0" applyFill="1" applyBorder="1"/>
    <xf numFmtId="0" fontId="14" fillId="10" borderId="0" xfId="0" applyFont="1" applyFill="1" applyBorder="1"/>
    <xf numFmtId="0" fontId="14" fillId="10" borderId="0" xfId="0" applyFont="1" applyFill="1" applyBorder="1" applyAlignment="1">
      <alignment horizontal="left"/>
    </xf>
    <xf numFmtId="0" fontId="0" fillId="10" borderId="0" xfId="0" applyFill="1" applyBorder="1" applyAlignment="1">
      <alignment vertical="center"/>
    </xf>
    <xf numFmtId="0" fontId="16" fillId="10" borderId="0" xfId="0" applyFont="1" applyFill="1" applyBorder="1" applyAlignment="1">
      <alignment vertical="center" wrapText="1"/>
    </xf>
    <xf numFmtId="0" fontId="0" fillId="10" borderId="0" xfId="0" applyFill="1" applyAlignment="1">
      <alignment vertical="top"/>
    </xf>
    <xf numFmtId="0" fontId="14" fillId="0" borderId="0" xfId="0" applyFont="1" applyBorder="1" applyAlignment="1">
      <alignment horizontal="left" vertical="top" wrapText="1"/>
    </xf>
    <xf numFmtId="0" fontId="0" fillId="0" borderId="4" xfId="0" applyBorder="1"/>
    <xf numFmtId="164" fontId="0" fillId="0" borderId="2" xfId="0" applyNumberFormat="1" applyBorder="1"/>
    <xf numFmtId="164" fontId="0" fillId="0" borderId="38" xfId="0" applyNumberFormat="1" applyBorder="1"/>
    <xf numFmtId="164" fontId="0" fillId="0" borderId="39" xfId="0" applyNumberFormat="1" applyBorder="1"/>
    <xf numFmtId="164" fontId="0" fillId="0" borderId="40" xfId="0" applyNumberFormat="1" applyBorder="1"/>
    <xf numFmtId="164" fontId="3" fillId="7" borderId="30" xfId="0" applyNumberFormat="1" applyFont="1" applyFill="1" applyBorder="1"/>
    <xf numFmtId="164" fontId="3" fillId="7" borderId="2" xfId="0" applyNumberFormat="1" applyFont="1" applyFill="1" applyBorder="1"/>
    <xf numFmtId="164" fontId="3" fillId="7" borderId="38" xfId="0" applyNumberFormat="1" applyFont="1" applyFill="1" applyBorder="1"/>
    <xf numFmtId="0" fontId="7" fillId="3" borderId="15" xfId="0" applyFont="1" applyFill="1" applyBorder="1" applyAlignment="1">
      <alignment vertical="center"/>
    </xf>
    <xf numFmtId="0" fontId="7" fillId="3" borderId="34" xfId="0" applyFont="1" applyFill="1" applyBorder="1" applyAlignment="1">
      <alignment vertical="center"/>
    </xf>
    <xf numFmtId="0" fontId="1" fillId="5" borderId="41" xfId="0" applyFont="1" applyFill="1" applyBorder="1" applyAlignment="1">
      <alignment horizontal="center" vertical="center" wrapText="1"/>
    </xf>
    <xf numFmtId="0" fontId="1" fillId="5" borderId="42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44" fontId="7" fillId="0" borderId="1" xfId="1" applyFont="1" applyFill="1" applyBorder="1" applyAlignment="1">
      <alignment horizontal="center"/>
    </xf>
    <xf numFmtId="0" fontId="15" fillId="0" borderId="0" xfId="0" applyFont="1" applyAlignment="1">
      <alignment horizontal="right" vertical="center"/>
    </xf>
    <xf numFmtId="0" fontId="4" fillId="0" borderId="0" xfId="0" applyFont="1" applyBorder="1" applyAlignment="1">
      <alignment wrapText="1"/>
    </xf>
    <xf numFmtId="0" fontId="3" fillId="2" borderId="8" xfId="0" applyFont="1" applyFill="1" applyBorder="1" applyAlignment="1">
      <alignment horizontal="center"/>
    </xf>
    <xf numFmtId="0" fontId="3" fillId="2" borderId="8" xfId="0" applyNumberFormat="1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165" fontId="2" fillId="2" borderId="31" xfId="0" applyNumberFormat="1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0" fillId="10" borderId="0" xfId="0" applyFill="1" applyBorder="1" applyAlignment="1">
      <alignment horizontal="center"/>
    </xf>
    <xf numFmtId="0" fontId="6" fillId="0" borderId="0" xfId="0" applyFont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5" fillId="6" borderId="16" xfId="0" applyFont="1" applyFill="1" applyBorder="1" applyAlignment="1">
      <alignment horizontal="center" vertical="center" textRotation="90"/>
    </xf>
    <xf numFmtId="0" fontId="5" fillId="6" borderId="15" xfId="0" applyFont="1" applyFill="1" applyBorder="1" applyAlignment="1">
      <alignment horizontal="center" vertical="center" textRotation="90"/>
    </xf>
    <xf numFmtId="0" fontId="5" fillId="6" borderId="17" xfId="0" applyFont="1" applyFill="1" applyBorder="1" applyAlignment="1">
      <alignment horizontal="center" vertical="center" textRotation="90"/>
    </xf>
    <xf numFmtId="0" fontId="3" fillId="2" borderId="31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left" vertical="center"/>
    </xf>
    <xf numFmtId="0" fontId="1" fillId="5" borderId="5" xfId="0" applyFont="1" applyFill="1" applyBorder="1" applyAlignment="1">
      <alignment horizontal="left" vertical="center"/>
    </xf>
    <xf numFmtId="0" fontId="0" fillId="0" borderId="16" xfId="0" applyBorder="1" applyAlignment="1">
      <alignment horizontal="center"/>
    </xf>
    <xf numFmtId="0" fontId="0" fillId="0" borderId="33" xfId="0" applyBorder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8" borderId="16" xfId="0" applyFont="1" applyFill="1" applyBorder="1" applyAlignment="1">
      <alignment horizontal="center" vertical="center" wrapText="1"/>
    </xf>
    <xf numFmtId="0" fontId="6" fillId="8" borderId="33" xfId="0" applyFont="1" applyFill="1" applyBorder="1" applyAlignment="1">
      <alignment horizontal="center" vertical="center" wrapText="1"/>
    </xf>
    <xf numFmtId="0" fontId="6" fillId="8" borderId="15" xfId="0" applyFont="1" applyFill="1" applyBorder="1" applyAlignment="1">
      <alignment horizontal="center" vertical="center" wrapText="1"/>
    </xf>
    <xf numFmtId="0" fontId="6" fillId="8" borderId="34" xfId="0" applyFont="1" applyFill="1" applyBorder="1" applyAlignment="1">
      <alignment horizontal="center" vertical="center" wrapText="1"/>
    </xf>
    <xf numFmtId="0" fontId="6" fillId="8" borderId="17" xfId="0" applyFont="1" applyFill="1" applyBorder="1" applyAlignment="1">
      <alignment horizontal="center" vertical="center" wrapText="1"/>
    </xf>
    <xf numFmtId="0" fontId="6" fillId="8" borderId="32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/>
    </xf>
    <xf numFmtId="0" fontId="7" fillId="3" borderId="17" xfId="0" applyFont="1" applyFill="1" applyBorder="1" applyAlignment="1">
      <alignment horizontal="center" vertical="center"/>
    </xf>
    <xf numFmtId="0" fontId="7" fillId="3" borderId="32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left" vertical="center"/>
    </xf>
    <xf numFmtId="0" fontId="1" fillId="5" borderId="3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7" fillId="3" borderId="31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6</xdr:row>
      <xdr:rowOff>138822</xdr:rowOff>
    </xdr:from>
    <xdr:ext cx="3391200" cy="484955"/>
    <xdr:sp macro="[0]!Calcular_Soma" textlink="">
      <xdr:nvSpPr>
        <xdr:cNvPr id="8" name="Retângulo: Cantos Arredondados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80975" y="2434347"/>
          <a:ext cx="3391200" cy="484955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lIns="0" tIns="0" rIns="0" bIns="0" rtlCol="0" anchor="ctr">
          <a:spAutoFit/>
        </a:bodyPr>
        <a:lstStyle/>
        <a:p>
          <a:pPr algn="ctr"/>
          <a:r>
            <a:rPr lang="pt-BR" sz="1400" b="1" cap="none" spc="0">
              <a:ln w="0"/>
              <a:solidFill>
                <a:schemeClr val="tx2"/>
              </a:solidFill>
              <a:effectLst>
                <a:reflection blurRad="6350" stA="53000" endA="300" endPos="35500" dir="5400000" sy="-90000" algn="bl" rotWithShape="0"/>
              </a:effectLst>
            </a:rPr>
            <a:t>CALCULAR</a:t>
          </a:r>
        </a:p>
        <a:p>
          <a:pPr algn="ctr"/>
          <a:r>
            <a:rPr lang="pt-BR" sz="1400" b="1" cap="none" spc="0">
              <a:ln w="0"/>
              <a:solidFill>
                <a:schemeClr val="tx2"/>
              </a:solidFill>
              <a:effectLst>
                <a:reflection blurRad="6350" stA="53000" endA="300" endPos="35500" dir="5400000" sy="-90000" algn="bl" rotWithShape="0"/>
              </a:effectLst>
            </a:rPr>
            <a:t> </a:t>
          </a:r>
          <a:r>
            <a:rPr lang="pt-BR" sz="800" b="1" cap="none" spc="0">
              <a:ln w="0"/>
              <a:solidFill>
                <a:srgbClr val="FF0000"/>
              </a:solidFill>
              <a:effectLst>
                <a:reflection blurRad="6350" stA="53000" endA="300" endPos="35500" dir="5400000" sy="-90000" algn="bl" rotWithShape="0"/>
              </a:effectLst>
            </a:rPr>
            <a:t>(clique aqui)</a:t>
          </a:r>
        </a:p>
      </xdr:txBody>
    </xdr:sp>
    <xdr:clientData/>
  </xdr:oneCellAnchor>
  <xdr:twoCellAnchor editAs="oneCell">
    <xdr:from>
      <xdr:col>1</xdr:col>
      <xdr:colOff>0</xdr:colOff>
      <xdr:row>1</xdr:row>
      <xdr:rowOff>19051</xdr:rowOff>
    </xdr:from>
    <xdr:to>
      <xdr:col>1</xdr:col>
      <xdr:colOff>476250</xdr:colOff>
      <xdr:row>1</xdr:row>
      <xdr:rowOff>504013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209551"/>
          <a:ext cx="476250" cy="48496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87</xdr:col>
      <xdr:colOff>133350</xdr:colOff>
      <xdr:row>28</xdr:row>
      <xdr:rowOff>114300</xdr:rowOff>
    </xdr:from>
    <xdr:to>
      <xdr:col>87</xdr:col>
      <xdr:colOff>609600</xdr:colOff>
      <xdr:row>29</xdr:row>
      <xdr:rowOff>0</xdr:rowOff>
    </xdr:to>
    <xdr:sp macro="" textlink="">
      <xdr:nvSpPr>
        <xdr:cNvPr id="2" name="Seta para baix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53254275" y="2743200"/>
          <a:ext cx="476250" cy="8477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108</xdr:col>
      <xdr:colOff>114300</xdr:colOff>
      <xdr:row>18</xdr:row>
      <xdr:rowOff>295275</xdr:rowOff>
    </xdr:from>
    <xdr:to>
      <xdr:col>109</xdr:col>
      <xdr:colOff>28575</xdr:colOff>
      <xdr:row>27</xdr:row>
      <xdr:rowOff>161925</xdr:rowOff>
    </xdr:to>
    <xdr:sp macro="" textlink="">
      <xdr:nvSpPr>
        <xdr:cNvPr id="6" name="Chave direita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4048125" y="1066800"/>
          <a:ext cx="523875" cy="1714500"/>
        </a:xfrm>
        <a:prstGeom prst="rightBrace">
          <a:avLst>
            <a:gd name="adj1" fmla="val 26515"/>
            <a:gd name="adj2" fmla="val 50556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108</xdr:col>
      <xdr:colOff>76200</xdr:colOff>
      <xdr:row>3</xdr:row>
      <xdr:rowOff>85725</xdr:rowOff>
    </xdr:from>
    <xdr:to>
      <xdr:col>108</xdr:col>
      <xdr:colOff>600075</xdr:colOff>
      <xdr:row>11</xdr:row>
      <xdr:rowOff>142875</xdr:rowOff>
    </xdr:to>
    <xdr:sp macro="" textlink="">
      <xdr:nvSpPr>
        <xdr:cNvPr id="4" name="Chave direita 5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010025" y="857250"/>
          <a:ext cx="523875" cy="1714500"/>
        </a:xfrm>
        <a:prstGeom prst="rightBrace">
          <a:avLst>
            <a:gd name="adj1" fmla="val 26515"/>
            <a:gd name="adj2" fmla="val 50556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108</xdr:col>
      <xdr:colOff>114300</xdr:colOff>
      <xdr:row>34</xdr:row>
      <xdr:rowOff>295275</xdr:rowOff>
    </xdr:from>
    <xdr:to>
      <xdr:col>109</xdr:col>
      <xdr:colOff>28575</xdr:colOff>
      <xdr:row>43</xdr:row>
      <xdr:rowOff>161925</xdr:rowOff>
    </xdr:to>
    <xdr:sp macro="" textlink="">
      <xdr:nvSpPr>
        <xdr:cNvPr id="8" name="Chave direita 5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4048125" y="4267200"/>
          <a:ext cx="523875" cy="1714500"/>
        </a:xfrm>
        <a:prstGeom prst="rightBrace">
          <a:avLst>
            <a:gd name="adj1" fmla="val 26515"/>
            <a:gd name="adj2" fmla="val 50556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108</xdr:col>
      <xdr:colOff>114300</xdr:colOff>
      <xdr:row>51</xdr:row>
      <xdr:rowOff>295275</xdr:rowOff>
    </xdr:from>
    <xdr:to>
      <xdr:col>109</xdr:col>
      <xdr:colOff>28575</xdr:colOff>
      <xdr:row>60</xdr:row>
      <xdr:rowOff>161925</xdr:rowOff>
    </xdr:to>
    <xdr:sp macro="" textlink="">
      <xdr:nvSpPr>
        <xdr:cNvPr id="9" name="Chave direita 5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4048125" y="7667625"/>
          <a:ext cx="523875" cy="1743075"/>
        </a:xfrm>
        <a:prstGeom prst="rightBrace">
          <a:avLst>
            <a:gd name="adj1" fmla="val 26515"/>
            <a:gd name="adj2" fmla="val 50556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2"/>
  <dimension ref="A1:DE97"/>
  <sheetViews>
    <sheetView showGridLines="0" tabSelected="1" topLeftCell="B1" zoomScaleNormal="100" workbookViewId="0">
      <selection activeCell="B7" sqref="B7"/>
    </sheetView>
  </sheetViews>
  <sheetFormatPr defaultColWidth="0" defaultRowHeight="0" customHeight="1" zeroHeight="1" x14ac:dyDescent="0.25"/>
  <cols>
    <col min="1" max="1" width="2.7109375" style="72" customWidth="1"/>
    <col min="2" max="2" width="51.7109375" customWidth="1"/>
    <col min="3" max="3" width="2.7109375" style="72" customWidth="1"/>
    <col min="4" max="4" width="9.140625" hidden="1" customWidth="1"/>
    <col min="5" max="109" width="0" hidden="1" customWidth="1"/>
    <col min="110" max="16384" width="9.140625" hidden="1"/>
  </cols>
  <sheetData>
    <row r="1" spans="1:4" s="72" customFormat="1" ht="15" customHeight="1" x14ac:dyDescent="0.25"/>
    <row r="2" spans="1:4" s="66" customFormat="1" ht="45.75" customHeight="1" x14ac:dyDescent="0.25">
      <c r="A2" s="72"/>
      <c r="B2" s="95" t="s">
        <v>49</v>
      </c>
      <c r="C2" s="73"/>
    </row>
    <row r="3" spans="1:4" ht="30" customHeight="1" x14ac:dyDescent="0.25">
      <c r="B3" s="67" t="s">
        <v>36</v>
      </c>
      <c r="C3" s="74"/>
    </row>
    <row r="4" spans="1:4" ht="30" customHeight="1" x14ac:dyDescent="0.25">
      <c r="B4" s="69">
        <v>0</v>
      </c>
      <c r="C4" s="75"/>
    </row>
    <row r="5" spans="1:4" ht="30" customHeight="1" x14ac:dyDescent="0.25">
      <c r="B5" s="68" t="s">
        <v>37</v>
      </c>
      <c r="C5" s="75"/>
    </row>
    <row r="6" spans="1:4" ht="30" customHeight="1" x14ac:dyDescent="0.25">
      <c r="B6" s="69">
        <v>0</v>
      </c>
      <c r="C6" s="74"/>
    </row>
    <row r="7" spans="1:4" s="66" customFormat="1" ht="15" customHeight="1" x14ac:dyDescent="0.25">
      <c r="A7" s="72"/>
      <c r="B7" s="71"/>
      <c r="C7" s="76"/>
    </row>
    <row r="8" spans="1:4" s="66" customFormat="1" ht="15" customHeight="1" x14ac:dyDescent="0.25">
      <c r="A8" s="72"/>
      <c r="B8" s="71"/>
      <c r="C8" s="76"/>
    </row>
    <row r="9" spans="1:4" ht="36.75" customHeight="1" x14ac:dyDescent="0.25">
      <c r="A9" s="79"/>
      <c r="B9" s="101" t="s">
        <v>53</v>
      </c>
      <c r="C9" s="77"/>
    </row>
    <row r="10" spans="1:4" ht="30" customHeight="1" x14ac:dyDescent="0.25">
      <c r="B10" s="94">
        <v>0</v>
      </c>
      <c r="C10" s="77"/>
      <c r="D10">
        <v>462.8</v>
      </c>
    </row>
    <row r="11" spans="1:4" ht="15" customHeight="1" x14ac:dyDescent="0.25">
      <c r="B11" s="80" t="s">
        <v>38</v>
      </c>
      <c r="C11" s="77"/>
    </row>
    <row r="12" spans="1:4" ht="21" customHeight="1" x14ac:dyDescent="0.25">
      <c r="B12" s="101" t="s">
        <v>52</v>
      </c>
      <c r="C12" s="77"/>
      <c r="D12">
        <v>462.8</v>
      </c>
    </row>
    <row r="13" spans="1:4" ht="30" customHeight="1" x14ac:dyDescent="0.25">
      <c r="B13" s="94">
        <v>0</v>
      </c>
      <c r="C13" s="77"/>
      <c r="D13">
        <v>462.8</v>
      </c>
    </row>
    <row r="14" spans="1:4" ht="25.5" customHeight="1" x14ac:dyDescent="0.25">
      <c r="B14" s="70" t="s">
        <v>51</v>
      </c>
      <c r="C14" s="77"/>
      <c r="D14">
        <v>92.56</v>
      </c>
    </row>
    <row r="15" spans="1:4" ht="30" customHeight="1" x14ac:dyDescent="0.25">
      <c r="B15" s="94">
        <v>0</v>
      </c>
      <c r="C15" s="77"/>
      <c r="D15">
        <v>92.56</v>
      </c>
    </row>
    <row r="16" spans="1:4" ht="12" customHeight="1" x14ac:dyDescent="0.25">
      <c r="B16" s="80"/>
      <c r="C16" s="77"/>
      <c r="D16">
        <v>324.5</v>
      </c>
    </row>
    <row r="17" spans="2:4" ht="48.75" customHeight="1" x14ac:dyDescent="0.25">
      <c r="B17" s="96" t="s">
        <v>50</v>
      </c>
      <c r="C17" s="78"/>
      <c r="D17">
        <v>324.5</v>
      </c>
    </row>
    <row r="18" spans="2:4" ht="15" customHeight="1" x14ac:dyDescent="0.25">
      <c r="B18" s="102"/>
      <c r="C18" s="102"/>
    </row>
    <row r="19" spans="2:4" ht="15" hidden="1" x14ac:dyDescent="0.25"/>
    <row r="20" spans="2:4" ht="15" hidden="1" x14ac:dyDescent="0.25"/>
    <row r="21" spans="2:4" ht="15" hidden="1" x14ac:dyDescent="0.25"/>
    <row r="22" spans="2:4" ht="15" hidden="1" x14ac:dyDescent="0.25"/>
    <row r="23" spans="2:4" ht="15" hidden="1" x14ac:dyDescent="0.25"/>
    <row r="24" spans="2:4" ht="15" hidden="1" x14ac:dyDescent="0.25"/>
    <row r="25" spans="2:4" ht="15" hidden="1" x14ac:dyDescent="0.25"/>
    <row r="26" spans="2:4" ht="15" hidden="1" x14ac:dyDescent="0.25"/>
    <row r="27" spans="2:4" ht="15" hidden="1" x14ac:dyDescent="0.25"/>
    <row r="28" spans="2:4" ht="15" hidden="1" x14ac:dyDescent="0.25"/>
    <row r="29" spans="2:4" ht="15" hidden="1" x14ac:dyDescent="0.25"/>
    <row r="30" spans="2:4" ht="15" hidden="1" x14ac:dyDescent="0.25"/>
    <row r="31" spans="2:4" ht="15" hidden="1" x14ac:dyDescent="0.25"/>
    <row r="32" spans="2:4" ht="15" hidden="1" x14ac:dyDescent="0.25"/>
    <row r="33" ht="15" hidden="1" x14ac:dyDescent="0.25"/>
    <row r="34" ht="15" hidden="1" x14ac:dyDescent="0.25"/>
    <row r="35" ht="15" hidden="1" x14ac:dyDescent="0.25"/>
    <row r="36" ht="15" hidden="1" x14ac:dyDescent="0.25"/>
    <row r="37" ht="15" hidden="1" x14ac:dyDescent="0.25"/>
    <row r="38" ht="15" hidden="1" x14ac:dyDescent="0.25"/>
    <row r="39" ht="15" hidden="1" x14ac:dyDescent="0.25"/>
    <row r="40" ht="15" hidden="1" x14ac:dyDescent="0.25"/>
    <row r="41" ht="15" hidden="1" x14ac:dyDescent="0.25"/>
    <row r="42" ht="15" hidden="1" x14ac:dyDescent="0.25"/>
    <row r="43" ht="15" hidden="1" x14ac:dyDescent="0.25"/>
    <row r="44" ht="15" hidden="1" x14ac:dyDescent="0.25"/>
    <row r="45" ht="15" hidden="1" x14ac:dyDescent="0.25"/>
    <row r="46" ht="15" hidden="1" x14ac:dyDescent="0.25"/>
    <row r="47" ht="15" hidden="1" x14ac:dyDescent="0.25"/>
    <row r="48" ht="15" hidden="1" x14ac:dyDescent="0.25"/>
    <row r="49" ht="15" hidden="1" x14ac:dyDescent="0.25"/>
    <row r="50" ht="15" hidden="1" x14ac:dyDescent="0.25"/>
    <row r="51" ht="15" hidden="1" x14ac:dyDescent="0.25"/>
    <row r="52" ht="15" hidden="1" x14ac:dyDescent="0.25"/>
    <row r="53" ht="15" hidden="1" x14ac:dyDescent="0.25"/>
    <row r="54" ht="15" hidden="1" x14ac:dyDescent="0.25"/>
    <row r="55" ht="15" hidden="1" x14ac:dyDescent="0.25"/>
    <row r="56" ht="15" hidden="1" x14ac:dyDescent="0.25"/>
    <row r="57" ht="15" hidden="1" x14ac:dyDescent="0.25"/>
    <row r="58" ht="15" hidden="1" x14ac:dyDescent="0.25"/>
    <row r="59" ht="15" hidden="1" x14ac:dyDescent="0.25"/>
    <row r="60" ht="15" hidden="1" x14ac:dyDescent="0.25"/>
    <row r="61" ht="15" hidden="1" x14ac:dyDescent="0.25"/>
    <row r="62" ht="15" hidden="1" x14ac:dyDescent="0.25"/>
    <row r="63" ht="15" hidden="1" x14ac:dyDescent="0.25"/>
    <row r="64" ht="15" hidden="1" x14ac:dyDescent="0.25"/>
    <row r="65" ht="15" hidden="1" x14ac:dyDescent="0.25"/>
    <row r="66" ht="15" hidden="1" x14ac:dyDescent="0.25"/>
    <row r="67" ht="15" hidden="1" x14ac:dyDescent="0.25"/>
    <row r="68" ht="15" hidden="1" x14ac:dyDescent="0.25"/>
    <row r="69" ht="15" hidden="1" x14ac:dyDescent="0.25"/>
    <row r="70" ht="15" hidden="1" x14ac:dyDescent="0.25"/>
    <row r="71" ht="15" hidden="1" x14ac:dyDescent="0.25"/>
    <row r="72" ht="15" hidden="1" x14ac:dyDescent="0.25"/>
    <row r="73" ht="15" hidden="1" x14ac:dyDescent="0.25"/>
    <row r="74" ht="15" hidden="1" x14ac:dyDescent="0.25"/>
    <row r="75" ht="15" hidden="1" x14ac:dyDescent="0.25"/>
    <row r="76" ht="15" hidden="1" x14ac:dyDescent="0.25"/>
    <row r="77" ht="15" hidden="1" x14ac:dyDescent="0.25"/>
    <row r="78" ht="15" hidden="1" x14ac:dyDescent="0.25"/>
    <row r="79" ht="15" hidden="1" x14ac:dyDescent="0.25"/>
    <row r="80" ht="15" hidden="1" x14ac:dyDescent="0.25"/>
    <row r="81" ht="15" hidden="1" x14ac:dyDescent="0.25"/>
    <row r="82" ht="15" hidden="1" x14ac:dyDescent="0.25"/>
    <row r="83" ht="15" hidden="1" x14ac:dyDescent="0.25"/>
    <row r="84" ht="15" hidden="1" x14ac:dyDescent="0.25"/>
    <row r="85" ht="15" hidden="1" x14ac:dyDescent="0.25"/>
    <row r="86" ht="15" hidden="1" x14ac:dyDescent="0.25"/>
    <row r="87" ht="15" hidden="1" x14ac:dyDescent="0.25"/>
    <row r="88" ht="15" hidden="1" x14ac:dyDescent="0.25"/>
    <row r="89" ht="15" hidden="1" x14ac:dyDescent="0.25"/>
    <row r="90" ht="15" hidden="1" x14ac:dyDescent="0.25"/>
    <row r="91" ht="15" hidden="1" x14ac:dyDescent="0.25"/>
    <row r="92" ht="0" hidden="1" customHeight="1" x14ac:dyDescent="0.25"/>
    <row r="93" ht="0" hidden="1" customHeight="1" x14ac:dyDescent="0.25"/>
    <row r="94" ht="0" hidden="1" customHeight="1" x14ac:dyDescent="0.25"/>
    <row r="95" ht="0" hidden="1" customHeight="1" x14ac:dyDescent="0.25"/>
    <row r="96" ht="0" hidden="1" customHeight="1" x14ac:dyDescent="0.25"/>
    <row r="97" ht="0" hidden="1" customHeight="1" x14ac:dyDescent="0.25"/>
  </sheetData>
  <mergeCells count="1">
    <mergeCell ref="B18:C1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DT63"/>
  <sheetViews>
    <sheetView showGridLines="0" topLeftCell="A4" workbookViewId="0">
      <selection activeCell="DD13" sqref="DD13"/>
    </sheetView>
  </sheetViews>
  <sheetFormatPr defaultRowHeight="15" x14ac:dyDescent="0.25"/>
  <cols>
    <col min="1" max="1" width="6.85546875" bestFit="1" customWidth="1"/>
    <col min="2" max="3" width="10.7109375" customWidth="1"/>
    <col min="4" max="4" width="12.7109375" customWidth="1"/>
    <col min="5" max="6" width="9.140625" hidden="1" customWidth="1"/>
    <col min="7" max="87" width="0" hidden="1" customWidth="1"/>
    <col min="88" max="88" width="12.7109375" hidden="1" customWidth="1"/>
    <col min="89" max="89" width="0" hidden="1" customWidth="1"/>
    <col min="90" max="90" width="11.7109375" hidden="1" customWidth="1"/>
    <col min="91" max="106" width="0" hidden="1" customWidth="1"/>
    <col min="107" max="107" width="8.7109375" bestFit="1" customWidth="1"/>
    <col min="108" max="108" width="13.85546875" bestFit="1" customWidth="1"/>
    <col min="110" max="110" width="11.7109375" bestFit="1" customWidth="1"/>
    <col min="111" max="111" width="13.28515625" customWidth="1"/>
    <col min="112" max="112" width="11.7109375" bestFit="1" customWidth="1"/>
    <col min="113" max="113" width="11.7109375" hidden="1" customWidth="1"/>
    <col min="114" max="114" width="10.140625" hidden="1" customWidth="1"/>
    <col min="115" max="117" width="0" hidden="1" customWidth="1"/>
    <col min="118" max="118" width="11.28515625" hidden="1" customWidth="1"/>
    <col min="119" max="120" width="0" hidden="1" customWidth="1"/>
    <col min="121" max="121" width="13.42578125" customWidth="1"/>
  </cols>
  <sheetData>
    <row r="1" spans="1:124" ht="15.75" thickBot="1" x14ac:dyDescent="0.3">
      <c r="A1" s="103"/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03"/>
      <c r="BO1" s="103"/>
      <c r="BP1" s="103"/>
      <c r="BQ1" s="103"/>
      <c r="BR1" s="103"/>
      <c r="BS1" s="103"/>
      <c r="BT1" s="103"/>
      <c r="BU1" s="103"/>
      <c r="BV1" s="103"/>
      <c r="BW1" s="103"/>
      <c r="BX1" s="103"/>
      <c r="BY1" s="103"/>
      <c r="BZ1" s="103"/>
      <c r="CA1" s="103"/>
      <c r="CB1" s="103"/>
      <c r="CC1" s="103"/>
      <c r="CD1" s="103"/>
      <c r="CE1" s="103"/>
      <c r="CF1" s="103"/>
      <c r="CG1" s="103"/>
      <c r="CH1" s="103"/>
      <c r="CI1" s="103"/>
      <c r="CJ1" s="103"/>
      <c r="CK1" s="103"/>
      <c r="CL1" s="103"/>
      <c r="CM1" s="103"/>
      <c r="CN1" s="103"/>
      <c r="CO1" s="103"/>
      <c r="CP1" s="103"/>
      <c r="CQ1" s="103"/>
      <c r="CR1" s="103"/>
      <c r="CS1" s="103"/>
      <c r="CT1" s="103"/>
      <c r="CU1" s="103"/>
      <c r="CV1" s="103"/>
      <c r="CW1" s="103"/>
      <c r="CX1" s="103"/>
      <c r="CY1" s="103"/>
      <c r="CZ1" s="103"/>
      <c r="DA1" s="103"/>
      <c r="DB1" s="103"/>
      <c r="DC1" s="103"/>
      <c r="DD1" s="103"/>
      <c r="DI1" s="103" t="s">
        <v>20</v>
      </c>
      <c r="DJ1" s="103"/>
      <c r="DK1" s="103"/>
      <c r="DL1" s="103"/>
      <c r="DM1" s="103"/>
      <c r="DN1" s="103"/>
    </row>
    <row r="2" spans="1:124" ht="15.75" thickBot="1" x14ac:dyDescent="0.3">
      <c r="C2" s="51">
        <f>CALCULADORA!B6</f>
        <v>0</v>
      </c>
      <c r="D2" s="52" t="s">
        <v>22</v>
      </c>
      <c r="DC2" s="113" t="s">
        <v>21</v>
      </c>
      <c r="DD2" s="114"/>
      <c r="DK2" s="104" t="s">
        <v>14</v>
      </c>
      <c r="DL2" s="105"/>
      <c r="DM2" s="113" t="s">
        <v>21</v>
      </c>
      <c r="DN2" s="114"/>
    </row>
    <row r="3" spans="1:124" ht="15" customHeight="1" thickBot="1" x14ac:dyDescent="0.3">
      <c r="A3" s="106" t="s">
        <v>48</v>
      </c>
      <c r="B3" s="123" t="s">
        <v>27</v>
      </c>
      <c r="C3" s="123"/>
      <c r="D3" s="48">
        <v>66.7</v>
      </c>
      <c r="E3" s="9">
        <v>0</v>
      </c>
      <c r="F3" s="10"/>
      <c r="G3" s="9">
        <v>1</v>
      </c>
      <c r="H3" s="10"/>
      <c r="I3" s="9">
        <v>2</v>
      </c>
      <c r="J3" s="10"/>
      <c r="K3" s="9">
        <v>3</v>
      </c>
      <c r="L3" s="10"/>
      <c r="M3" s="9">
        <v>4</v>
      </c>
      <c r="N3" s="10"/>
      <c r="O3" s="9">
        <v>5</v>
      </c>
      <c r="P3" s="10"/>
      <c r="Q3" s="9">
        <v>6</v>
      </c>
      <c r="R3" s="10"/>
      <c r="S3" s="9">
        <v>7</v>
      </c>
      <c r="T3" s="10"/>
      <c r="U3" s="9">
        <v>8</v>
      </c>
      <c r="V3" s="10"/>
      <c r="W3" s="9">
        <v>9</v>
      </c>
      <c r="X3" s="10"/>
      <c r="Y3" s="9">
        <v>10</v>
      </c>
      <c r="Z3" s="10"/>
      <c r="AA3" s="9">
        <v>11</v>
      </c>
      <c r="AB3" s="10"/>
      <c r="AC3" s="9">
        <v>12</v>
      </c>
      <c r="AD3" s="10"/>
      <c r="AE3" s="9">
        <v>13</v>
      </c>
      <c r="AF3" s="10"/>
      <c r="AG3" s="9">
        <v>14</v>
      </c>
      <c r="AH3" s="10"/>
      <c r="AI3" s="9">
        <v>15</v>
      </c>
      <c r="AJ3" s="10"/>
      <c r="AK3" s="9">
        <v>16</v>
      </c>
      <c r="AL3" s="10"/>
      <c r="AM3" s="9">
        <v>17</v>
      </c>
      <c r="AN3" s="10"/>
      <c r="AO3" s="9">
        <v>18</v>
      </c>
      <c r="AP3" s="10"/>
      <c r="AQ3" s="9">
        <v>19</v>
      </c>
      <c r="AR3" s="10"/>
      <c r="AS3" s="9">
        <v>20</v>
      </c>
      <c r="AT3" s="10"/>
      <c r="AU3" s="9">
        <v>21</v>
      </c>
      <c r="AV3" s="10"/>
      <c r="AW3" s="9">
        <v>22</v>
      </c>
      <c r="AX3" s="10"/>
      <c r="AY3" s="9">
        <v>23</v>
      </c>
      <c r="AZ3" s="10"/>
      <c r="BA3" s="9">
        <v>24</v>
      </c>
      <c r="BB3" s="10"/>
      <c r="BC3" s="9">
        <v>25</v>
      </c>
      <c r="BD3" s="10"/>
      <c r="BE3" s="9">
        <v>26</v>
      </c>
      <c r="BF3" s="10"/>
      <c r="BG3" s="9">
        <v>27</v>
      </c>
      <c r="BH3" s="10"/>
      <c r="BI3" s="9">
        <v>28</v>
      </c>
      <c r="BJ3" s="10"/>
      <c r="BK3" s="9">
        <v>29</v>
      </c>
      <c r="BL3" s="10"/>
      <c r="BM3" s="9">
        <v>30</v>
      </c>
      <c r="BN3" s="10"/>
      <c r="BO3" s="9">
        <v>31</v>
      </c>
      <c r="BP3" s="10"/>
      <c r="BQ3" s="9">
        <v>32</v>
      </c>
      <c r="BR3" s="10"/>
      <c r="BS3" s="9">
        <v>33</v>
      </c>
      <c r="BT3" s="10"/>
      <c r="BU3" s="9">
        <v>34</v>
      </c>
      <c r="BV3" s="10"/>
      <c r="BW3" s="9">
        <v>35</v>
      </c>
      <c r="BX3" s="10"/>
      <c r="BY3" s="9">
        <v>36</v>
      </c>
      <c r="BZ3" s="10"/>
      <c r="CA3" s="9">
        <v>37</v>
      </c>
      <c r="CB3" s="10"/>
      <c r="CC3" s="9">
        <v>38</v>
      </c>
      <c r="CD3" s="10"/>
      <c r="CE3" s="9">
        <v>39</v>
      </c>
      <c r="CF3" s="10"/>
      <c r="CG3" s="9">
        <v>40</v>
      </c>
      <c r="CH3" s="10"/>
      <c r="CI3" s="9">
        <v>41</v>
      </c>
      <c r="CJ3" s="10"/>
      <c r="CK3" s="9">
        <v>42</v>
      </c>
      <c r="CL3" s="10"/>
      <c r="CM3" s="9">
        <v>43</v>
      </c>
      <c r="CN3" s="10"/>
      <c r="CO3" s="9">
        <v>44</v>
      </c>
      <c r="CP3" s="10"/>
      <c r="CQ3" s="9">
        <v>45</v>
      </c>
      <c r="CR3" s="10"/>
      <c r="CS3" s="9">
        <v>46</v>
      </c>
      <c r="CT3" s="10"/>
      <c r="CU3" s="9">
        <v>47</v>
      </c>
      <c r="CV3" s="10"/>
      <c r="CW3" s="9">
        <v>48</v>
      </c>
      <c r="CX3" s="10"/>
      <c r="CY3" s="9">
        <v>49</v>
      </c>
      <c r="CZ3" s="10"/>
      <c r="DA3" s="9">
        <v>50</v>
      </c>
      <c r="DB3" s="10"/>
      <c r="DC3" s="57">
        <f>CALCULADORA!B4</f>
        <v>0</v>
      </c>
      <c r="DD3" s="58" t="s">
        <v>24</v>
      </c>
      <c r="DI3" s="106" t="s">
        <v>8</v>
      </c>
      <c r="DJ3" s="123" t="s">
        <v>15</v>
      </c>
      <c r="DK3" s="123"/>
      <c r="DL3" s="48">
        <v>46.281999999999996</v>
      </c>
      <c r="DM3" s="124" t="s">
        <v>10</v>
      </c>
      <c r="DN3" s="125"/>
    </row>
    <row r="4" spans="1:124" ht="25.5" customHeight="1" x14ac:dyDescent="0.25">
      <c r="A4" s="107"/>
      <c r="B4" s="126" t="s">
        <v>0</v>
      </c>
      <c r="C4" s="127"/>
      <c r="D4" s="2" t="s">
        <v>1</v>
      </c>
      <c r="E4" s="7" t="s">
        <v>7</v>
      </c>
      <c r="F4" s="3" t="s">
        <v>6</v>
      </c>
      <c r="G4" s="7" t="s">
        <v>7</v>
      </c>
      <c r="H4" s="3" t="s">
        <v>6</v>
      </c>
      <c r="I4" s="7" t="s">
        <v>7</v>
      </c>
      <c r="J4" s="3" t="s">
        <v>6</v>
      </c>
      <c r="K4" s="7" t="s">
        <v>7</v>
      </c>
      <c r="L4" s="3" t="s">
        <v>6</v>
      </c>
      <c r="M4" s="7" t="s">
        <v>7</v>
      </c>
      <c r="N4" s="3" t="s">
        <v>6</v>
      </c>
      <c r="O4" s="7" t="s">
        <v>7</v>
      </c>
      <c r="P4" s="3" t="s">
        <v>6</v>
      </c>
      <c r="Q4" s="7" t="s">
        <v>7</v>
      </c>
      <c r="R4" s="3" t="s">
        <v>6</v>
      </c>
      <c r="S4" s="7" t="s">
        <v>7</v>
      </c>
      <c r="T4" s="3" t="s">
        <v>6</v>
      </c>
      <c r="U4" s="7" t="s">
        <v>7</v>
      </c>
      <c r="V4" s="3" t="s">
        <v>6</v>
      </c>
      <c r="W4" s="7" t="s">
        <v>7</v>
      </c>
      <c r="X4" s="3" t="s">
        <v>6</v>
      </c>
      <c r="Y4" s="7" t="s">
        <v>7</v>
      </c>
      <c r="Z4" s="3" t="s">
        <v>6</v>
      </c>
      <c r="AA4" s="7" t="s">
        <v>7</v>
      </c>
      <c r="AB4" s="3" t="s">
        <v>6</v>
      </c>
      <c r="AC4" s="7" t="s">
        <v>7</v>
      </c>
      <c r="AD4" s="3" t="s">
        <v>6</v>
      </c>
      <c r="AE4" s="7" t="s">
        <v>7</v>
      </c>
      <c r="AF4" s="3" t="s">
        <v>6</v>
      </c>
      <c r="AG4" s="7" t="s">
        <v>7</v>
      </c>
      <c r="AH4" s="3" t="s">
        <v>6</v>
      </c>
      <c r="AI4" s="7" t="s">
        <v>7</v>
      </c>
      <c r="AJ4" s="3" t="s">
        <v>6</v>
      </c>
      <c r="AK4" s="7" t="s">
        <v>7</v>
      </c>
      <c r="AL4" s="3" t="s">
        <v>6</v>
      </c>
      <c r="AM4" s="7" t="s">
        <v>7</v>
      </c>
      <c r="AN4" s="3" t="s">
        <v>6</v>
      </c>
      <c r="AO4" s="7" t="s">
        <v>7</v>
      </c>
      <c r="AP4" s="3" t="s">
        <v>6</v>
      </c>
      <c r="AQ4" s="7" t="s">
        <v>7</v>
      </c>
      <c r="AR4" s="3" t="s">
        <v>6</v>
      </c>
      <c r="AS4" s="7" t="s">
        <v>7</v>
      </c>
      <c r="AT4" s="3" t="s">
        <v>6</v>
      </c>
      <c r="AU4" s="7" t="s">
        <v>7</v>
      </c>
      <c r="AV4" s="3" t="s">
        <v>6</v>
      </c>
      <c r="AW4" s="7" t="s">
        <v>7</v>
      </c>
      <c r="AX4" s="3" t="s">
        <v>6</v>
      </c>
      <c r="AY4" s="7" t="s">
        <v>7</v>
      </c>
      <c r="AZ4" s="3" t="s">
        <v>6</v>
      </c>
      <c r="BA4" s="7" t="s">
        <v>7</v>
      </c>
      <c r="BB4" s="3" t="s">
        <v>6</v>
      </c>
      <c r="BC4" s="7" t="s">
        <v>7</v>
      </c>
      <c r="BD4" s="3" t="s">
        <v>6</v>
      </c>
      <c r="BE4" s="7" t="s">
        <v>7</v>
      </c>
      <c r="BF4" s="3" t="s">
        <v>6</v>
      </c>
      <c r="BG4" s="7" t="s">
        <v>7</v>
      </c>
      <c r="BH4" s="3" t="s">
        <v>6</v>
      </c>
      <c r="BI4" s="7" t="s">
        <v>7</v>
      </c>
      <c r="BJ4" s="3" t="s">
        <v>6</v>
      </c>
      <c r="BK4" s="7" t="s">
        <v>7</v>
      </c>
      <c r="BL4" s="3" t="s">
        <v>6</v>
      </c>
      <c r="BM4" s="7" t="s">
        <v>7</v>
      </c>
      <c r="BN4" s="3" t="s">
        <v>6</v>
      </c>
      <c r="BO4" s="7" t="s">
        <v>7</v>
      </c>
      <c r="BP4" s="3" t="s">
        <v>6</v>
      </c>
      <c r="BQ4" s="7" t="s">
        <v>7</v>
      </c>
      <c r="BR4" s="3" t="s">
        <v>6</v>
      </c>
      <c r="BS4" s="7" t="s">
        <v>7</v>
      </c>
      <c r="BT4" s="3" t="s">
        <v>6</v>
      </c>
      <c r="BU4" s="7" t="s">
        <v>7</v>
      </c>
      <c r="BV4" s="3" t="s">
        <v>6</v>
      </c>
      <c r="BW4" s="7" t="s">
        <v>7</v>
      </c>
      <c r="BX4" s="3" t="s">
        <v>6</v>
      </c>
      <c r="BY4" s="7" t="s">
        <v>7</v>
      </c>
      <c r="BZ4" s="3" t="s">
        <v>6</v>
      </c>
      <c r="CA4" s="7" t="s">
        <v>7</v>
      </c>
      <c r="CB4" s="3" t="s">
        <v>6</v>
      </c>
      <c r="CC4" s="7" t="s">
        <v>7</v>
      </c>
      <c r="CD4" s="3" t="s">
        <v>6</v>
      </c>
      <c r="CE4" s="7" t="s">
        <v>7</v>
      </c>
      <c r="CF4" s="3" t="s">
        <v>6</v>
      </c>
      <c r="CG4" s="7" t="s">
        <v>7</v>
      </c>
      <c r="CH4" s="3" t="s">
        <v>6</v>
      </c>
      <c r="CI4" s="7" t="s">
        <v>7</v>
      </c>
      <c r="CJ4" s="3" t="s">
        <v>6</v>
      </c>
      <c r="CK4" s="7" t="s">
        <v>7</v>
      </c>
      <c r="CL4" s="3" t="s">
        <v>6</v>
      </c>
      <c r="CM4" s="7" t="s">
        <v>7</v>
      </c>
      <c r="CN4" s="3" t="s">
        <v>6</v>
      </c>
      <c r="CO4" s="7" t="s">
        <v>7</v>
      </c>
      <c r="CP4" s="3" t="s">
        <v>6</v>
      </c>
      <c r="CQ4" s="7" t="s">
        <v>7</v>
      </c>
      <c r="CR4" s="3" t="s">
        <v>6</v>
      </c>
      <c r="CS4" s="7" t="s">
        <v>7</v>
      </c>
      <c r="CT4" s="3" t="s">
        <v>6</v>
      </c>
      <c r="CU4" s="7" t="s">
        <v>7</v>
      </c>
      <c r="CV4" s="3" t="s">
        <v>6</v>
      </c>
      <c r="CW4" s="7" t="s">
        <v>7</v>
      </c>
      <c r="CX4" s="3" t="s">
        <v>6</v>
      </c>
      <c r="CY4" s="7" t="s">
        <v>7</v>
      </c>
      <c r="CZ4" s="3" t="s">
        <v>6</v>
      </c>
      <c r="DA4" s="7" t="s">
        <v>7</v>
      </c>
      <c r="DB4" s="3" t="s">
        <v>6</v>
      </c>
      <c r="DC4" s="7" t="s">
        <v>7</v>
      </c>
      <c r="DD4" s="3" t="s">
        <v>6</v>
      </c>
      <c r="DF4" s="117" t="s">
        <v>54</v>
      </c>
      <c r="DG4" s="118"/>
      <c r="DH4" s="45"/>
      <c r="DI4" s="107"/>
      <c r="DJ4" s="126" t="s">
        <v>0</v>
      </c>
      <c r="DK4" s="127"/>
      <c r="DL4" s="2" t="s">
        <v>1</v>
      </c>
      <c r="DM4" s="7" t="s">
        <v>7</v>
      </c>
      <c r="DN4" s="3" t="s">
        <v>6</v>
      </c>
      <c r="DQ4" s="59" t="s">
        <v>26</v>
      </c>
      <c r="DR4" s="60"/>
      <c r="DS4" s="60"/>
      <c r="DT4" s="61"/>
    </row>
    <row r="5" spans="1:124" ht="15" customHeight="1" x14ac:dyDescent="0.25">
      <c r="A5" s="107"/>
      <c r="B5" s="6">
        <v>0</v>
      </c>
      <c r="C5" s="1">
        <v>10</v>
      </c>
      <c r="D5" s="49">
        <v>6.67</v>
      </c>
      <c r="E5" s="4">
        <v>0</v>
      </c>
      <c r="F5" s="5">
        <f>E5*$D$20</f>
        <v>0</v>
      </c>
      <c r="G5" s="4">
        <v>1</v>
      </c>
      <c r="H5" s="5">
        <f>G5*$D$20</f>
        <v>6.67</v>
      </c>
      <c r="I5" s="4">
        <v>2</v>
      </c>
      <c r="J5" s="5">
        <f>I5*$D$20</f>
        <v>13.34</v>
      </c>
      <c r="K5" s="4">
        <v>3</v>
      </c>
      <c r="L5" s="5">
        <f>K5*$D$20</f>
        <v>20.009999999999998</v>
      </c>
      <c r="M5" s="4">
        <v>4</v>
      </c>
      <c r="N5" s="5">
        <f>M5*$D$20</f>
        <v>26.68</v>
      </c>
      <c r="O5" s="4">
        <v>5</v>
      </c>
      <c r="P5" s="5">
        <f>O5*$D$20</f>
        <v>33.35</v>
      </c>
      <c r="Q5" s="4">
        <v>6</v>
      </c>
      <c r="R5" s="5">
        <f>Q5*$D$20</f>
        <v>40.019999999999996</v>
      </c>
      <c r="S5" s="4">
        <v>7</v>
      </c>
      <c r="T5" s="5">
        <f>S5*$D$20</f>
        <v>46.69</v>
      </c>
      <c r="U5" s="4">
        <v>8</v>
      </c>
      <c r="V5" s="5">
        <f>U5*$D$20</f>
        <v>53.36</v>
      </c>
      <c r="W5" s="4">
        <v>9</v>
      </c>
      <c r="X5" s="5">
        <f>W5*$D$20</f>
        <v>60.03</v>
      </c>
      <c r="Y5" s="4">
        <v>10</v>
      </c>
      <c r="Z5" s="5">
        <f>Y5*$D$20</f>
        <v>66.7</v>
      </c>
      <c r="AA5" s="4">
        <v>10</v>
      </c>
      <c r="AB5" s="5">
        <f>AA5*$D$20</f>
        <v>66.7</v>
      </c>
      <c r="AC5" s="4">
        <v>10</v>
      </c>
      <c r="AD5" s="5">
        <f>AC5*$D$20</f>
        <v>66.7</v>
      </c>
      <c r="AE5" s="4">
        <v>10</v>
      </c>
      <c r="AF5" s="5">
        <f>AE5*$D$20</f>
        <v>66.7</v>
      </c>
      <c r="AG5" s="4">
        <v>10</v>
      </c>
      <c r="AH5" s="5">
        <f>AG5*$D$20</f>
        <v>66.7</v>
      </c>
      <c r="AI5" s="4">
        <v>10</v>
      </c>
      <c r="AJ5" s="5">
        <f>AI5*$D$20</f>
        <v>66.7</v>
      </c>
      <c r="AK5" s="4">
        <v>10</v>
      </c>
      <c r="AL5" s="5">
        <f>AK5*$D$20</f>
        <v>66.7</v>
      </c>
      <c r="AM5" s="4">
        <v>10</v>
      </c>
      <c r="AN5" s="5">
        <f>AM5*$D$20</f>
        <v>66.7</v>
      </c>
      <c r="AO5" s="4">
        <v>10</v>
      </c>
      <c r="AP5" s="5">
        <f>AO5*$D$20</f>
        <v>66.7</v>
      </c>
      <c r="AQ5" s="4">
        <v>10</v>
      </c>
      <c r="AR5" s="5">
        <f>AQ5*$D$20</f>
        <v>66.7</v>
      </c>
      <c r="AS5" s="4">
        <v>10</v>
      </c>
      <c r="AT5" s="5">
        <f>AS5*$D$20</f>
        <v>66.7</v>
      </c>
      <c r="AU5" s="4">
        <v>10</v>
      </c>
      <c r="AV5" s="5">
        <f>AU5*$D$20</f>
        <v>66.7</v>
      </c>
      <c r="AW5" s="4">
        <v>10</v>
      </c>
      <c r="AX5" s="5">
        <f>AW5*$D$20</f>
        <v>66.7</v>
      </c>
      <c r="AY5" s="4">
        <v>10</v>
      </c>
      <c r="AZ5" s="5">
        <f>AY5*$D$20</f>
        <v>66.7</v>
      </c>
      <c r="BA5" s="4">
        <v>10</v>
      </c>
      <c r="BB5" s="5">
        <f>BA5*$D$20</f>
        <v>66.7</v>
      </c>
      <c r="BC5" s="4">
        <v>10</v>
      </c>
      <c r="BD5" s="5">
        <f>BC5*$D$20</f>
        <v>66.7</v>
      </c>
      <c r="BE5" s="4">
        <v>10</v>
      </c>
      <c r="BF5" s="5">
        <f>BE5*$D$20</f>
        <v>66.7</v>
      </c>
      <c r="BG5" s="4">
        <v>10</v>
      </c>
      <c r="BH5" s="5">
        <f>BG5*$D$20</f>
        <v>66.7</v>
      </c>
      <c r="BI5" s="4">
        <v>10</v>
      </c>
      <c r="BJ5" s="5">
        <f>BI5*$D$20</f>
        <v>66.7</v>
      </c>
      <c r="BK5" s="4">
        <v>10</v>
      </c>
      <c r="BL5" s="5">
        <f>BK5*$D$20</f>
        <v>66.7</v>
      </c>
      <c r="BM5" s="4">
        <v>10</v>
      </c>
      <c r="BN5" s="5">
        <f>BM5*$D$20</f>
        <v>66.7</v>
      </c>
      <c r="BO5" s="4">
        <v>10</v>
      </c>
      <c r="BP5" s="5">
        <f>BO5*$D$20</f>
        <v>66.7</v>
      </c>
      <c r="BQ5" s="4">
        <v>10</v>
      </c>
      <c r="BR5" s="5">
        <f>BQ5*$D$20</f>
        <v>66.7</v>
      </c>
      <c r="BS5" s="4">
        <v>10</v>
      </c>
      <c r="BT5" s="5">
        <f>BS5*$D$20</f>
        <v>66.7</v>
      </c>
      <c r="BU5" s="4">
        <v>10</v>
      </c>
      <c r="BV5" s="5">
        <f>BU5*$D$20</f>
        <v>66.7</v>
      </c>
      <c r="BW5" s="4">
        <v>10</v>
      </c>
      <c r="BX5" s="5">
        <f>BW5*$D$20</f>
        <v>66.7</v>
      </c>
      <c r="BY5" s="4">
        <v>10</v>
      </c>
      <c r="BZ5" s="5">
        <f>BY5*$D$20</f>
        <v>66.7</v>
      </c>
      <c r="CA5" s="4">
        <v>10</v>
      </c>
      <c r="CB5" s="5">
        <f>CA5*$D$20</f>
        <v>66.7</v>
      </c>
      <c r="CC5" s="4">
        <v>10</v>
      </c>
      <c r="CD5" s="5">
        <f>CC5*$D$20</f>
        <v>66.7</v>
      </c>
      <c r="CE5" s="4">
        <v>10</v>
      </c>
      <c r="CF5" s="5">
        <f>CE5*$D$20</f>
        <v>66.7</v>
      </c>
      <c r="CG5" s="4">
        <v>10</v>
      </c>
      <c r="CH5" s="5">
        <f>CG5*$D$20</f>
        <v>66.7</v>
      </c>
      <c r="CI5" s="4">
        <v>10</v>
      </c>
      <c r="CJ5" s="5">
        <f>CI5*$D$20</f>
        <v>66.7</v>
      </c>
      <c r="CK5" s="4">
        <v>10</v>
      </c>
      <c r="CL5" s="5">
        <f>CK5*$D$20</f>
        <v>66.7</v>
      </c>
      <c r="CM5" s="4">
        <v>10</v>
      </c>
      <c r="CN5" s="5">
        <f>CM5*$D$20</f>
        <v>66.7</v>
      </c>
      <c r="CO5" s="4">
        <v>10</v>
      </c>
      <c r="CP5" s="5">
        <f>CO5*$D$20</f>
        <v>66.7</v>
      </c>
      <c r="CQ5" s="4">
        <v>10</v>
      </c>
      <c r="CR5" s="5">
        <f>CQ5*$D$20</f>
        <v>66.7</v>
      </c>
      <c r="CS5" s="4">
        <v>10</v>
      </c>
      <c r="CT5" s="5">
        <f>CS5*$D$20</f>
        <v>66.7</v>
      </c>
      <c r="CU5" s="4">
        <v>10</v>
      </c>
      <c r="CV5" s="5">
        <f>CU5*$D$20</f>
        <v>66.7</v>
      </c>
      <c r="CW5" s="4">
        <v>10</v>
      </c>
      <c r="CX5" s="5">
        <f>CW5*$D$20</f>
        <v>66.7</v>
      </c>
      <c r="CY5" s="4">
        <v>10</v>
      </c>
      <c r="CZ5" s="5">
        <f>CY5*$D$20</f>
        <v>66.7</v>
      </c>
      <c r="DA5" s="4">
        <v>10</v>
      </c>
      <c r="DB5" s="5">
        <f>DA5*$D$20</f>
        <v>66.7</v>
      </c>
      <c r="DC5" s="97">
        <f>DQ5</f>
        <v>0</v>
      </c>
      <c r="DD5" s="5">
        <f>DC5*$D$5</f>
        <v>0</v>
      </c>
      <c r="DF5" s="119"/>
      <c r="DG5" s="120"/>
      <c r="DH5">
        <v>5</v>
      </c>
      <c r="DI5" s="107"/>
      <c r="DJ5" s="6">
        <v>0</v>
      </c>
      <c r="DK5" s="1">
        <v>10</v>
      </c>
      <c r="DL5" s="49">
        <v>4.6280000000000001</v>
      </c>
      <c r="DM5" s="4">
        <f>10*113</f>
        <v>1130</v>
      </c>
      <c r="DN5" s="5">
        <f>DM5*$D$5</f>
        <v>7537.1</v>
      </c>
      <c r="DQ5" s="65">
        <f>C5*C2</f>
        <v>0</v>
      </c>
      <c r="DR5" s="62" t="s">
        <v>32</v>
      </c>
      <c r="DS5" s="62"/>
      <c r="DT5" s="63"/>
    </row>
    <row r="6" spans="1:124" x14ac:dyDescent="0.25">
      <c r="A6" s="107"/>
      <c r="B6" s="6">
        <v>10</v>
      </c>
      <c r="C6" s="1">
        <v>25</v>
      </c>
      <c r="D6" s="49">
        <v>11.068099999999999</v>
      </c>
      <c r="E6" s="4"/>
      <c r="F6" s="5">
        <f>E6*$D$21</f>
        <v>0</v>
      </c>
      <c r="G6" s="4"/>
      <c r="H6" s="5">
        <f>G6*$D$21</f>
        <v>0</v>
      </c>
      <c r="I6" s="4"/>
      <c r="J6" s="5">
        <f>I6*$D$21</f>
        <v>0</v>
      </c>
      <c r="K6" s="4"/>
      <c r="L6" s="5">
        <f>K6*$D$21</f>
        <v>0</v>
      </c>
      <c r="M6" s="4"/>
      <c r="N6" s="5">
        <f>M6*$D$21</f>
        <v>0</v>
      </c>
      <c r="O6" s="4"/>
      <c r="P6" s="5">
        <f>O6*$D$21</f>
        <v>0</v>
      </c>
      <c r="Q6" s="4"/>
      <c r="R6" s="5">
        <f>Q6*$D$21</f>
        <v>0</v>
      </c>
      <c r="S6" s="4"/>
      <c r="T6" s="5">
        <f>S6*$D$21</f>
        <v>0</v>
      </c>
      <c r="U6" s="4"/>
      <c r="V6" s="5">
        <f>U6*$D$21</f>
        <v>0</v>
      </c>
      <c r="W6" s="4"/>
      <c r="X6" s="5">
        <f>W6*$D$21</f>
        <v>0</v>
      </c>
      <c r="Y6" s="4"/>
      <c r="Z6" s="5">
        <f>Y6*$D$21</f>
        <v>0</v>
      </c>
      <c r="AA6" s="4">
        <v>1</v>
      </c>
      <c r="AB6" s="5">
        <f>AA6*$D$21</f>
        <v>11.068099999999999</v>
      </c>
      <c r="AC6" s="4">
        <v>2</v>
      </c>
      <c r="AD6" s="5">
        <f>AC6*$D$21</f>
        <v>22.136199999999999</v>
      </c>
      <c r="AE6" s="4">
        <v>3</v>
      </c>
      <c r="AF6" s="5">
        <f>AE6*$D$21</f>
        <v>33.204299999999996</v>
      </c>
      <c r="AG6" s="4">
        <v>4</v>
      </c>
      <c r="AH6" s="5">
        <f>AG6*$D$21</f>
        <v>44.272399999999998</v>
      </c>
      <c r="AI6" s="4">
        <v>5</v>
      </c>
      <c r="AJ6" s="5">
        <f>AI6*$D$21</f>
        <v>55.340499999999999</v>
      </c>
      <c r="AK6" s="4">
        <v>6</v>
      </c>
      <c r="AL6" s="5">
        <f>AK6*$D$21</f>
        <v>66.408599999999993</v>
      </c>
      <c r="AM6" s="4">
        <v>7</v>
      </c>
      <c r="AN6" s="5">
        <f>AM6*$D$21</f>
        <v>77.476699999999994</v>
      </c>
      <c r="AO6" s="4">
        <v>8</v>
      </c>
      <c r="AP6" s="5">
        <f>AO6*$D$21</f>
        <v>88.544799999999995</v>
      </c>
      <c r="AQ6" s="4">
        <v>9</v>
      </c>
      <c r="AR6" s="5">
        <f>AQ6*$D$21</f>
        <v>99.612899999999996</v>
      </c>
      <c r="AS6" s="4">
        <v>10</v>
      </c>
      <c r="AT6" s="5">
        <f>AS6*$D$21</f>
        <v>110.681</v>
      </c>
      <c r="AU6" s="4">
        <v>11</v>
      </c>
      <c r="AV6" s="5">
        <f>AU6*$D$21</f>
        <v>121.7491</v>
      </c>
      <c r="AW6" s="4">
        <v>12</v>
      </c>
      <c r="AX6" s="5">
        <f>AW6*$D$21</f>
        <v>132.81719999999999</v>
      </c>
      <c r="AY6" s="4">
        <v>13</v>
      </c>
      <c r="AZ6" s="5">
        <f>AY6*$D$21</f>
        <v>143.8853</v>
      </c>
      <c r="BA6" s="4">
        <v>14</v>
      </c>
      <c r="BB6" s="5">
        <f>BA6*$D$21</f>
        <v>154.95339999999999</v>
      </c>
      <c r="BC6" s="4">
        <v>15</v>
      </c>
      <c r="BD6" s="5">
        <f>BC6*$D$21</f>
        <v>166.0215</v>
      </c>
      <c r="BE6" s="4">
        <v>15</v>
      </c>
      <c r="BF6" s="5">
        <f>BE6*$D$21</f>
        <v>166.0215</v>
      </c>
      <c r="BG6" s="4">
        <v>15</v>
      </c>
      <c r="BH6" s="5">
        <f>BG6*$D$21</f>
        <v>166.0215</v>
      </c>
      <c r="BI6" s="4">
        <v>15</v>
      </c>
      <c r="BJ6" s="5">
        <f>BI6*$D$21</f>
        <v>166.0215</v>
      </c>
      <c r="BK6" s="4">
        <v>15</v>
      </c>
      <c r="BL6" s="5">
        <f>BK6*$D$21</f>
        <v>166.0215</v>
      </c>
      <c r="BM6" s="4">
        <v>15</v>
      </c>
      <c r="BN6" s="5">
        <f>BM6*$D$21</f>
        <v>166.0215</v>
      </c>
      <c r="BO6" s="4">
        <v>15</v>
      </c>
      <c r="BP6" s="5">
        <f>BO6*$D$21</f>
        <v>166.0215</v>
      </c>
      <c r="BQ6" s="4">
        <v>15</v>
      </c>
      <c r="BR6" s="5">
        <f>BQ6*$D$21</f>
        <v>166.0215</v>
      </c>
      <c r="BS6" s="4">
        <v>15</v>
      </c>
      <c r="BT6" s="5">
        <f>BS6*$D$21</f>
        <v>166.0215</v>
      </c>
      <c r="BU6" s="4">
        <v>15</v>
      </c>
      <c r="BV6" s="5">
        <f>BU6*$D$21</f>
        <v>166.0215</v>
      </c>
      <c r="BW6" s="4">
        <v>15</v>
      </c>
      <c r="BX6" s="5">
        <f>BW6*$D$21</f>
        <v>166.0215</v>
      </c>
      <c r="BY6" s="4">
        <v>15</v>
      </c>
      <c r="BZ6" s="5">
        <f>BY6*$D$21</f>
        <v>166.0215</v>
      </c>
      <c r="CA6" s="4">
        <v>15</v>
      </c>
      <c r="CB6" s="5">
        <f>CA6*$D$21</f>
        <v>166.0215</v>
      </c>
      <c r="CC6" s="4">
        <v>15</v>
      </c>
      <c r="CD6" s="5">
        <f>CC6*$D$21</f>
        <v>166.0215</v>
      </c>
      <c r="CE6" s="4">
        <v>15</v>
      </c>
      <c r="CF6" s="5">
        <f>CE6*$D$21</f>
        <v>166.0215</v>
      </c>
      <c r="CG6" s="4">
        <v>15</v>
      </c>
      <c r="CH6" s="5">
        <f>CG6*$D$21</f>
        <v>166.0215</v>
      </c>
      <c r="CI6" s="4">
        <v>15</v>
      </c>
      <c r="CJ6" s="5">
        <f>CI6*$D$21</f>
        <v>166.0215</v>
      </c>
      <c r="CK6" s="4">
        <v>15</v>
      </c>
      <c r="CL6" s="5">
        <f>CK6*$D$21</f>
        <v>166.0215</v>
      </c>
      <c r="CM6" s="4">
        <v>15</v>
      </c>
      <c r="CN6" s="5">
        <f>CM6*$D$21</f>
        <v>166.0215</v>
      </c>
      <c r="CO6" s="4">
        <v>15</v>
      </c>
      <c r="CP6" s="5">
        <f>CO6*$D$21</f>
        <v>166.0215</v>
      </c>
      <c r="CQ6" s="4">
        <v>15</v>
      </c>
      <c r="CR6" s="5">
        <f>CQ6*$D$21</f>
        <v>166.0215</v>
      </c>
      <c r="CS6" s="4">
        <v>15</v>
      </c>
      <c r="CT6" s="5">
        <f>CS6*$D$21</f>
        <v>166.0215</v>
      </c>
      <c r="CU6" s="4">
        <v>15</v>
      </c>
      <c r="CV6" s="5">
        <f>CU6*$D$21</f>
        <v>166.0215</v>
      </c>
      <c r="CW6" s="4">
        <v>15</v>
      </c>
      <c r="CX6" s="5">
        <f>CW6*$D$21</f>
        <v>166.0215</v>
      </c>
      <c r="CY6" s="4">
        <v>15</v>
      </c>
      <c r="CZ6" s="5">
        <f>CY6*$D$21</f>
        <v>166.0215</v>
      </c>
      <c r="DA6" s="4">
        <v>15</v>
      </c>
      <c r="DB6" s="5">
        <f>DA6*$D$21</f>
        <v>166.0215</v>
      </c>
      <c r="DC6" s="98">
        <f>IF($DC$3&lt;=$DQ$5,0,IF($DC$3&gt;($DQ$5+$DQ$6),$DQ$6,IF($DC$3&gt;$DQ$5,($DC$3-$DQ$5))))</f>
        <v>0</v>
      </c>
      <c r="DD6" s="5">
        <f>DC6*$D$21</f>
        <v>0</v>
      </c>
      <c r="DF6" s="119"/>
      <c r="DG6" s="120"/>
      <c r="DH6">
        <v>6</v>
      </c>
      <c r="DI6" s="107"/>
      <c r="DJ6" s="6">
        <v>11</v>
      </c>
      <c r="DK6" s="1">
        <v>25</v>
      </c>
      <c r="DL6" s="49">
        <v>8.1217000000000006</v>
      </c>
      <c r="DM6" s="4"/>
      <c r="DN6" s="5">
        <f>DM6*$D$21</f>
        <v>0</v>
      </c>
      <c r="DQ6" s="65">
        <f>15*C2</f>
        <v>0</v>
      </c>
      <c r="DR6" s="62" t="s">
        <v>33</v>
      </c>
      <c r="DS6" s="62"/>
      <c r="DT6" s="63"/>
    </row>
    <row r="7" spans="1:124" x14ac:dyDescent="0.25">
      <c r="A7" s="107"/>
      <c r="B7" s="20">
        <v>25</v>
      </c>
      <c r="C7" s="1">
        <v>50</v>
      </c>
      <c r="D7" s="49">
        <v>11.068099999999999</v>
      </c>
      <c r="E7" s="4"/>
      <c r="F7" s="5">
        <f>E7*$D$22</f>
        <v>0</v>
      </c>
      <c r="G7" s="4"/>
      <c r="H7" s="5">
        <f>G7*$D$22</f>
        <v>0</v>
      </c>
      <c r="I7" s="4"/>
      <c r="J7" s="5">
        <f>I7*$D$22</f>
        <v>0</v>
      </c>
      <c r="K7" s="4"/>
      <c r="L7" s="5">
        <f>K7*$D$22</f>
        <v>0</v>
      </c>
      <c r="M7" s="4"/>
      <c r="N7" s="5">
        <f>M7*$D$22</f>
        <v>0</v>
      </c>
      <c r="O7" s="4"/>
      <c r="P7" s="5">
        <f>O7*$D$22</f>
        <v>0</v>
      </c>
      <c r="Q7" s="4"/>
      <c r="R7" s="5">
        <f>Q7*$D$22</f>
        <v>0</v>
      </c>
      <c r="S7" s="4"/>
      <c r="T7" s="5">
        <f>S7*$D$22</f>
        <v>0</v>
      </c>
      <c r="U7" s="4"/>
      <c r="V7" s="5">
        <f>U7*$D$22</f>
        <v>0</v>
      </c>
      <c r="W7" s="4"/>
      <c r="X7" s="5">
        <f>W7*$D$22</f>
        <v>0</v>
      </c>
      <c r="Y7" s="4"/>
      <c r="Z7" s="5">
        <f>Y7*$D$22</f>
        <v>0</v>
      </c>
      <c r="AA7" s="4"/>
      <c r="AB7" s="5">
        <f>AA7*$D$22</f>
        <v>0</v>
      </c>
      <c r="AC7" s="4"/>
      <c r="AD7" s="5">
        <f>AC7*$D$22</f>
        <v>0</v>
      </c>
      <c r="AE7" s="4"/>
      <c r="AF7" s="5">
        <f>AE7*$D$22</f>
        <v>0</v>
      </c>
      <c r="AG7" s="4"/>
      <c r="AH7" s="5">
        <f>AG7*$D$22</f>
        <v>0</v>
      </c>
      <c r="AI7" s="4"/>
      <c r="AJ7" s="5">
        <f>AI7*$D$22</f>
        <v>0</v>
      </c>
      <c r="AK7" s="4"/>
      <c r="AL7" s="5">
        <f>AK7*$D$22</f>
        <v>0</v>
      </c>
      <c r="AM7" s="4"/>
      <c r="AN7" s="5">
        <f>AM7*$D$22</f>
        <v>0</v>
      </c>
      <c r="AO7" s="4"/>
      <c r="AP7" s="5">
        <f>AO7*$D$22</f>
        <v>0</v>
      </c>
      <c r="AQ7" s="4"/>
      <c r="AR7" s="5">
        <f>AQ7*$D$22</f>
        <v>0</v>
      </c>
      <c r="AS7" s="4"/>
      <c r="AT7" s="5">
        <f>AS7*$D$22</f>
        <v>0</v>
      </c>
      <c r="AU7" s="4"/>
      <c r="AV7" s="5">
        <f>AU7*$D$22</f>
        <v>0</v>
      </c>
      <c r="AW7" s="4"/>
      <c r="AX7" s="5">
        <f>AW7*$D$22</f>
        <v>0</v>
      </c>
      <c r="AY7" s="4"/>
      <c r="AZ7" s="5">
        <f>AY7*$D$22</f>
        <v>0</v>
      </c>
      <c r="BA7" s="4"/>
      <c r="BB7" s="5">
        <f>BA7*$D$22</f>
        <v>0</v>
      </c>
      <c r="BC7" s="4"/>
      <c r="BD7" s="5">
        <f>BC7*$D$22</f>
        <v>0</v>
      </c>
      <c r="BE7" s="4">
        <v>1</v>
      </c>
      <c r="BF7" s="5">
        <f>BE7*$D$22</f>
        <v>11.068099999999999</v>
      </c>
      <c r="BG7" s="4">
        <v>2</v>
      </c>
      <c r="BH7" s="5">
        <f>BG7*$D$22</f>
        <v>22.136199999999999</v>
      </c>
      <c r="BI7" s="4">
        <v>3</v>
      </c>
      <c r="BJ7" s="5">
        <f>BI7*$D$22</f>
        <v>33.204299999999996</v>
      </c>
      <c r="BK7" s="4">
        <v>4</v>
      </c>
      <c r="BL7" s="5">
        <f>BK7*$D$22</f>
        <v>44.272399999999998</v>
      </c>
      <c r="BM7" s="4">
        <v>5</v>
      </c>
      <c r="BN7" s="5">
        <f>BM7*$D$22</f>
        <v>55.340499999999999</v>
      </c>
      <c r="BO7" s="4">
        <v>6</v>
      </c>
      <c r="BP7" s="5">
        <f>BO7*$D$22</f>
        <v>66.408599999999993</v>
      </c>
      <c r="BQ7" s="4">
        <v>7</v>
      </c>
      <c r="BR7" s="5">
        <f>BQ7*$D$22</f>
        <v>77.476699999999994</v>
      </c>
      <c r="BS7" s="4">
        <v>8</v>
      </c>
      <c r="BT7" s="5">
        <f>BS7*$D$22</f>
        <v>88.544799999999995</v>
      </c>
      <c r="BU7" s="4">
        <v>9</v>
      </c>
      <c r="BV7" s="5">
        <f>BU7*$D$22</f>
        <v>99.612899999999996</v>
      </c>
      <c r="BW7" s="4">
        <v>10</v>
      </c>
      <c r="BX7" s="5">
        <f>BW7*$D$22</f>
        <v>110.681</v>
      </c>
      <c r="BY7" s="4">
        <v>11</v>
      </c>
      <c r="BZ7" s="5">
        <f>BY7*$D$22</f>
        <v>121.7491</v>
      </c>
      <c r="CA7" s="4">
        <v>12</v>
      </c>
      <c r="CB7" s="5">
        <f>CA7*$D$22</f>
        <v>132.81719999999999</v>
      </c>
      <c r="CC7" s="4">
        <v>13</v>
      </c>
      <c r="CD7" s="5">
        <f>CC7*$D$22</f>
        <v>143.8853</v>
      </c>
      <c r="CE7" s="4">
        <v>14</v>
      </c>
      <c r="CF7" s="5">
        <f>CE7*$D$22</f>
        <v>154.95339999999999</v>
      </c>
      <c r="CG7" s="4">
        <v>15</v>
      </c>
      <c r="CH7" s="5">
        <f>CG7*$D$22</f>
        <v>166.0215</v>
      </c>
      <c r="CI7" s="4">
        <v>16</v>
      </c>
      <c r="CJ7" s="5">
        <f>CI7*$D$22</f>
        <v>177.08959999999999</v>
      </c>
      <c r="CK7" s="4">
        <v>17</v>
      </c>
      <c r="CL7" s="5">
        <f>CK7*$D$22</f>
        <v>188.15769999999998</v>
      </c>
      <c r="CM7" s="4">
        <v>18</v>
      </c>
      <c r="CN7" s="5">
        <f>CM7*$D$22</f>
        <v>199.22579999999999</v>
      </c>
      <c r="CO7" s="4">
        <v>19</v>
      </c>
      <c r="CP7" s="5">
        <f>CO7*$D$22</f>
        <v>210.29389999999998</v>
      </c>
      <c r="CQ7" s="4">
        <v>20</v>
      </c>
      <c r="CR7" s="5">
        <f>CQ7*$D$22</f>
        <v>221.36199999999999</v>
      </c>
      <c r="CS7" s="4">
        <v>21</v>
      </c>
      <c r="CT7" s="5">
        <f>CS7*$D$22</f>
        <v>232.43009999999998</v>
      </c>
      <c r="CU7" s="4">
        <v>22</v>
      </c>
      <c r="CV7" s="5">
        <f>CU7*$D$22</f>
        <v>243.4982</v>
      </c>
      <c r="CW7" s="4">
        <v>23</v>
      </c>
      <c r="CX7" s="5">
        <f>CW7*$D$22</f>
        <v>254.56629999999998</v>
      </c>
      <c r="CY7" s="4">
        <v>24</v>
      </c>
      <c r="CZ7" s="5">
        <f>CY7*$D$22</f>
        <v>265.63439999999997</v>
      </c>
      <c r="DA7" s="4">
        <v>25</v>
      </c>
      <c r="DB7" s="5">
        <f>DA7*$D$22</f>
        <v>276.70249999999999</v>
      </c>
      <c r="DC7" s="97">
        <f>IF($DC$3&lt;($DQ$5+$DQ$6),0,IF($DC$3&lt;=$DQ$5,0,IF($DC$3&gt;($DQ$5+$DQ$6+DQ7),DQ7,IF($DC$3&gt;$DQ$6,$DC$3-DQ5-DQ6))))</f>
        <v>0</v>
      </c>
      <c r="DD7" s="5">
        <f>DC7*$D$22</f>
        <v>0</v>
      </c>
      <c r="DF7" s="119"/>
      <c r="DG7" s="120"/>
      <c r="DH7">
        <v>7</v>
      </c>
      <c r="DI7" s="107"/>
      <c r="DJ7" s="20">
        <v>26</v>
      </c>
      <c r="DK7" s="1">
        <v>50</v>
      </c>
      <c r="DL7" s="49">
        <v>11.3741</v>
      </c>
      <c r="DM7" s="4"/>
      <c r="DN7" s="5">
        <f>DM7*$D$22</f>
        <v>0</v>
      </c>
      <c r="DQ7" s="65">
        <f>25*C2</f>
        <v>0</v>
      </c>
      <c r="DR7" s="23" t="s">
        <v>34</v>
      </c>
      <c r="DS7" s="23"/>
      <c r="DT7" s="64"/>
    </row>
    <row r="8" spans="1:124" x14ac:dyDescent="0.25">
      <c r="A8" s="107"/>
      <c r="B8" s="6">
        <v>51</v>
      </c>
      <c r="C8" s="6">
        <v>9999</v>
      </c>
      <c r="D8" s="49">
        <v>13.9229</v>
      </c>
      <c r="E8" s="4"/>
      <c r="F8" s="5">
        <f>E8*$D$23</f>
        <v>0</v>
      </c>
      <c r="G8" s="4"/>
      <c r="H8" s="5">
        <f>G8*$D$23</f>
        <v>0</v>
      </c>
      <c r="I8" s="4"/>
      <c r="J8" s="5">
        <f>I8*$D$23</f>
        <v>0</v>
      </c>
      <c r="K8" s="4"/>
      <c r="L8" s="5">
        <f>K8*$D$23</f>
        <v>0</v>
      </c>
      <c r="M8" s="4"/>
      <c r="N8" s="5">
        <f>M8*$D$23</f>
        <v>0</v>
      </c>
      <c r="O8" s="4"/>
      <c r="P8" s="5">
        <f>O8*$D$23</f>
        <v>0</v>
      </c>
      <c r="Q8" s="4"/>
      <c r="R8" s="5">
        <f>Q8*$D$23</f>
        <v>0</v>
      </c>
      <c r="S8" s="4"/>
      <c r="T8" s="5">
        <f>S8*$D$23</f>
        <v>0</v>
      </c>
      <c r="U8" s="4"/>
      <c r="V8" s="5">
        <f>U8*$D$23</f>
        <v>0</v>
      </c>
      <c r="W8" s="4"/>
      <c r="X8" s="5">
        <f>W8*$D$23</f>
        <v>0</v>
      </c>
      <c r="Y8" s="4"/>
      <c r="Z8" s="5">
        <f>Y8*$D$23</f>
        <v>0</v>
      </c>
      <c r="AA8" s="4"/>
      <c r="AB8" s="5">
        <f>AA8*$D$23</f>
        <v>0</v>
      </c>
      <c r="AC8" s="4"/>
      <c r="AD8" s="5">
        <f>AC8*$D$23</f>
        <v>0</v>
      </c>
      <c r="AE8" s="4"/>
      <c r="AF8" s="5">
        <f>AE8*$D$23</f>
        <v>0</v>
      </c>
      <c r="AG8" s="4"/>
      <c r="AH8" s="5">
        <f>AG8*$D$23</f>
        <v>0</v>
      </c>
      <c r="AI8" s="4"/>
      <c r="AJ8" s="5">
        <f>AI8*$D$23</f>
        <v>0</v>
      </c>
      <c r="AK8" s="4"/>
      <c r="AL8" s="5">
        <f>AK8*$D$23</f>
        <v>0</v>
      </c>
      <c r="AM8" s="4"/>
      <c r="AN8" s="5">
        <f>AM8*$D$23</f>
        <v>0</v>
      </c>
      <c r="AO8" s="4"/>
      <c r="AP8" s="5">
        <f>AO8*$D$23</f>
        <v>0</v>
      </c>
      <c r="AQ8" s="4"/>
      <c r="AR8" s="5">
        <f>AQ8*$D$23</f>
        <v>0</v>
      </c>
      <c r="AS8" s="4"/>
      <c r="AT8" s="5">
        <f>AS8*$D$23</f>
        <v>0</v>
      </c>
      <c r="AU8" s="4"/>
      <c r="AV8" s="5">
        <f>AU8*$D$23</f>
        <v>0</v>
      </c>
      <c r="AW8" s="4"/>
      <c r="AX8" s="5">
        <f>AW8*$D$23</f>
        <v>0</v>
      </c>
      <c r="AY8" s="4"/>
      <c r="AZ8" s="5">
        <f>AY8*$D$23</f>
        <v>0</v>
      </c>
      <c r="BA8" s="4"/>
      <c r="BB8" s="5">
        <f>BA8*$D$23</f>
        <v>0</v>
      </c>
      <c r="BC8" s="4"/>
      <c r="BD8" s="5">
        <f>BC8*$D$23</f>
        <v>0</v>
      </c>
      <c r="BE8" s="4"/>
      <c r="BF8" s="5">
        <f>BE8*$D$23</f>
        <v>0</v>
      </c>
      <c r="BG8" s="4"/>
      <c r="BH8" s="5">
        <f>BG8*$D$23</f>
        <v>0</v>
      </c>
      <c r="BI8" s="4"/>
      <c r="BJ8" s="5">
        <f>BI8*$D$23</f>
        <v>0</v>
      </c>
      <c r="BK8" s="4"/>
      <c r="BL8" s="5">
        <f>BK8*$D$23</f>
        <v>0</v>
      </c>
      <c r="BM8" s="4"/>
      <c r="BN8" s="5">
        <f>BM8*$D$23</f>
        <v>0</v>
      </c>
      <c r="BO8" s="4"/>
      <c r="BP8" s="5">
        <f>BO8*$D$23</f>
        <v>0</v>
      </c>
      <c r="BQ8" s="4"/>
      <c r="BR8" s="5">
        <f>BQ8*$D$23</f>
        <v>0</v>
      </c>
      <c r="BS8" s="4"/>
      <c r="BT8" s="5">
        <f>BS8*$D$23</f>
        <v>0</v>
      </c>
      <c r="BU8" s="4"/>
      <c r="BV8" s="5">
        <f>BU8*$D$23</f>
        <v>0</v>
      </c>
      <c r="BW8" s="4"/>
      <c r="BX8" s="5">
        <f>BW8*$D$23</f>
        <v>0</v>
      </c>
      <c r="BY8" s="4"/>
      <c r="BZ8" s="5">
        <f>BY8*$D$23</f>
        <v>0</v>
      </c>
      <c r="CA8" s="4"/>
      <c r="CB8" s="5">
        <f>CA8*$D$23</f>
        <v>0</v>
      </c>
      <c r="CC8" s="4"/>
      <c r="CD8" s="5">
        <f>CC8*$D$23</f>
        <v>0</v>
      </c>
      <c r="CE8" s="4"/>
      <c r="CF8" s="5">
        <f>CE8*$D$23</f>
        <v>0</v>
      </c>
      <c r="CG8" s="4"/>
      <c r="CH8" s="5">
        <f>CG8*$D$23</f>
        <v>0</v>
      </c>
      <c r="CI8" s="4"/>
      <c r="CJ8" s="5">
        <f>CI8*$D$23</f>
        <v>0</v>
      </c>
      <c r="CK8" s="4"/>
      <c r="CL8" s="5">
        <f>CK8*$D$23</f>
        <v>0</v>
      </c>
      <c r="CM8" s="4"/>
      <c r="CN8" s="5">
        <f>CM8*$D$23</f>
        <v>0</v>
      </c>
      <c r="CO8" s="4"/>
      <c r="CP8" s="5">
        <f>CO8*$D$23</f>
        <v>0</v>
      </c>
      <c r="CQ8" s="4"/>
      <c r="CR8" s="5">
        <f>CQ8*$D$23</f>
        <v>0</v>
      </c>
      <c r="CS8" s="4"/>
      <c r="CT8" s="5">
        <f>CS8*$D$23</f>
        <v>0</v>
      </c>
      <c r="CU8" s="4"/>
      <c r="CV8" s="5">
        <f>CU8*$D$23</f>
        <v>0</v>
      </c>
      <c r="CW8" s="4"/>
      <c r="CX8" s="5">
        <f>CW8*$D$23</f>
        <v>0</v>
      </c>
      <c r="CY8" s="4"/>
      <c r="CZ8" s="5">
        <f>CY8*$D$23</f>
        <v>0</v>
      </c>
      <c r="DA8" s="4"/>
      <c r="DB8" s="5">
        <f>DA8*$D$23</f>
        <v>0</v>
      </c>
      <c r="DC8" s="97">
        <f>IF($DQ$8&gt;=0,$DQ$8,0)</f>
        <v>0</v>
      </c>
      <c r="DD8" s="5">
        <f>DC8*$D$23</f>
        <v>0</v>
      </c>
      <c r="DF8" s="119"/>
      <c r="DG8" s="120"/>
      <c r="DI8" s="107"/>
      <c r="DJ8" s="6">
        <v>51</v>
      </c>
      <c r="DK8" s="6">
        <v>9999</v>
      </c>
      <c r="DL8" s="49">
        <v>13.6197</v>
      </c>
      <c r="DM8" s="4"/>
      <c r="DN8" s="5">
        <f>DM8*$D$23</f>
        <v>0</v>
      </c>
      <c r="DQ8">
        <f>IF(DQ7=0,0,IF((DC3-DQ5-DQ6-DQ7)&lt;=0,0,IF((DC3-DQ5-DQ6-DQ7)&gt;0,(DC3-DQ5-DQ6-DQ7))))</f>
        <v>0</v>
      </c>
      <c r="DR8" s="81" t="s">
        <v>29</v>
      </c>
    </row>
    <row r="9" spans="1:124" x14ac:dyDescent="0.25">
      <c r="A9" s="107"/>
      <c r="B9" s="21" t="s">
        <v>5</v>
      </c>
      <c r="C9" s="12"/>
      <c r="D9" s="12"/>
      <c r="E9" s="8"/>
      <c r="F9" s="5">
        <f>SUM(F5:F8)</f>
        <v>0</v>
      </c>
      <c r="G9" s="8"/>
      <c r="H9" s="5">
        <f>SUM(H5:H8)</f>
        <v>6.67</v>
      </c>
      <c r="I9" s="8"/>
      <c r="J9" s="5">
        <f>SUM(J5:J8)</f>
        <v>13.34</v>
      </c>
      <c r="K9" s="8"/>
      <c r="L9" s="5">
        <f t="shared" ref="L9" si="0">SUM(L5:L8)</f>
        <v>20.009999999999998</v>
      </c>
      <c r="M9" s="8"/>
      <c r="N9" s="5">
        <f t="shared" ref="N9" si="1">SUM(N5:N8)</f>
        <v>26.68</v>
      </c>
      <c r="O9" s="8"/>
      <c r="P9" s="5">
        <f t="shared" ref="P9" si="2">SUM(P5:P8)</f>
        <v>33.35</v>
      </c>
      <c r="Q9" s="8"/>
      <c r="R9" s="5">
        <f t="shared" ref="R9" si="3">SUM(R5:R8)</f>
        <v>40.019999999999996</v>
      </c>
      <c r="S9" s="8"/>
      <c r="T9" s="5">
        <f t="shared" ref="T9" si="4">SUM(T5:T8)</f>
        <v>46.69</v>
      </c>
      <c r="U9" s="8"/>
      <c r="V9" s="5">
        <f t="shared" ref="V9" si="5">SUM(V5:V8)</f>
        <v>53.36</v>
      </c>
      <c r="W9" s="8"/>
      <c r="X9" s="5">
        <f t="shared" ref="X9" si="6">SUM(X5:X8)</f>
        <v>60.03</v>
      </c>
      <c r="Y9" s="8"/>
      <c r="Z9" s="5">
        <f t="shared" ref="Z9" si="7">SUM(Z5:Z8)</f>
        <v>66.7</v>
      </c>
      <c r="AA9" s="8"/>
      <c r="AB9" s="5">
        <f t="shared" ref="AB9" si="8">SUM(AB5:AB8)</f>
        <v>77.768100000000004</v>
      </c>
      <c r="AC9" s="8"/>
      <c r="AD9" s="5">
        <f t="shared" ref="AD9" si="9">SUM(AD5:AD8)</f>
        <v>88.836200000000005</v>
      </c>
      <c r="AE9" s="8"/>
      <c r="AF9" s="5">
        <f t="shared" ref="AF9" si="10">SUM(AF5:AF8)</f>
        <v>99.904300000000006</v>
      </c>
      <c r="AG9" s="8"/>
      <c r="AH9" s="5">
        <f t="shared" ref="AH9" si="11">SUM(AH5:AH8)</f>
        <v>110.97239999999999</v>
      </c>
      <c r="AI9" s="8"/>
      <c r="AJ9" s="5">
        <f t="shared" ref="AJ9" si="12">SUM(AJ5:AJ8)</f>
        <v>122.04050000000001</v>
      </c>
      <c r="AK9" s="8"/>
      <c r="AL9" s="5">
        <f t="shared" ref="AL9" si="13">SUM(AL5:AL8)</f>
        <v>133.1086</v>
      </c>
      <c r="AM9" s="8"/>
      <c r="AN9" s="5">
        <f t="shared" ref="AN9" si="14">SUM(AN5:AN8)</f>
        <v>144.17669999999998</v>
      </c>
      <c r="AO9" s="8"/>
      <c r="AP9" s="5">
        <f t="shared" ref="AP9" si="15">SUM(AP5:AP8)</f>
        <v>155.2448</v>
      </c>
      <c r="AQ9" s="8"/>
      <c r="AR9" s="5">
        <f t="shared" ref="AR9" si="16">SUM(AR5:AR8)</f>
        <v>166.31290000000001</v>
      </c>
      <c r="AS9" s="8"/>
      <c r="AT9" s="5">
        <f t="shared" ref="AT9" si="17">SUM(AT5:AT8)</f>
        <v>177.381</v>
      </c>
      <c r="AU9" s="8"/>
      <c r="AV9" s="5">
        <f t="shared" ref="AV9" si="18">SUM(AV5:AV8)</f>
        <v>188.44909999999999</v>
      </c>
      <c r="AW9" s="8"/>
      <c r="AX9" s="5">
        <f t="shared" ref="AX9" si="19">SUM(AX5:AX8)</f>
        <v>199.5172</v>
      </c>
      <c r="AY9" s="8"/>
      <c r="AZ9" s="5">
        <f t="shared" ref="AZ9" si="20">SUM(AZ5:AZ8)</f>
        <v>210.58530000000002</v>
      </c>
      <c r="BA9" s="8"/>
      <c r="BB9" s="5">
        <f t="shared" ref="BB9" si="21">SUM(BB5:BB8)</f>
        <v>221.65339999999998</v>
      </c>
      <c r="BC9" s="8"/>
      <c r="BD9" s="5">
        <f t="shared" ref="BD9" si="22">SUM(BD5:BD8)</f>
        <v>232.72149999999999</v>
      </c>
      <c r="BE9" s="8"/>
      <c r="BF9" s="5">
        <f t="shared" ref="BF9" si="23">SUM(BF5:BF8)</f>
        <v>243.78959999999998</v>
      </c>
      <c r="BG9" s="8"/>
      <c r="BH9" s="5">
        <f t="shared" ref="BH9" si="24">SUM(BH5:BH8)</f>
        <v>254.85769999999999</v>
      </c>
      <c r="BI9" s="8"/>
      <c r="BJ9" s="5">
        <f t="shared" ref="BJ9" si="25">SUM(BJ5:BJ8)</f>
        <v>265.92579999999998</v>
      </c>
      <c r="BK9" s="8"/>
      <c r="BL9" s="5">
        <f t="shared" ref="BL9" si="26">SUM(BL5:BL8)</f>
        <v>276.9939</v>
      </c>
      <c r="BM9" s="8"/>
      <c r="BN9" s="5">
        <f t="shared" ref="BN9" si="27">SUM(BN5:BN8)</f>
        <v>288.06200000000001</v>
      </c>
      <c r="BO9" s="8"/>
      <c r="BP9" s="5">
        <f t="shared" ref="BP9" si="28">SUM(BP5:BP8)</f>
        <v>299.13009999999997</v>
      </c>
      <c r="BQ9" s="8"/>
      <c r="BR9" s="5">
        <f t="shared" ref="BR9" si="29">SUM(BR5:BR8)</f>
        <v>310.19819999999999</v>
      </c>
      <c r="BS9" s="8"/>
      <c r="BT9" s="5">
        <f t="shared" ref="BT9" si="30">SUM(BT5:BT8)</f>
        <v>321.2663</v>
      </c>
      <c r="BU9" s="8"/>
      <c r="BV9" s="5">
        <f t="shared" ref="BV9" si="31">SUM(BV5:BV8)</f>
        <v>332.33439999999996</v>
      </c>
      <c r="BW9" s="8"/>
      <c r="BX9" s="5">
        <f t="shared" ref="BX9" si="32">SUM(BX5:BX8)</f>
        <v>343.40249999999997</v>
      </c>
      <c r="BY9" s="8"/>
      <c r="BZ9" s="5">
        <f t="shared" ref="BZ9" si="33">SUM(BZ5:BZ8)</f>
        <v>354.47059999999999</v>
      </c>
      <c r="CA9" s="8"/>
      <c r="CB9" s="5">
        <f t="shared" ref="CB9" si="34">SUM(CB5:CB8)</f>
        <v>365.53869999999995</v>
      </c>
      <c r="CC9" s="8"/>
      <c r="CD9" s="5">
        <f t="shared" ref="CD9" si="35">SUM(CD5:CD8)</f>
        <v>376.60680000000002</v>
      </c>
      <c r="CE9" s="8"/>
      <c r="CF9" s="5">
        <f t="shared" ref="CF9" si="36">SUM(CF5:CF8)</f>
        <v>387.67489999999998</v>
      </c>
      <c r="CG9" s="8"/>
      <c r="CH9" s="5">
        <f t="shared" ref="CH9" si="37">SUM(CH5:CH8)</f>
        <v>398.74299999999999</v>
      </c>
      <c r="CI9" s="8"/>
      <c r="CJ9" s="5">
        <f t="shared" ref="CJ9" si="38">SUM(CJ5:CJ8)</f>
        <v>409.81110000000001</v>
      </c>
      <c r="CK9" s="8"/>
      <c r="CL9" s="5">
        <f t="shared" ref="CL9" si="39">SUM(CL5:CL8)</f>
        <v>420.87919999999997</v>
      </c>
      <c r="CM9" s="8"/>
      <c r="CN9" s="5">
        <f t="shared" ref="CN9" si="40">SUM(CN5:CN8)</f>
        <v>431.94729999999998</v>
      </c>
      <c r="CO9" s="8"/>
      <c r="CP9" s="5">
        <f t="shared" ref="CP9" si="41">SUM(CP5:CP8)</f>
        <v>443.0154</v>
      </c>
      <c r="CQ9" s="8"/>
      <c r="CR9" s="5">
        <f t="shared" ref="CR9" si="42">SUM(CR5:CR8)</f>
        <v>454.08349999999996</v>
      </c>
      <c r="CS9" s="8"/>
      <c r="CT9" s="5">
        <f t="shared" ref="CT9" si="43">SUM(CT5:CT8)</f>
        <v>465.15159999999997</v>
      </c>
      <c r="CU9" s="8"/>
      <c r="CV9" s="5">
        <f t="shared" ref="CV9" si="44">SUM(CV5:CV8)</f>
        <v>476.21969999999999</v>
      </c>
      <c r="CW9" s="8"/>
      <c r="CX9" s="5">
        <f t="shared" ref="CX9" si="45">SUM(CX5:CX8)</f>
        <v>487.28779999999995</v>
      </c>
      <c r="CY9" s="8"/>
      <c r="CZ9" s="5">
        <f t="shared" ref="CZ9" si="46">SUM(CZ5:CZ8)</f>
        <v>498.35589999999996</v>
      </c>
      <c r="DA9" s="8"/>
      <c r="DB9" s="5">
        <f t="shared" ref="DB9" si="47">SUM(DB5:DB8)</f>
        <v>509.42399999999998</v>
      </c>
      <c r="DC9" s="8"/>
      <c r="DD9" s="5">
        <f t="shared" ref="DD9" si="48">SUM(DD5:DD8)</f>
        <v>0</v>
      </c>
      <c r="DF9" s="119"/>
      <c r="DG9" s="120"/>
      <c r="DI9" s="107"/>
      <c r="DJ9" s="21" t="s">
        <v>5</v>
      </c>
      <c r="DK9" s="12"/>
      <c r="DL9" s="12"/>
      <c r="DM9" s="8"/>
      <c r="DN9" s="5">
        <f t="shared" ref="DN9" si="49">SUM(DN5:DN8)</f>
        <v>7537.1</v>
      </c>
    </row>
    <row r="10" spans="1:124" x14ac:dyDescent="0.25">
      <c r="A10" s="107"/>
      <c r="B10" s="12" t="s">
        <v>4</v>
      </c>
      <c r="C10" s="12"/>
      <c r="D10" s="12"/>
      <c r="E10" s="8"/>
      <c r="F10" s="5">
        <f>IF((F9&lt;=$D$18),$D$18,F9)</f>
        <v>66.7</v>
      </c>
      <c r="G10" s="8"/>
      <c r="H10" s="5">
        <f>IF((H9&lt;=$D$18),$D$18,H9)</f>
        <v>66.7</v>
      </c>
      <c r="I10" s="8"/>
      <c r="J10" s="5">
        <f>IF((J9&lt;=$D$18),$D$18,J9)</f>
        <v>66.7</v>
      </c>
      <c r="K10" s="8"/>
      <c r="L10" s="5">
        <f>IF((L9&lt;=$D$18),$D$18,L9)</f>
        <v>66.7</v>
      </c>
      <c r="M10" s="8"/>
      <c r="N10" s="5">
        <f>IF((N9&lt;=$D$18),$D$18,N9)</f>
        <v>66.7</v>
      </c>
      <c r="O10" s="8"/>
      <c r="P10" s="5">
        <f>IF((P9&lt;=$D$18),$D$18,P9)</f>
        <v>66.7</v>
      </c>
      <c r="Q10" s="8"/>
      <c r="R10" s="5">
        <f>IF((R9&lt;=$D$18),$D$18,R9)</f>
        <v>66.7</v>
      </c>
      <c r="S10" s="8"/>
      <c r="T10" s="5">
        <f>IF((T9&lt;=$D$18),$D$18,T9)</f>
        <v>66.7</v>
      </c>
      <c r="U10" s="8"/>
      <c r="V10" s="5">
        <f>IF((V9&lt;=$D$18),$D$18,V9)</f>
        <v>66.7</v>
      </c>
      <c r="W10" s="8"/>
      <c r="X10" s="5">
        <f>IF((X9&lt;=$D$18),$D$18,X9)</f>
        <v>66.7</v>
      </c>
      <c r="Y10" s="8"/>
      <c r="Z10" s="5">
        <f>IF((Z9&lt;=$D$18),$D$18,Z9)</f>
        <v>66.7</v>
      </c>
      <c r="AA10" s="8"/>
      <c r="AB10" s="5">
        <f>IF((AB9&lt;=$D$18),$D$18,AB9)</f>
        <v>77.768100000000004</v>
      </c>
      <c r="AC10" s="8"/>
      <c r="AD10" s="5">
        <f>IF((AD9&lt;=$D$18),$D$18,AD9)</f>
        <v>88.836200000000005</v>
      </c>
      <c r="AE10" s="8"/>
      <c r="AF10" s="5">
        <f>IF((AF9&lt;=$D$18),$D$18,AF9)</f>
        <v>99.904300000000006</v>
      </c>
      <c r="AG10" s="8"/>
      <c r="AH10" s="5">
        <f>IF((AH9&lt;=$D$18),$D$18,AH9)</f>
        <v>110.97239999999999</v>
      </c>
      <c r="AI10" s="8"/>
      <c r="AJ10" s="5">
        <f>IF((AJ9&lt;=$D$18),$D$18,AJ9)</f>
        <v>122.04050000000001</v>
      </c>
      <c r="AK10" s="8"/>
      <c r="AL10" s="5">
        <f>IF((AL9&lt;=$D$18),$D$18,AL9)</f>
        <v>133.1086</v>
      </c>
      <c r="AM10" s="8"/>
      <c r="AN10" s="5">
        <f>IF((AN9&lt;=$D$18),$D$18,AN9)</f>
        <v>144.17669999999998</v>
      </c>
      <c r="AO10" s="8"/>
      <c r="AP10" s="5">
        <f>IF((AP9&lt;=$D$18),$D$18,AP9)</f>
        <v>155.2448</v>
      </c>
      <c r="AQ10" s="8"/>
      <c r="AR10" s="5">
        <f>IF((AR9&lt;=$D$18),$D$18,AR9)</f>
        <v>166.31290000000001</v>
      </c>
      <c r="AS10" s="8"/>
      <c r="AT10" s="5">
        <f>IF((AT9&lt;=$D$18),$D$18,AT9)</f>
        <v>177.381</v>
      </c>
      <c r="AU10" s="8"/>
      <c r="AV10" s="5">
        <f>IF((AV9&lt;=$D$18),$D$18,AV9)</f>
        <v>188.44909999999999</v>
      </c>
      <c r="AW10" s="8"/>
      <c r="AX10" s="5">
        <f>IF((AX9&lt;=$D$18),$D$18,AX9)</f>
        <v>199.5172</v>
      </c>
      <c r="AY10" s="8"/>
      <c r="AZ10" s="5">
        <f>IF((AZ9&lt;=$D$18),$D$18,AZ9)</f>
        <v>210.58530000000002</v>
      </c>
      <c r="BA10" s="8"/>
      <c r="BB10" s="5">
        <f>IF((BB9&lt;=$D$18),$D$18,BB9)</f>
        <v>221.65339999999998</v>
      </c>
      <c r="BC10" s="8"/>
      <c r="BD10" s="5">
        <f>IF((BD9&lt;=$D$18),$D$18,BD9)</f>
        <v>232.72149999999999</v>
      </c>
      <c r="BE10" s="8"/>
      <c r="BF10" s="5">
        <f>IF((BF9&lt;=$D$18),$D$18,BF9)</f>
        <v>243.78959999999998</v>
      </c>
      <c r="BG10" s="8"/>
      <c r="BH10" s="5">
        <f>IF((BH9&lt;=$D$18),$D$18,BH9)</f>
        <v>254.85769999999999</v>
      </c>
      <c r="BI10" s="8"/>
      <c r="BJ10" s="5">
        <f>IF((BJ9&lt;=$D$18),$D$18,BJ9)</f>
        <v>265.92579999999998</v>
      </c>
      <c r="BK10" s="8"/>
      <c r="BL10" s="5">
        <f>IF((BL9&lt;=$D$18),$D$18,BL9)</f>
        <v>276.9939</v>
      </c>
      <c r="BM10" s="8"/>
      <c r="BN10" s="5">
        <f>IF((BN9&lt;=$D$18),$D$18,BN9)</f>
        <v>288.06200000000001</v>
      </c>
      <c r="BO10" s="8"/>
      <c r="BP10" s="5">
        <f>IF((BP9&lt;=$D$18),$D$18,BP9)</f>
        <v>299.13009999999997</v>
      </c>
      <c r="BQ10" s="8"/>
      <c r="BR10" s="5">
        <f>IF((BR9&lt;=$D$18),$D$18,BR9)</f>
        <v>310.19819999999999</v>
      </c>
      <c r="BS10" s="8"/>
      <c r="BT10" s="5">
        <f>IF((BT9&lt;=$D$18),$D$18,BT9)</f>
        <v>321.2663</v>
      </c>
      <c r="BU10" s="8"/>
      <c r="BV10" s="5">
        <f>IF((BV9&lt;=$D$18),$D$18,BV9)</f>
        <v>332.33439999999996</v>
      </c>
      <c r="BW10" s="8"/>
      <c r="BX10" s="5">
        <f>IF((BX9&lt;=$D$18),$D$18,BX9)</f>
        <v>343.40249999999997</v>
      </c>
      <c r="BY10" s="8"/>
      <c r="BZ10" s="5">
        <f>IF((BZ9&lt;=$D$18),$D$18,BZ9)</f>
        <v>354.47059999999999</v>
      </c>
      <c r="CA10" s="8"/>
      <c r="CB10" s="5">
        <f>IF((CB9&lt;=$D$18),$D$18,CB9)</f>
        <v>365.53869999999995</v>
      </c>
      <c r="CC10" s="8"/>
      <c r="CD10" s="5">
        <f>IF((CD9&lt;=$D$18),$D$18,CD9)</f>
        <v>376.60680000000002</v>
      </c>
      <c r="CE10" s="8"/>
      <c r="CF10" s="5">
        <f>IF((CF9&lt;=$D$18),$D$18,CF9)</f>
        <v>387.67489999999998</v>
      </c>
      <c r="CG10" s="8"/>
      <c r="CH10" s="5">
        <f>IF((CH9&lt;=$D$18),$D$18,CH9)</f>
        <v>398.74299999999999</v>
      </c>
      <c r="CI10" s="8"/>
      <c r="CJ10" s="5">
        <f>IF((CJ9&lt;=$D$18),$D$18,CJ9)</f>
        <v>409.81110000000001</v>
      </c>
      <c r="CK10" s="8"/>
      <c r="CL10" s="5">
        <f>IF((CL9&lt;=$D$18),$D$18,CL9)</f>
        <v>420.87919999999997</v>
      </c>
      <c r="CM10" s="8"/>
      <c r="CN10" s="5">
        <f>IF((CN9&lt;=$D$18),$D$18,CN9)</f>
        <v>431.94729999999998</v>
      </c>
      <c r="CO10" s="8"/>
      <c r="CP10" s="5">
        <f>IF((CP9&lt;=$D$18),$D$18,CP9)</f>
        <v>443.0154</v>
      </c>
      <c r="CQ10" s="8"/>
      <c r="CR10" s="5">
        <f>IF((CR9&lt;=$D$18),$D$18,CR9)</f>
        <v>454.08349999999996</v>
      </c>
      <c r="CS10" s="8"/>
      <c r="CT10" s="5">
        <f>IF((CT9&lt;=$D$18),$D$18,CT9)</f>
        <v>465.15159999999997</v>
      </c>
      <c r="CU10" s="8"/>
      <c r="CV10" s="5">
        <f>IF((CV9&lt;=$D$18),$D$18,CV9)</f>
        <v>476.21969999999999</v>
      </c>
      <c r="CW10" s="8"/>
      <c r="CX10" s="5">
        <f>IF((CX9&lt;=$D$18),$D$18,CX9)</f>
        <v>487.28779999999995</v>
      </c>
      <c r="CY10" s="8"/>
      <c r="CZ10" s="5">
        <f>IF((CZ9&lt;=$D$18),$D$18,CZ9)</f>
        <v>498.35589999999996</v>
      </c>
      <c r="DA10" s="8"/>
      <c r="DB10" s="5">
        <f>IF((DB9&lt;=$D$18),$D$18,DB9)</f>
        <v>509.42399999999998</v>
      </c>
      <c r="DC10" s="8"/>
      <c r="DD10" s="5">
        <f>IF((DD9&lt;=$D$3),$D$3*C2,DD9)</f>
        <v>0</v>
      </c>
      <c r="DF10" s="119"/>
      <c r="DG10" s="120"/>
      <c r="DI10" s="107"/>
      <c r="DJ10" s="12" t="s">
        <v>4</v>
      </c>
      <c r="DK10" s="12"/>
      <c r="DL10" s="12"/>
      <c r="DM10" s="8"/>
      <c r="DN10" s="5">
        <f>IF((DN9&lt;=$D$18),$D$18,DN9)</f>
        <v>7537.1</v>
      </c>
    </row>
    <row r="11" spans="1:124" x14ac:dyDescent="0.25">
      <c r="A11" s="107"/>
      <c r="B11" s="13" t="s">
        <v>2</v>
      </c>
      <c r="C11" s="13"/>
      <c r="D11" s="13"/>
      <c r="E11" s="14"/>
      <c r="F11" s="15">
        <f>F10</f>
        <v>66.7</v>
      </c>
      <c r="G11" s="14"/>
      <c r="H11" s="15">
        <f>H10</f>
        <v>66.7</v>
      </c>
      <c r="I11" s="14"/>
      <c r="J11" s="15">
        <f>J10</f>
        <v>66.7</v>
      </c>
      <c r="K11" s="14"/>
      <c r="L11" s="15">
        <f t="shared" ref="L11" si="50">L10</f>
        <v>66.7</v>
      </c>
      <c r="M11" s="14"/>
      <c r="N11" s="15">
        <f t="shared" ref="N11" si="51">N10</f>
        <v>66.7</v>
      </c>
      <c r="O11" s="14"/>
      <c r="P11" s="15">
        <f t="shared" ref="P11" si="52">P10</f>
        <v>66.7</v>
      </c>
      <c r="Q11" s="14"/>
      <c r="R11" s="15">
        <f t="shared" ref="R11" si="53">R10</f>
        <v>66.7</v>
      </c>
      <c r="S11" s="14"/>
      <c r="T11" s="15">
        <f t="shared" ref="T11" si="54">T10</f>
        <v>66.7</v>
      </c>
      <c r="U11" s="14"/>
      <c r="V11" s="15">
        <f t="shared" ref="V11:V12" si="55">V10</f>
        <v>66.7</v>
      </c>
      <c r="W11" s="14"/>
      <c r="X11" s="15">
        <f t="shared" ref="X11:X12" si="56">X10</f>
        <v>66.7</v>
      </c>
      <c r="Y11" s="14"/>
      <c r="Z11" s="15">
        <f t="shared" ref="Z11:Z12" si="57">Z10</f>
        <v>66.7</v>
      </c>
      <c r="AA11" s="14"/>
      <c r="AB11" s="15">
        <f t="shared" ref="AB11:AB12" si="58">AB10</f>
        <v>77.768100000000004</v>
      </c>
      <c r="AC11" s="14"/>
      <c r="AD11" s="15">
        <f t="shared" ref="AD11:AD12" si="59">AD10</f>
        <v>88.836200000000005</v>
      </c>
      <c r="AE11" s="14"/>
      <c r="AF11" s="15">
        <f t="shared" ref="AF11:AF12" si="60">AF10</f>
        <v>99.904300000000006</v>
      </c>
      <c r="AG11" s="14"/>
      <c r="AH11" s="15">
        <f t="shared" ref="AH11" si="61">AH10</f>
        <v>110.97239999999999</v>
      </c>
      <c r="AI11" s="14"/>
      <c r="AJ11" s="15">
        <f t="shared" ref="AJ11" si="62">AJ10</f>
        <v>122.04050000000001</v>
      </c>
      <c r="AK11" s="14"/>
      <c r="AL11" s="15">
        <f t="shared" ref="AL11" si="63">AL10</f>
        <v>133.1086</v>
      </c>
      <c r="AM11" s="14"/>
      <c r="AN11" s="15">
        <f t="shared" ref="AN11" si="64">AN10</f>
        <v>144.17669999999998</v>
      </c>
      <c r="AO11" s="14"/>
      <c r="AP11" s="15">
        <f t="shared" ref="AP11:AP12" si="65">AP10</f>
        <v>155.2448</v>
      </c>
      <c r="AQ11" s="14"/>
      <c r="AR11" s="15">
        <f t="shared" ref="AR11:AR12" si="66">AR10</f>
        <v>166.31290000000001</v>
      </c>
      <c r="AS11" s="14"/>
      <c r="AT11" s="15">
        <f t="shared" ref="AT11" si="67">AT10</f>
        <v>177.381</v>
      </c>
      <c r="AU11" s="14"/>
      <c r="AV11" s="15">
        <f t="shared" ref="AV11" si="68">AV10</f>
        <v>188.44909999999999</v>
      </c>
      <c r="AW11" s="14"/>
      <c r="AX11" s="15">
        <f t="shared" ref="AX11" si="69">AX10</f>
        <v>199.5172</v>
      </c>
      <c r="AY11" s="14"/>
      <c r="AZ11" s="15">
        <f t="shared" ref="AZ11" si="70">AZ10</f>
        <v>210.58530000000002</v>
      </c>
      <c r="BA11" s="14"/>
      <c r="BB11" s="15">
        <f t="shared" ref="BB11:BB12" si="71">BB10</f>
        <v>221.65339999999998</v>
      </c>
      <c r="BC11" s="14"/>
      <c r="BD11" s="15">
        <f t="shared" ref="BD11:BD12" si="72">BD10</f>
        <v>232.72149999999999</v>
      </c>
      <c r="BE11" s="14"/>
      <c r="BF11" s="15">
        <f t="shared" ref="BF11" si="73">BF10</f>
        <v>243.78959999999998</v>
      </c>
      <c r="BG11" s="14"/>
      <c r="BH11" s="15">
        <f t="shared" ref="BH11" si="74">BH10</f>
        <v>254.85769999999999</v>
      </c>
      <c r="BI11" s="14"/>
      <c r="BJ11" s="15">
        <f t="shared" ref="BJ11" si="75">BJ10</f>
        <v>265.92579999999998</v>
      </c>
      <c r="BK11" s="14"/>
      <c r="BL11" s="15">
        <f t="shared" ref="BL11" si="76">BL10</f>
        <v>276.9939</v>
      </c>
      <c r="BM11" s="14"/>
      <c r="BN11" s="15">
        <f t="shared" ref="BN11:BN12" si="77">BN10</f>
        <v>288.06200000000001</v>
      </c>
      <c r="BO11" s="14"/>
      <c r="BP11" s="15">
        <f t="shared" ref="BP11:BP12" si="78">BP10</f>
        <v>299.13009999999997</v>
      </c>
      <c r="BQ11" s="14"/>
      <c r="BR11" s="15">
        <f t="shared" ref="BR11" si="79">BR10</f>
        <v>310.19819999999999</v>
      </c>
      <c r="BS11" s="14"/>
      <c r="BT11" s="15">
        <f t="shared" ref="BT11" si="80">BT10</f>
        <v>321.2663</v>
      </c>
      <c r="BU11" s="14"/>
      <c r="BV11" s="15">
        <f t="shared" ref="BV11" si="81">BV10</f>
        <v>332.33439999999996</v>
      </c>
      <c r="BW11" s="14"/>
      <c r="BX11" s="15">
        <f t="shared" ref="BX11" si="82">BX10</f>
        <v>343.40249999999997</v>
      </c>
      <c r="BY11" s="14"/>
      <c r="BZ11" s="15">
        <f t="shared" ref="BZ11:BZ12" si="83">BZ10</f>
        <v>354.47059999999999</v>
      </c>
      <c r="CA11" s="14"/>
      <c r="CB11" s="15">
        <f t="shared" ref="CB11:CB12" si="84">CB10</f>
        <v>365.53869999999995</v>
      </c>
      <c r="CC11" s="14"/>
      <c r="CD11" s="15">
        <f t="shared" ref="CD11" si="85">CD10</f>
        <v>376.60680000000002</v>
      </c>
      <c r="CE11" s="14"/>
      <c r="CF11" s="15">
        <f t="shared" ref="CF11" si="86">CF10</f>
        <v>387.67489999999998</v>
      </c>
      <c r="CG11" s="14"/>
      <c r="CH11" s="15">
        <f t="shared" ref="CH11" si="87">CH10</f>
        <v>398.74299999999999</v>
      </c>
      <c r="CI11" s="14"/>
      <c r="CJ11" s="15">
        <f t="shared" ref="CJ11" si="88">CJ10</f>
        <v>409.81110000000001</v>
      </c>
      <c r="CK11" s="14"/>
      <c r="CL11" s="15">
        <f t="shared" ref="CL11:CL12" si="89">CL10</f>
        <v>420.87919999999997</v>
      </c>
      <c r="CM11" s="14"/>
      <c r="CN11" s="15">
        <f t="shared" ref="CN11:CN12" si="90">CN10</f>
        <v>431.94729999999998</v>
      </c>
      <c r="CO11" s="14"/>
      <c r="CP11" s="15">
        <f t="shared" ref="CP11" si="91">CP10</f>
        <v>443.0154</v>
      </c>
      <c r="CQ11" s="14"/>
      <c r="CR11" s="15">
        <f t="shared" ref="CR11" si="92">CR10</f>
        <v>454.08349999999996</v>
      </c>
      <c r="CS11" s="14"/>
      <c r="CT11" s="15">
        <f t="shared" ref="CT11" si="93">CT10</f>
        <v>465.15159999999997</v>
      </c>
      <c r="CU11" s="14"/>
      <c r="CV11" s="15">
        <f t="shared" ref="CV11" si="94">CV10</f>
        <v>476.21969999999999</v>
      </c>
      <c r="CW11" s="14"/>
      <c r="CX11" s="15">
        <f t="shared" ref="CX11:CX12" si="95">CX10</f>
        <v>487.28779999999995</v>
      </c>
      <c r="CY11" s="14"/>
      <c r="CZ11" s="15">
        <f t="shared" ref="CZ11:CZ12" si="96">CZ10</f>
        <v>498.35589999999996</v>
      </c>
      <c r="DA11" s="14"/>
      <c r="DB11" s="15">
        <f t="shared" ref="DB11" si="97">DB10</f>
        <v>509.42399999999998</v>
      </c>
      <c r="DC11" s="14"/>
      <c r="DD11" s="15">
        <f t="shared" ref="DD11" si="98">DD10</f>
        <v>0</v>
      </c>
      <c r="DF11" s="119"/>
      <c r="DG11" s="120"/>
      <c r="DI11" s="107"/>
      <c r="DJ11" s="13" t="s">
        <v>2</v>
      </c>
      <c r="DK11" s="13"/>
      <c r="DL11" s="13"/>
      <c r="DM11" s="14"/>
      <c r="DN11" s="15">
        <f t="shared" ref="DN11:DN12" si="99">DN10</f>
        <v>7537.1</v>
      </c>
    </row>
    <row r="12" spans="1:124" x14ac:dyDescent="0.25">
      <c r="A12" s="107"/>
      <c r="B12" s="16" t="s">
        <v>9</v>
      </c>
      <c r="C12" s="16"/>
      <c r="D12" s="16"/>
      <c r="E12" s="14"/>
      <c r="F12" s="15">
        <f>F11</f>
        <v>66.7</v>
      </c>
      <c r="G12" s="14"/>
      <c r="H12" s="15">
        <f>H11</f>
        <v>66.7</v>
      </c>
      <c r="I12" s="14"/>
      <c r="J12" s="15">
        <f>J11</f>
        <v>66.7</v>
      </c>
      <c r="K12" s="14"/>
      <c r="L12" s="15">
        <f>L11</f>
        <v>66.7</v>
      </c>
      <c r="M12" s="14"/>
      <c r="N12" s="15">
        <f>N11</f>
        <v>66.7</v>
      </c>
      <c r="O12" s="14"/>
      <c r="P12" s="15">
        <f>P11</f>
        <v>66.7</v>
      </c>
      <c r="Q12" s="14"/>
      <c r="R12" s="15">
        <f>R11</f>
        <v>66.7</v>
      </c>
      <c r="S12" s="14"/>
      <c r="T12" s="15">
        <f>T11</f>
        <v>66.7</v>
      </c>
      <c r="U12" s="14"/>
      <c r="V12" s="15">
        <f t="shared" si="55"/>
        <v>66.7</v>
      </c>
      <c r="W12" s="14"/>
      <c r="X12" s="15">
        <f t="shared" si="56"/>
        <v>66.7</v>
      </c>
      <c r="Y12" s="14"/>
      <c r="Z12" s="15">
        <f t="shared" si="57"/>
        <v>66.7</v>
      </c>
      <c r="AA12" s="14"/>
      <c r="AB12" s="15">
        <f t="shared" si="58"/>
        <v>77.768100000000004</v>
      </c>
      <c r="AC12" s="14"/>
      <c r="AD12" s="15">
        <f t="shared" si="59"/>
        <v>88.836200000000005</v>
      </c>
      <c r="AE12" s="14"/>
      <c r="AF12" s="15">
        <f t="shared" si="60"/>
        <v>99.904300000000006</v>
      </c>
      <c r="AG12" s="14"/>
      <c r="AH12" s="15">
        <f t="shared" ref="AH12" si="100">AH11</f>
        <v>110.97239999999999</v>
      </c>
      <c r="AI12" s="14"/>
      <c r="AJ12" s="15">
        <f t="shared" ref="AJ12" si="101">AJ11</f>
        <v>122.04050000000001</v>
      </c>
      <c r="AK12" s="14"/>
      <c r="AL12" s="15">
        <f t="shared" ref="AL12" si="102">AL11</f>
        <v>133.1086</v>
      </c>
      <c r="AM12" s="14"/>
      <c r="AN12" s="15">
        <f t="shared" ref="AN12" si="103">AN11</f>
        <v>144.17669999999998</v>
      </c>
      <c r="AO12" s="14"/>
      <c r="AP12" s="15">
        <f t="shared" si="65"/>
        <v>155.2448</v>
      </c>
      <c r="AQ12" s="14"/>
      <c r="AR12" s="15">
        <f t="shared" si="66"/>
        <v>166.31290000000001</v>
      </c>
      <c r="AS12" s="14"/>
      <c r="AT12" s="15">
        <f t="shared" ref="AT12" si="104">AT11</f>
        <v>177.381</v>
      </c>
      <c r="AU12" s="14"/>
      <c r="AV12" s="15">
        <f t="shared" ref="AV12" si="105">AV11</f>
        <v>188.44909999999999</v>
      </c>
      <c r="AW12" s="14"/>
      <c r="AX12" s="15">
        <f t="shared" ref="AX12" si="106">AX11</f>
        <v>199.5172</v>
      </c>
      <c r="AY12" s="14"/>
      <c r="AZ12" s="15">
        <f t="shared" ref="AZ12" si="107">AZ11</f>
        <v>210.58530000000002</v>
      </c>
      <c r="BA12" s="14"/>
      <c r="BB12" s="15">
        <f t="shared" si="71"/>
        <v>221.65339999999998</v>
      </c>
      <c r="BC12" s="14"/>
      <c r="BD12" s="15">
        <f t="shared" si="72"/>
        <v>232.72149999999999</v>
      </c>
      <c r="BE12" s="14"/>
      <c r="BF12" s="15">
        <f t="shared" ref="BF12" si="108">BF11</f>
        <v>243.78959999999998</v>
      </c>
      <c r="BG12" s="14"/>
      <c r="BH12" s="15">
        <f t="shared" ref="BH12" si="109">BH11</f>
        <v>254.85769999999999</v>
      </c>
      <c r="BI12" s="14"/>
      <c r="BJ12" s="15">
        <f t="shared" ref="BJ12" si="110">BJ11</f>
        <v>265.92579999999998</v>
      </c>
      <c r="BK12" s="14"/>
      <c r="BL12" s="15">
        <f t="shared" ref="BL12" si="111">BL11</f>
        <v>276.9939</v>
      </c>
      <c r="BM12" s="14"/>
      <c r="BN12" s="15">
        <f t="shared" si="77"/>
        <v>288.06200000000001</v>
      </c>
      <c r="BO12" s="14"/>
      <c r="BP12" s="15">
        <f t="shared" si="78"/>
        <v>299.13009999999997</v>
      </c>
      <c r="BQ12" s="14"/>
      <c r="BR12" s="15">
        <f t="shared" ref="BR12" si="112">BR11</f>
        <v>310.19819999999999</v>
      </c>
      <c r="BS12" s="14"/>
      <c r="BT12" s="15">
        <f t="shared" ref="BT12" si="113">BT11</f>
        <v>321.2663</v>
      </c>
      <c r="BU12" s="14"/>
      <c r="BV12" s="15">
        <f t="shared" ref="BV12" si="114">BV11</f>
        <v>332.33439999999996</v>
      </c>
      <c r="BW12" s="14"/>
      <c r="BX12" s="15">
        <f t="shared" ref="BX12" si="115">BX11</f>
        <v>343.40249999999997</v>
      </c>
      <c r="BY12" s="14"/>
      <c r="BZ12" s="15">
        <f t="shared" si="83"/>
        <v>354.47059999999999</v>
      </c>
      <c r="CA12" s="14"/>
      <c r="CB12" s="15">
        <f t="shared" si="84"/>
        <v>365.53869999999995</v>
      </c>
      <c r="CC12" s="14"/>
      <c r="CD12" s="15">
        <f t="shared" ref="CD12" si="116">CD11</f>
        <v>376.60680000000002</v>
      </c>
      <c r="CE12" s="14"/>
      <c r="CF12" s="15">
        <f t="shared" ref="CF12" si="117">CF11</f>
        <v>387.67489999999998</v>
      </c>
      <c r="CG12" s="14"/>
      <c r="CH12" s="15">
        <f t="shared" ref="CH12" si="118">CH11</f>
        <v>398.74299999999999</v>
      </c>
      <c r="CI12" s="14"/>
      <c r="CJ12" s="15">
        <f t="shared" ref="CJ12" si="119">CJ11</f>
        <v>409.81110000000001</v>
      </c>
      <c r="CK12" s="14"/>
      <c r="CL12" s="15">
        <f t="shared" si="89"/>
        <v>420.87919999999997</v>
      </c>
      <c r="CM12" s="14"/>
      <c r="CN12" s="15">
        <f t="shared" si="90"/>
        <v>431.94729999999998</v>
      </c>
      <c r="CO12" s="14"/>
      <c r="CP12" s="15">
        <f t="shared" ref="CP12" si="120">CP11</f>
        <v>443.0154</v>
      </c>
      <c r="CQ12" s="14"/>
      <c r="CR12" s="15">
        <f t="shared" ref="CR12" si="121">CR11</f>
        <v>454.08349999999996</v>
      </c>
      <c r="CS12" s="14"/>
      <c r="CT12" s="15">
        <f t="shared" ref="CT12" si="122">CT11</f>
        <v>465.15159999999997</v>
      </c>
      <c r="CU12" s="14"/>
      <c r="CV12" s="15">
        <f t="shared" ref="CV12" si="123">CV11</f>
        <v>476.21969999999999</v>
      </c>
      <c r="CW12" s="14"/>
      <c r="CX12" s="15">
        <f t="shared" si="95"/>
        <v>487.28779999999995</v>
      </c>
      <c r="CY12" s="14"/>
      <c r="CZ12" s="15">
        <f t="shared" si="96"/>
        <v>498.35589999999996</v>
      </c>
      <c r="DA12" s="14"/>
      <c r="DB12" s="15">
        <f t="shared" ref="DB12" si="124">DB11</f>
        <v>509.42399999999998</v>
      </c>
      <c r="DC12" s="14"/>
      <c r="DD12" s="15">
        <f t="shared" ref="DD12" si="125">DD11</f>
        <v>0</v>
      </c>
      <c r="DF12" s="119"/>
      <c r="DG12" s="120"/>
      <c r="DI12" s="107"/>
      <c r="DJ12" s="16" t="s">
        <v>9</v>
      </c>
      <c r="DK12" s="16"/>
      <c r="DL12" s="16"/>
      <c r="DM12" s="14"/>
      <c r="DN12" s="15">
        <f t="shared" si="99"/>
        <v>7537.1</v>
      </c>
    </row>
    <row r="13" spans="1:124" ht="15.75" thickBot="1" x14ac:dyDescent="0.3">
      <c r="A13" s="108"/>
      <c r="B13" s="17" t="s">
        <v>3</v>
      </c>
      <c r="C13" s="17"/>
      <c r="D13" s="17"/>
      <c r="E13" s="18"/>
      <c r="F13" s="19">
        <f>F11+F12</f>
        <v>133.4</v>
      </c>
      <c r="G13" s="18"/>
      <c r="H13" s="19">
        <f>H11+H12</f>
        <v>133.4</v>
      </c>
      <c r="I13" s="18"/>
      <c r="J13" s="19">
        <f>J11+J12</f>
        <v>133.4</v>
      </c>
      <c r="K13" s="18"/>
      <c r="L13" s="19">
        <f t="shared" ref="L13" si="126">L11+L12</f>
        <v>133.4</v>
      </c>
      <c r="M13" s="18"/>
      <c r="N13" s="19">
        <f t="shared" ref="N13" si="127">N11+N12</f>
        <v>133.4</v>
      </c>
      <c r="O13" s="18"/>
      <c r="P13" s="19">
        <f t="shared" ref="P13" si="128">P11+P12</f>
        <v>133.4</v>
      </c>
      <c r="Q13" s="18"/>
      <c r="R13" s="19">
        <f t="shared" ref="R13" si="129">R11+R12</f>
        <v>133.4</v>
      </c>
      <c r="S13" s="18"/>
      <c r="T13" s="19">
        <f t="shared" ref="T13" si="130">T11+T12</f>
        <v>133.4</v>
      </c>
      <c r="U13" s="18"/>
      <c r="V13" s="19">
        <f t="shared" ref="V13" si="131">V11+V12</f>
        <v>133.4</v>
      </c>
      <c r="W13" s="18"/>
      <c r="X13" s="19">
        <f t="shared" ref="X13" si="132">X11+X12</f>
        <v>133.4</v>
      </c>
      <c r="Y13" s="18"/>
      <c r="Z13" s="19">
        <f t="shared" ref="Z13" si="133">Z11+Z12</f>
        <v>133.4</v>
      </c>
      <c r="AA13" s="18"/>
      <c r="AB13" s="19">
        <f t="shared" ref="AB13" si="134">AB11+AB12</f>
        <v>155.53620000000001</v>
      </c>
      <c r="AC13" s="18"/>
      <c r="AD13" s="19">
        <f t="shared" ref="AD13" si="135">AD11+AD12</f>
        <v>177.67240000000001</v>
      </c>
      <c r="AE13" s="18"/>
      <c r="AF13" s="19">
        <f t="shared" ref="AF13" si="136">AF11+AF12</f>
        <v>199.80860000000001</v>
      </c>
      <c r="AG13" s="18"/>
      <c r="AH13" s="19">
        <f t="shared" ref="AH13" si="137">AH11+AH12</f>
        <v>221.94479999999999</v>
      </c>
      <c r="AI13" s="18"/>
      <c r="AJ13" s="19">
        <f t="shared" ref="AJ13" si="138">AJ11+AJ12</f>
        <v>244.08100000000002</v>
      </c>
      <c r="AK13" s="18"/>
      <c r="AL13" s="19">
        <f t="shared" ref="AL13" si="139">AL11+AL12</f>
        <v>266.21719999999999</v>
      </c>
      <c r="AM13" s="18"/>
      <c r="AN13" s="19">
        <f t="shared" ref="AN13" si="140">AN11+AN12</f>
        <v>288.35339999999997</v>
      </c>
      <c r="AO13" s="18"/>
      <c r="AP13" s="19">
        <f t="shared" ref="AP13" si="141">AP11+AP12</f>
        <v>310.4896</v>
      </c>
      <c r="AQ13" s="18"/>
      <c r="AR13" s="19">
        <f t="shared" ref="AR13" si="142">AR11+AR12</f>
        <v>332.62580000000003</v>
      </c>
      <c r="AS13" s="18"/>
      <c r="AT13" s="19">
        <f t="shared" ref="AT13" si="143">AT11+AT12</f>
        <v>354.762</v>
      </c>
      <c r="AU13" s="18"/>
      <c r="AV13" s="19">
        <f t="shared" ref="AV13" si="144">AV11+AV12</f>
        <v>376.89819999999997</v>
      </c>
      <c r="AW13" s="18"/>
      <c r="AX13" s="19">
        <f t="shared" ref="AX13" si="145">AX11+AX12</f>
        <v>399.03440000000001</v>
      </c>
      <c r="AY13" s="18"/>
      <c r="AZ13" s="19">
        <f t="shared" ref="AZ13" si="146">AZ11+AZ12</f>
        <v>421.17060000000004</v>
      </c>
      <c r="BA13" s="18"/>
      <c r="BB13" s="19">
        <f t="shared" ref="BB13" si="147">BB11+BB12</f>
        <v>443.30679999999995</v>
      </c>
      <c r="BC13" s="18"/>
      <c r="BD13" s="19">
        <f t="shared" ref="BD13" si="148">BD11+BD12</f>
        <v>465.44299999999998</v>
      </c>
      <c r="BE13" s="18"/>
      <c r="BF13" s="19">
        <f t="shared" ref="BF13" si="149">BF11+BF12</f>
        <v>487.57919999999996</v>
      </c>
      <c r="BG13" s="18"/>
      <c r="BH13" s="19">
        <f t="shared" ref="BH13" si="150">BH11+BH12</f>
        <v>509.71539999999999</v>
      </c>
      <c r="BI13" s="18"/>
      <c r="BJ13" s="19">
        <f t="shared" ref="BJ13" si="151">BJ11+BJ12</f>
        <v>531.85159999999996</v>
      </c>
      <c r="BK13" s="18"/>
      <c r="BL13" s="19">
        <f t="shared" ref="BL13" si="152">BL11+BL12</f>
        <v>553.98779999999999</v>
      </c>
      <c r="BM13" s="18"/>
      <c r="BN13" s="19">
        <f t="shared" ref="BN13" si="153">BN11+BN12</f>
        <v>576.12400000000002</v>
      </c>
      <c r="BO13" s="18"/>
      <c r="BP13" s="19">
        <f t="shared" ref="BP13" si="154">BP11+BP12</f>
        <v>598.26019999999994</v>
      </c>
      <c r="BQ13" s="18"/>
      <c r="BR13" s="19">
        <f t="shared" ref="BR13" si="155">BR11+BR12</f>
        <v>620.39639999999997</v>
      </c>
      <c r="BS13" s="18"/>
      <c r="BT13" s="19">
        <f t="shared" ref="BT13" si="156">BT11+BT12</f>
        <v>642.5326</v>
      </c>
      <c r="BU13" s="18"/>
      <c r="BV13" s="19">
        <f t="shared" ref="BV13" si="157">BV11+BV12</f>
        <v>664.66879999999992</v>
      </c>
      <c r="BW13" s="18"/>
      <c r="BX13" s="19">
        <f t="shared" ref="BX13" si="158">BX11+BX12</f>
        <v>686.80499999999995</v>
      </c>
      <c r="BY13" s="18"/>
      <c r="BZ13" s="19">
        <f t="shared" ref="BZ13" si="159">BZ11+BZ12</f>
        <v>708.94119999999998</v>
      </c>
      <c r="CA13" s="18"/>
      <c r="CB13" s="19">
        <f t="shared" ref="CB13" si="160">CB11+CB12</f>
        <v>731.0773999999999</v>
      </c>
      <c r="CC13" s="18"/>
      <c r="CD13" s="19">
        <f t="shared" ref="CD13" si="161">CD11+CD12</f>
        <v>753.21360000000004</v>
      </c>
      <c r="CE13" s="18"/>
      <c r="CF13" s="19">
        <f t="shared" ref="CF13" si="162">CF11+CF12</f>
        <v>775.34979999999996</v>
      </c>
      <c r="CG13" s="18"/>
      <c r="CH13" s="19">
        <f t="shared" ref="CH13" si="163">CH11+CH12</f>
        <v>797.48599999999999</v>
      </c>
      <c r="CI13" s="18"/>
      <c r="CJ13" s="19">
        <f t="shared" ref="CJ13" si="164">CJ11+CJ12</f>
        <v>819.62220000000002</v>
      </c>
      <c r="CK13" s="18"/>
      <c r="CL13" s="19">
        <f t="shared" ref="CL13" si="165">CL11+CL12</f>
        <v>841.75839999999994</v>
      </c>
      <c r="CM13" s="18"/>
      <c r="CN13" s="19">
        <f t="shared" ref="CN13" si="166">CN11+CN12</f>
        <v>863.89459999999997</v>
      </c>
      <c r="CO13" s="18"/>
      <c r="CP13" s="19">
        <f t="shared" ref="CP13" si="167">CP11+CP12</f>
        <v>886.0308</v>
      </c>
      <c r="CQ13" s="18"/>
      <c r="CR13" s="19">
        <f t="shared" ref="CR13" si="168">CR11+CR12</f>
        <v>908.16699999999992</v>
      </c>
      <c r="CS13" s="18"/>
      <c r="CT13" s="19">
        <f t="shared" ref="CT13" si="169">CT11+CT12</f>
        <v>930.30319999999995</v>
      </c>
      <c r="CU13" s="18"/>
      <c r="CV13" s="19">
        <f t="shared" ref="CV13" si="170">CV11+CV12</f>
        <v>952.43939999999998</v>
      </c>
      <c r="CW13" s="18"/>
      <c r="CX13" s="19">
        <f t="shared" ref="CX13" si="171">CX11+CX12</f>
        <v>974.57559999999989</v>
      </c>
      <c r="CY13" s="18"/>
      <c r="CZ13" s="19">
        <f t="shared" ref="CZ13" si="172">CZ11+CZ12</f>
        <v>996.71179999999993</v>
      </c>
      <c r="DA13" s="18"/>
      <c r="DB13" s="19">
        <f t="shared" ref="DB13" si="173">DB11+DB12</f>
        <v>1018.848</v>
      </c>
      <c r="DC13" s="18"/>
      <c r="DD13" s="19">
        <f t="shared" ref="DD13" si="174">DD11+DD12</f>
        <v>0</v>
      </c>
      <c r="DF13" s="121"/>
      <c r="DG13" s="122"/>
      <c r="DI13" s="108"/>
      <c r="DJ13" s="17" t="s">
        <v>3</v>
      </c>
      <c r="DK13" s="17"/>
      <c r="DL13" s="17"/>
      <c r="DM13" s="18"/>
      <c r="DN13" s="19">
        <f t="shared" ref="DN13" si="175">DN11+DN12</f>
        <v>15074.2</v>
      </c>
    </row>
    <row r="14" spans="1:124" x14ac:dyDescent="0.25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3"/>
      <c r="DI14" s="23"/>
    </row>
    <row r="16" spans="1:124" ht="15.75" thickBot="1" x14ac:dyDescent="0.3">
      <c r="A16" s="103"/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3"/>
      <c r="AY16" s="103"/>
      <c r="AZ16" s="103"/>
      <c r="BA16" s="103"/>
      <c r="BB16" s="103"/>
      <c r="BC16" s="103"/>
      <c r="BD16" s="103"/>
      <c r="BE16" s="103"/>
      <c r="BF16" s="103"/>
      <c r="BG16" s="103"/>
      <c r="BH16" s="103"/>
      <c r="BI16" s="103"/>
      <c r="BJ16" s="103"/>
      <c r="BK16" s="103"/>
      <c r="BL16" s="103"/>
      <c r="BM16" s="103"/>
      <c r="BN16" s="103"/>
      <c r="BO16" s="103"/>
      <c r="BP16" s="103"/>
      <c r="BQ16" s="103"/>
      <c r="BR16" s="103"/>
      <c r="BS16" s="103"/>
      <c r="BT16" s="103"/>
      <c r="BU16" s="103"/>
      <c r="BV16" s="103"/>
      <c r="BW16" s="103"/>
      <c r="BX16" s="103"/>
      <c r="BY16" s="103"/>
      <c r="BZ16" s="103"/>
      <c r="CA16" s="103"/>
      <c r="CB16" s="103"/>
      <c r="CC16" s="103"/>
      <c r="CD16" s="103"/>
      <c r="CE16" s="103"/>
      <c r="CF16" s="103"/>
      <c r="CG16" s="103"/>
      <c r="CH16" s="103"/>
      <c r="CI16" s="103"/>
      <c r="CJ16" s="103"/>
      <c r="CK16" s="103"/>
      <c r="CL16" s="103"/>
      <c r="CM16" s="103"/>
      <c r="CN16" s="103"/>
      <c r="CO16" s="103"/>
      <c r="CP16" s="103"/>
      <c r="CQ16" s="103"/>
      <c r="CR16" s="103"/>
      <c r="CS16" s="103"/>
      <c r="CT16" s="103"/>
      <c r="CU16" s="103"/>
      <c r="CV16" s="103"/>
      <c r="CW16" s="103"/>
      <c r="CX16" s="103"/>
      <c r="CY16" s="103"/>
      <c r="CZ16" s="103"/>
      <c r="DA16" s="103"/>
      <c r="DB16" s="103"/>
      <c r="DC16" s="103"/>
      <c r="DD16" s="103"/>
    </row>
    <row r="17" spans="1:124" ht="15.75" thickBot="1" x14ac:dyDescent="0.3">
      <c r="A17" s="131"/>
      <c r="B17" s="131"/>
      <c r="C17" s="53">
        <f>CALCULADORA!B6</f>
        <v>0</v>
      </c>
      <c r="D17" s="54" t="s">
        <v>47</v>
      </c>
      <c r="DC17" s="113" t="s">
        <v>21</v>
      </c>
      <c r="DD17" s="114"/>
      <c r="DF17" s="117" t="s">
        <v>11</v>
      </c>
      <c r="DG17" s="118"/>
      <c r="DQ17" s="59" t="s">
        <v>26</v>
      </c>
      <c r="DR17" s="60"/>
      <c r="DS17" s="60"/>
      <c r="DT17" s="61"/>
    </row>
    <row r="18" spans="1:124" ht="15" customHeight="1" thickBot="1" x14ac:dyDescent="0.3">
      <c r="A18" s="106" t="s">
        <v>48</v>
      </c>
      <c r="B18" s="123" t="s">
        <v>28</v>
      </c>
      <c r="C18" s="123"/>
      <c r="D18" s="48">
        <v>66.7</v>
      </c>
      <c r="E18" s="9">
        <v>0</v>
      </c>
      <c r="F18" s="10"/>
      <c r="G18" s="9">
        <v>1</v>
      </c>
      <c r="H18" s="10"/>
      <c r="I18" s="9">
        <v>2</v>
      </c>
      <c r="J18" s="10"/>
      <c r="K18" s="9">
        <v>3</v>
      </c>
      <c r="L18" s="10"/>
      <c r="M18" s="9">
        <v>4</v>
      </c>
      <c r="N18" s="10"/>
      <c r="O18" s="9">
        <v>5</v>
      </c>
      <c r="P18" s="10"/>
      <c r="Q18" s="9">
        <v>6</v>
      </c>
      <c r="R18" s="10"/>
      <c r="S18" s="9">
        <v>7</v>
      </c>
      <c r="T18" s="10"/>
      <c r="U18" s="9">
        <v>8</v>
      </c>
      <c r="V18" s="10"/>
      <c r="W18" s="9">
        <v>9</v>
      </c>
      <c r="X18" s="10"/>
      <c r="Y18" s="9">
        <v>10</v>
      </c>
      <c r="Z18" s="10"/>
      <c r="AA18" s="9">
        <v>11</v>
      </c>
      <c r="AB18" s="10"/>
      <c r="AC18" s="9">
        <v>12</v>
      </c>
      <c r="AD18" s="10"/>
      <c r="AE18" s="9">
        <v>13</v>
      </c>
      <c r="AF18" s="10"/>
      <c r="AG18" s="9">
        <v>14</v>
      </c>
      <c r="AH18" s="10"/>
      <c r="AI18" s="9">
        <v>15</v>
      </c>
      <c r="AJ18" s="10"/>
      <c r="AK18" s="9">
        <v>16</v>
      </c>
      <c r="AL18" s="10"/>
      <c r="AM18" s="9">
        <v>17</v>
      </c>
      <c r="AN18" s="10"/>
      <c r="AO18" s="9">
        <v>18</v>
      </c>
      <c r="AP18" s="10"/>
      <c r="AQ18" s="9">
        <v>19</v>
      </c>
      <c r="AR18" s="10"/>
      <c r="AS18" s="9">
        <v>20</v>
      </c>
      <c r="AT18" s="10"/>
      <c r="AU18" s="9">
        <v>21</v>
      </c>
      <c r="AV18" s="10"/>
      <c r="AW18" s="9">
        <v>22</v>
      </c>
      <c r="AX18" s="10"/>
      <c r="AY18" s="9">
        <v>23</v>
      </c>
      <c r="AZ18" s="10"/>
      <c r="BA18" s="9">
        <v>24</v>
      </c>
      <c r="BB18" s="10"/>
      <c r="BC18" s="9">
        <v>25</v>
      </c>
      <c r="BD18" s="10"/>
      <c r="BE18" s="9">
        <v>26</v>
      </c>
      <c r="BF18" s="10"/>
      <c r="BG18" s="9">
        <v>27</v>
      </c>
      <c r="BH18" s="10"/>
      <c r="BI18" s="9">
        <v>28</v>
      </c>
      <c r="BJ18" s="10"/>
      <c r="BK18" s="9">
        <v>29</v>
      </c>
      <c r="BL18" s="10"/>
      <c r="BM18" s="9">
        <v>30</v>
      </c>
      <c r="BN18" s="10"/>
      <c r="BO18" s="9">
        <v>31</v>
      </c>
      <c r="BP18" s="10"/>
      <c r="BQ18" s="9">
        <v>32</v>
      </c>
      <c r="BR18" s="10"/>
      <c r="BS18" s="9">
        <v>33</v>
      </c>
      <c r="BT18" s="10"/>
      <c r="BU18" s="9">
        <v>34</v>
      </c>
      <c r="BV18" s="10"/>
      <c r="BW18" s="9">
        <v>35</v>
      </c>
      <c r="BX18" s="10"/>
      <c r="BY18" s="9">
        <v>36</v>
      </c>
      <c r="BZ18" s="10"/>
      <c r="CA18" s="9">
        <v>37</v>
      </c>
      <c r="CB18" s="10"/>
      <c r="CC18" s="9">
        <v>38</v>
      </c>
      <c r="CD18" s="10"/>
      <c r="CE18" s="9">
        <v>39</v>
      </c>
      <c r="CF18" s="10"/>
      <c r="CG18" s="9">
        <v>40</v>
      </c>
      <c r="CH18" s="10"/>
      <c r="CI18" s="9">
        <v>41</v>
      </c>
      <c r="CJ18" s="10"/>
      <c r="CK18" s="9">
        <v>42</v>
      </c>
      <c r="CL18" s="10"/>
      <c r="CM18" s="9">
        <v>43</v>
      </c>
      <c r="CN18" s="10"/>
      <c r="CO18" s="9">
        <v>44</v>
      </c>
      <c r="CP18" s="10"/>
      <c r="CQ18" s="9">
        <v>45</v>
      </c>
      <c r="CR18" s="10"/>
      <c r="CS18" s="9">
        <v>46</v>
      </c>
      <c r="CT18" s="10"/>
      <c r="CU18" s="9">
        <v>47</v>
      </c>
      <c r="CV18" s="10"/>
      <c r="CW18" s="9">
        <v>48</v>
      </c>
      <c r="CX18" s="10"/>
      <c r="CY18" s="9">
        <v>49</v>
      </c>
      <c r="CZ18" s="10"/>
      <c r="DA18" s="9">
        <v>50</v>
      </c>
      <c r="DB18" s="10"/>
      <c r="DC18" s="55">
        <f>CALCULADORA!B4</f>
        <v>0</v>
      </c>
      <c r="DD18" s="56" t="s">
        <v>24</v>
      </c>
      <c r="DF18" s="119"/>
      <c r="DG18" s="120"/>
      <c r="DH18" s="93" t="s">
        <v>40</v>
      </c>
      <c r="DQ18" s="65">
        <f>DC18-DC20</f>
        <v>0</v>
      </c>
      <c r="DR18" s="62" t="s">
        <v>31</v>
      </c>
      <c r="DS18" s="62"/>
      <c r="DT18" s="63"/>
    </row>
    <row r="19" spans="1:124" ht="25.5" customHeight="1" x14ac:dyDescent="0.25">
      <c r="A19" s="107"/>
      <c r="B19" s="126" t="s">
        <v>0</v>
      </c>
      <c r="C19" s="127"/>
      <c r="D19" s="2" t="s">
        <v>1</v>
      </c>
      <c r="E19" s="7" t="s">
        <v>7</v>
      </c>
      <c r="F19" s="3" t="s">
        <v>6</v>
      </c>
      <c r="G19" s="7" t="s">
        <v>7</v>
      </c>
      <c r="H19" s="3" t="s">
        <v>6</v>
      </c>
      <c r="I19" s="7" t="s">
        <v>7</v>
      </c>
      <c r="J19" s="3" t="s">
        <v>6</v>
      </c>
      <c r="K19" s="7" t="s">
        <v>7</v>
      </c>
      <c r="L19" s="3" t="s">
        <v>6</v>
      </c>
      <c r="M19" s="7" t="s">
        <v>7</v>
      </c>
      <c r="N19" s="3" t="s">
        <v>6</v>
      </c>
      <c r="O19" s="7" t="s">
        <v>7</v>
      </c>
      <c r="P19" s="3" t="s">
        <v>6</v>
      </c>
      <c r="Q19" s="7" t="s">
        <v>7</v>
      </c>
      <c r="R19" s="3" t="s">
        <v>6</v>
      </c>
      <c r="S19" s="7" t="s">
        <v>7</v>
      </c>
      <c r="T19" s="3" t="s">
        <v>6</v>
      </c>
      <c r="U19" s="7" t="s">
        <v>7</v>
      </c>
      <c r="V19" s="3" t="s">
        <v>6</v>
      </c>
      <c r="W19" s="7" t="s">
        <v>7</v>
      </c>
      <c r="X19" s="3" t="s">
        <v>6</v>
      </c>
      <c r="Y19" s="7" t="s">
        <v>7</v>
      </c>
      <c r="Z19" s="3" t="s">
        <v>6</v>
      </c>
      <c r="AA19" s="7" t="s">
        <v>7</v>
      </c>
      <c r="AB19" s="3" t="s">
        <v>6</v>
      </c>
      <c r="AC19" s="7" t="s">
        <v>7</v>
      </c>
      <c r="AD19" s="3" t="s">
        <v>6</v>
      </c>
      <c r="AE19" s="7" t="s">
        <v>7</v>
      </c>
      <c r="AF19" s="3" t="s">
        <v>6</v>
      </c>
      <c r="AG19" s="7" t="s">
        <v>7</v>
      </c>
      <c r="AH19" s="3" t="s">
        <v>6</v>
      </c>
      <c r="AI19" s="7" t="s">
        <v>7</v>
      </c>
      <c r="AJ19" s="3" t="s">
        <v>6</v>
      </c>
      <c r="AK19" s="7" t="s">
        <v>7</v>
      </c>
      <c r="AL19" s="3" t="s">
        <v>6</v>
      </c>
      <c r="AM19" s="7" t="s">
        <v>7</v>
      </c>
      <c r="AN19" s="3" t="s">
        <v>6</v>
      </c>
      <c r="AO19" s="7" t="s">
        <v>7</v>
      </c>
      <c r="AP19" s="3" t="s">
        <v>6</v>
      </c>
      <c r="AQ19" s="7" t="s">
        <v>7</v>
      </c>
      <c r="AR19" s="3" t="s">
        <v>6</v>
      </c>
      <c r="AS19" s="7" t="s">
        <v>7</v>
      </c>
      <c r="AT19" s="3" t="s">
        <v>6</v>
      </c>
      <c r="AU19" s="7" t="s">
        <v>7</v>
      </c>
      <c r="AV19" s="3" t="s">
        <v>6</v>
      </c>
      <c r="AW19" s="7" t="s">
        <v>7</v>
      </c>
      <c r="AX19" s="3" t="s">
        <v>6</v>
      </c>
      <c r="AY19" s="7" t="s">
        <v>7</v>
      </c>
      <c r="AZ19" s="3" t="s">
        <v>6</v>
      </c>
      <c r="BA19" s="7" t="s">
        <v>7</v>
      </c>
      <c r="BB19" s="3" t="s">
        <v>6</v>
      </c>
      <c r="BC19" s="7" t="s">
        <v>7</v>
      </c>
      <c r="BD19" s="3" t="s">
        <v>6</v>
      </c>
      <c r="BE19" s="7" t="s">
        <v>7</v>
      </c>
      <c r="BF19" s="3" t="s">
        <v>6</v>
      </c>
      <c r="BG19" s="7" t="s">
        <v>7</v>
      </c>
      <c r="BH19" s="3" t="s">
        <v>6</v>
      </c>
      <c r="BI19" s="7" t="s">
        <v>7</v>
      </c>
      <c r="BJ19" s="3" t="s">
        <v>6</v>
      </c>
      <c r="BK19" s="7" t="s">
        <v>7</v>
      </c>
      <c r="BL19" s="3" t="s">
        <v>6</v>
      </c>
      <c r="BM19" s="7" t="s">
        <v>7</v>
      </c>
      <c r="BN19" s="3" t="s">
        <v>6</v>
      </c>
      <c r="BO19" s="7" t="s">
        <v>7</v>
      </c>
      <c r="BP19" s="3" t="s">
        <v>6</v>
      </c>
      <c r="BQ19" s="7" t="s">
        <v>7</v>
      </c>
      <c r="BR19" s="3" t="s">
        <v>6</v>
      </c>
      <c r="BS19" s="7" t="s">
        <v>7</v>
      </c>
      <c r="BT19" s="3" t="s">
        <v>6</v>
      </c>
      <c r="BU19" s="7" t="s">
        <v>7</v>
      </c>
      <c r="BV19" s="3" t="s">
        <v>6</v>
      </c>
      <c r="BW19" s="7" t="s">
        <v>7</v>
      </c>
      <c r="BX19" s="3" t="s">
        <v>6</v>
      </c>
      <c r="BY19" s="7" t="s">
        <v>7</v>
      </c>
      <c r="BZ19" s="3" t="s">
        <v>6</v>
      </c>
      <c r="CA19" s="7" t="s">
        <v>7</v>
      </c>
      <c r="CB19" s="3" t="s">
        <v>6</v>
      </c>
      <c r="CC19" s="7" t="s">
        <v>7</v>
      </c>
      <c r="CD19" s="3" t="s">
        <v>6</v>
      </c>
      <c r="CE19" s="7" t="s">
        <v>7</v>
      </c>
      <c r="CF19" s="3" t="s">
        <v>6</v>
      </c>
      <c r="CG19" s="7" t="s">
        <v>7</v>
      </c>
      <c r="CH19" s="3" t="s">
        <v>6</v>
      </c>
      <c r="CI19" s="7" t="s">
        <v>7</v>
      </c>
      <c r="CJ19" s="3" t="s">
        <v>6</v>
      </c>
      <c r="CK19" s="7" t="s">
        <v>7</v>
      </c>
      <c r="CL19" s="3" t="s">
        <v>6</v>
      </c>
      <c r="CM19" s="7" t="s">
        <v>7</v>
      </c>
      <c r="CN19" s="3" t="s">
        <v>6</v>
      </c>
      <c r="CO19" s="7" t="s">
        <v>7</v>
      </c>
      <c r="CP19" s="3" t="s">
        <v>6</v>
      </c>
      <c r="CQ19" s="7" t="s">
        <v>7</v>
      </c>
      <c r="CR19" s="3" t="s">
        <v>6</v>
      </c>
      <c r="CS19" s="7" t="s">
        <v>7</v>
      </c>
      <c r="CT19" s="3" t="s">
        <v>6</v>
      </c>
      <c r="CU19" s="7" t="s">
        <v>7</v>
      </c>
      <c r="CV19" s="3" t="s">
        <v>6</v>
      </c>
      <c r="CW19" s="7" t="s">
        <v>7</v>
      </c>
      <c r="CX19" s="3" t="s">
        <v>6</v>
      </c>
      <c r="CY19" s="7" t="s">
        <v>7</v>
      </c>
      <c r="CZ19" s="3" t="s">
        <v>6</v>
      </c>
      <c r="DA19" s="7" t="s">
        <v>7</v>
      </c>
      <c r="DB19" s="3" t="s">
        <v>6</v>
      </c>
      <c r="DC19" s="7" t="s">
        <v>7</v>
      </c>
      <c r="DD19" s="3" t="s">
        <v>6</v>
      </c>
      <c r="DF19" s="119"/>
      <c r="DG19" s="120"/>
      <c r="DH19" s="93" t="s">
        <v>39</v>
      </c>
      <c r="DQ19" s="65">
        <f>DC18-DC20-DC21</f>
        <v>0</v>
      </c>
      <c r="DR19" s="62" t="s">
        <v>30</v>
      </c>
      <c r="DS19" s="62"/>
      <c r="DT19" s="63"/>
    </row>
    <row r="20" spans="1:124" ht="15" customHeight="1" x14ac:dyDescent="0.25">
      <c r="A20" s="107"/>
      <c r="B20" s="6">
        <v>0</v>
      </c>
      <c r="C20" s="1">
        <v>10</v>
      </c>
      <c r="D20" s="49">
        <v>6.67</v>
      </c>
      <c r="E20" s="4">
        <v>0</v>
      </c>
      <c r="F20" s="5">
        <f>E20*$D$20</f>
        <v>0</v>
      </c>
      <c r="G20" s="4">
        <v>1</v>
      </c>
      <c r="H20" s="5">
        <f>G20*$D$20</f>
        <v>6.67</v>
      </c>
      <c r="I20" s="4">
        <v>2</v>
      </c>
      <c r="J20" s="5">
        <f>I20*$D$20</f>
        <v>13.34</v>
      </c>
      <c r="K20" s="4">
        <v>3</v>
      </c>
      <c r="L20" s="5">
        <f t="shared" ref="L20" si="176">K20*$D$20</f>
        <v>20.009999999999998</v>
      </c>
      <c r="M20" s="4">
        <v>4</v>
      </c>
      <c r="N20" s="5">
        <f t="shared" ref="N20" si="177">M20*$D$20</f>
        <v>26.68</v>
      </c>
      <c r="O20" s="4">
        <v>5</v>
      </c>
      <c r="P20" s="5">
        <f t="shared" ref="P20" si="178">O20*$D$20</f>
        <v>33.35</v>
      </c>
      <c r="Q20" s="4">
        <v>6</v>
      </c>
      <c r="R20" s="5">
        <f t="shared" ref="R20" si="179">Q20*$D$20</f>
        <v>40.019999999999996</v>
      </c>
      <c r="S20" s="4">
        <v>7</v>
      </c>
      <c r="T20" s="5">
        <f t="shared" ref="T20" si="180">S20*$D$20</f>
        <v>46.69</v>
      </c>
      <c r="U20" s="4">
        <v>8</v>
      </c>
      <c r="V20" s="5">
        <f t="shared" ref="V20" si="181">U20*$D$20</f>
        <v>53.36</v>
      </c>
      <c r="W20" s="4">
        <v>9</v>
      </c>
      <c r="X20" s="5">
        <f t="shared" ref="X20" si="182">W20*$D$20</f>
        <v>60.03</v>
      </c>
      <c r="Y20" s="4">
        <v>10</v>
      </c>
      <c r="Z20" s="5">
        <f t="shared" ref="Z20" si="183">Y20*$D$20</f>
        <v>66.7</v>
      </c>
      <c r="AA20" s="4">
        <v>10</v>
      </c>
      <c r="AB20" s="5">
        <f t="shared" ref="AB20" si="184">AA20*$D$20</f>
        <v>66.7</v>
      </c>
      <c r="AC20" s="4">
        <v>10</v>
      </c>
      <c r="AD20" s="5">
        <f t="shared" ref="AD20" si="185">AC20*$D$20</f>
        <v>66.7</v>
      </c>
      <c r="AE20" s="4">
        <v>10</v>
      </c>
      <c r="AF20" s="5">
        <f t="shared" ref="AF20" si="186">AE20*$D$20</f>
        <v>66.7</v>
      </c>
      <c r="AG20" s="4">
        <v>10</v>
      </c>
      <c r="AH20" s="5">
        <f t="shared" ref="AH20" si="187">AG20*$D$20</f>
        <v>66.7</v>
      </c>
      <c r="AI20" s="4">
        <v>10</v>
      </c>
      <c r="AJ20" s="5">
        <f t="shared" ref="AJ20" si="188">AI20*$D$20</f>
        <v>66.7</v>
      </c>
      <c r="AK20" s="4">
        <v>10</v>
      </c>
      <c r="AL20" s="5">
        <f t="shared" ref="AL20" si="189">AK20*$D$20</f>
        <v>66.7</v>
      </c>
      <c r="AM20" s="4">
        <v>10</v>
      </c>
      <c r="AN20" s="5">
        <f t="shared" ref="AN20" si="190">AM20*$D$20</f>
        <v>66.7</v>
      </c>
      <c r="AO20" s="4">
        <v>10</v>
      </c>
      <c r="AP20" s="5">
        <f t="shared" ref="AP20" si="191">AO20*$D$20</f>
        <v>66.7</v>
      </c>
      <c r="AQ20" s="4">
        <v>10</v>
      </c>
      <c r="AR20" s="5">
        <f t="shared" ref="AR20" si="192">AQ20*$D$20</f>
        <v>66.7</v>
      </c>
      <c r="AS20" s="4">
        <v>10</v>
      </c>
      <c r="AT20" s="5">
        <f t="shared" ref="AT20" si="193">AS20*$D$20</f>
        <v>66.7</v>
      </c>
      <c r="AU20" s="4">
        <v>10</v>
      </c>
      <c r="AV20" s="5">
        <f t="shared" ref="AV20" si="194">AU20*$D$20</f>
        <v>66.7</v>
      </c>
      <c r="AW20" s="4">
        <v>10</v>
      </c>
      <c r="AX20" s="5">
        <f t="shared" ref="AX20" si="195">AW20*$D$20</f>
        <v>66.7</v>
      </c>
      <c r="AY20" s="4">
        <v>10</v>
      </c>
      <c r="AZ20" s="5">
        <f t="shared" ref="AZ20" si="196">AY20*$D$20</f>
        <v>66.7</v>
      </c>
      <c r="BA20" s="4">
        <v>10</v>
      </c>
      <c r="BB20" s="5">
        <f t="shared" ref="BB20" si="197">BA20*$D$20</f>
        <v>66.7</v>
      </c>
      <c r="BC20" s="4">
        <v>10</v>
      </c>
      <c r="BD20" s="5">
        <f t="shared" ref="BD20" si="198">BC20*$D$20</f>
        <v>66.7</v>
      </c>
      <c r="BE20" s="4">
        <v>10</v>
      </c>
      <c r="BF20" s="5">
        <f t="shared" ref="BF20" si="199">BE20*$D$20</f>
        <v>66.7</v>
      </c>
      <c r="BG20" s="4">
        <v>10</v>
      </c>
      <c r="BH20" s="5">
        <f t="shared" ref="BH20" si="200">BG20*$D$20</f>
        <v>66.7</v>
      </c>
      <c r="BI20" s="4">
        <v>10</v>
      </c>
      <c r="BJ20" s="5">
        <f t="shared" ref="BJ20" si="201">BI20*$D$20</f>
        <v>66.7</v>
      </c>
      <c r="BK20" s="4">
        <v>10</v>
      </c>
      <c r="BL20" s="5">
        <f t="shared" ref="BL20" si="202">BK20*$D$20</f>
        <v>66.7</v>
      </c>
      <c r="BM20" s="4">
        <v>10</v>
      </c>
      <c r="BN20" s="5">
        <f t="shared" ref="BN20" si="203">BM20*$D$20</f>
        <v>66.7</v>
      </c>
      <c r="BO20" s="4">
        <v>10</v>
      </c>
      <c r="BP20" s="5">
        <f t="shared" ref="BP20" si="204">BO20*$D$20</f>
        <v>66.7</v>
      </c>
      <c r="BQ20" s="4">
        <v>10</v>
      </c>
      <c r="BR20" s="5">
        <f t="shared" ref="BR20" si="205">BQ20*$D$20</f>
        <v>66.7</v>
      </c>
      <c r="BS20" s="4">
        <v>10</v>
      </c>
      <c r="BT20" s="5">
        <f t="shared" ref="BT20" si="206">BS20*$D$20</f>
        <v>66.7</v>
      </c>
      <c r="BU20" s="4">
        <v>10</v>
      </c>
      <c r="BV20" s="5">
        <f t="shared" ref="BV20" si="207">BU20*$D$20</f>
        <v>66.7</v>
      </c>
      <c r="BW20" s="4">
        <v>10</v>
      </c>
      <c r="BX20" s="5">
        <f t="shared" ref="BX20" si="208">BW20*$D$20</f>
        <v>66.7</v>
      </c>
      <c r="BY20" s="4">
        <v>10</v>
      </c>
      <c r="BZ20" s="5">
        <f t="shared" ref="BZ20" si="209">BY20*$D$20</f>
        <v>66.7</v>
      </c>
      <c r="CA20" s="4">
        <v>10</v>
      </c>
      <c r="CB20" s="5">
        <f t="shared" ref="CB20" si="210">CA20*$D$20</f>
        <v>66.7</v>
      </c>
      <c r="CC20" s="4">
        <v>10</v>
      </c>
      <c r="CD20" s="5">
        <f t="shared" ref="CD20" si="211">CC20*$D$20</f>
        <v>66.7</v>
      </c>
      <c r="CE20" s="4">
        <v>10</v>
      </c>
      <c r="CF20" s="5">
        <f t="shared" ref="CF20" si="212">CE20*$D$20</f>
        <v>66.7</v>
      </c>
      <c r="CG20" s="4">
        <v>10</v>
      </c>
      <c r="CH20" s="5">
        <f>CG20*$D$20</f>
        <v>66.7</v>
      </c>
      <c r="CI20" s="4">
        <v>10</v>
      </c>
      <c r="CJ20" s="5">
        <f t="shared" ref="CJ20" si="213">CI20*$D$20</f>
        <v>66.7</v>
      </c>
      <c r="CK20" s="4">
        <v>10</v>
      </c>
      <c r="CL20" s="5">
        <f t="shared" ref="CL20" si="214">CK20*$D$20</f>
        <v>66.7</v>
      </c>
      <c r="CM20" s="4">
        <v>10</v>
      </c>
      <c r="CN20" s="5">
        <f t="shared" ref="CN20" si="215">CM20*$D$20</f>
        <v>66.7</v>
      </c>
      <c r="CO20" s="4">
        <v>10</v>
      </c>
      <c r="CP20" s="5">
        <f t="shared" ref="CP20" si="216">CO20*$D$20</f>
        <v>66.7</v>
      </c>
      <c r="CQ20" s="4">
        <v>10</v>
      </c>
      <c r="CR20" s="5">
        <f t="shared" ref="CR20" si="217">CQ20*$D$20</f>
        <v>66.7</v>
      </c>
      <c r="CS20" s="4">
        <v>10</v>
      </c>
      <c r="CT20" s="5">
        <f t="shared" ref="CT20" si="218">CS20*$D$20</f>
        <v>66.7</v>
      </c>
      <c r="CU20" s="4">
        <v>10</v>
      </c>
      <c r="CV20" s="5">
        <f t="shared" ref="CV20" si="219">CU20*$D$20</f>
        <v>66.7</v>
      </c>
      <c r="CW20" s="4">
        <v>10</v>
      </c>
      <c r="CX20" s="5">
        <f t="shared" ref="CX20" si="220">CW20*$D$20</f>
        <v>66.7</v>
      </c>
      <c r="CY20" s="4">
        <v>10</v>
      </c>
      <c r="CZ20" s="5">
        <f t="shared" ref="CZ20" si="221">CY20*$D$20</f>
        <v>66.7</v>
      </c>
      <c r="DA20" s="4">
        <v>10</v>
      </c>
      <c r="DB20" s="5">
        <f t="shared" ref="DB20" si="222">DA20*$D$20</f>
        <v>66.7</v>
      </c>
      <c r="DC20" s="99">
        <f>IF(C17=0,0,IF((DC18)&lt;=10, DC18, 10))</f>
        <v>0</v>
      </c>
      <c r="DD20" s="5">
        <f t="shared" ref="DD20" si="223">DC20*$D$20</f>
        <v>0</v>
      </c>
      <c r="DF20" s="119"/>
      <c r="DG20" s="120"/>
      <c r="DH20" s="93" t="s">
        <v>41</v>
      </c>
      <c r="DQ20" s="65">
        <f>DC18-DC22-DC21-DC20</f>
        <v>0</v>
      </c>
      <c r="DR20" s="23" t="s">
        <v>42</v>
      </c>
      <c r="DS20" s="23"/>
      <c r="DT20" s="64"/>
    </row>
    <row r="21" spans="1:124" x14ac:dyDescent="0.25">
      <c r="A21" s="107"/>
      <c r="B21" s="6">
        <v>11</v>
      </c>
      <c r="C21" s="1">
        <v>25</v>
      </c>
      <c r="D21" s="49">
        <v>11.068099999999999</v>
      </c>
      <c r="E21" s="4"/>
      <c r="F21" s="5">
        <f>E21*$D$21</f>
        <v>0</v>
      </c>
      <c r="G21" s="4"/>
      <c r="H21" s="5">
        <f>G21*$D$21</f>
        <v>0</v>
      </c>
      <c r="I21" s="4"/>
      <c r="J21" s="5">
        <f>I21*$D$21</f>
        <v>0</v>
      </c>
      <c r="K21" s="4"/>
      <c r="L21" s="5">
        <f t="shared" ref="L21" si="224">K21*$D$21</f>
        <v>0</v>
      </c>
      <c r="M21" s="4"/>
      <c r="N21" s="5">
        <f t="shared" ref="N21" si="225">M21*$D$21</f>
        <v>0</v>
      </c>
      <c r="O21" s="4"/>
      <c r="P21" s="5">
        <f t="shared" ref="P21" si="226">O21*$D$21</f>
        <v>0</v>
      </c>
      <c r="Q21" s="4"/>
      <c r="R21" s="5">
        <f t="shared" ref="R21" si="227">Q21*$D$21</f>
        <v>0</v>
      </c>
      <c r="S21" s="4"/>
      <c r="T21" s="5">
        <f t="shared" ref="T21" si="228">S21*$D$21</f>
        <v>0</v>
      </c>
      <c r="U21" s="4"/>
      <c r="V21" s="5">
        <f t="shared" ref="V21" si="229">U21*$D$21</f>
        <v>0</v>
      </c>
      <c r="W21" s="4"/>
      <c r="X21" s="5">
        <f t="shared" ref="X21" si="230">W21*$D$21</f>
        <v>0</v>
      </c>
      <c r="Y21" s="4"/>
      <c r="Z21" s="5">
        <f t="shared" ref="Z21" si="231">Y21*$D$21</f>
        <v>0</v>
      </c>
      <c r="AA21" s="4">
        <v>1</v>
      </c>
      <c r="AB21" s="5">
        <f t="shared" ref="AB21" si="232">AA21*$D$21</f>
        <v>11.068099999999999</v>
      </c>
      <c r="AC21" s="4">
        <v>2</v>
      </c>
      <c r="AD21" s="5">
        <f t="shared" ref="AD21" si="233">AC21*$D$21</f>
        <v>22.136199999999999</v>
      </c>
      <c r="AE21" s="4">
        <v>3</v>
      </c>
      <c r="AF21" s="5">
        <f t="shared" ref="AF21" si="234">AE21*$D$21</f>
        <v>33.204299999999996</v>
      </c>
      <c r="AG21" s="4">
        <v>4</v>
      </c>
      <c r="AH21" s="5">
        <f t="shared" ref="AH21" si="235">AG21*$D$21</f>
        <v>44.272399999999998</v>
      </c>
      <c r="AI21" s="4">
        <v>5</v>
      </c>
      <c r="AJ21" s="5">
        <f t="shared" ref="AJ21" si="236">AI21*$D$21</f>
        <v>55.340499999999999</v>
      </c>
      <c r="AK21" s="4">
        <v>6</v>
      </c>
      <c r="AL21" s="5">
        <f t="shared" ref="AL21" si="237">AK21*$D$21</f>
        <v>66.408599999999993</v>
      </c>
      <c r="AM21" s="4">
        <v>7</v>
      </c>
      <c r="AN21" s="5">
        <f t="shared" ref="AN21" si="238">AM21*$D$21</f>
        <v>77.476699999999994</v>
      </c>
      <c r="AO21" s="4">
        <v>8</v>
      </c>
      <c r="AP21" s="5">
        <f t="shared" ref="AP21" si="239">AO21*$D$21</f>
        <v>88.544799999999995</v>
      </c>
      <c r="AQ21" s="4">
        <v>9</v>
      </c>
      <c r="AR21" s="5">
        <f t="shared" ref="AR21" si="240">AQ21*$D$21</f>
        <v>99.612899999999996</v>
      </c>
      <c r="AS21" s="4">
        <v>10</v>
      </c>
      <c r="AT21" s="5">
        <f t="shared" ref="AT21" si="241">AS21*$D$21</f>
        <v>110.681</v>
      </c>
      <c r="AU21" s="4">
        <v>11</v>
      </c>
      <c r="AV21" s="5">
        <f t="shared" ref="AV21" si="242">AU21*$D$21</f>
        <v>121.7491</v>
      </c>
      <c r="AW21" s="4">
        <v>12</v>
      </c>
      <c r="AX21" s="5">
        <f t="shared" ref="AX21" si="243">AW21*$D$21</f>
        <v>132.81719999999999</v>
      </c>
      <c r="AY21" s="4">
        <v>13</v>
      </c>
      <c r="AZ21" s="5">
        <f t="shared" ref="AZ21" si="244">AY21*$D$21</f>
        <v>143.8853</v>
      </c>
      <c r="BA21" s="4">
        <v>14</v>
      </c>
      <c r="BB21" s="5">
        <f t="shared" ref="BB21" si="245">BA21*$D$21</f>
        <v>154.95339999999999</v>
      </c>
      <c r="BC21" s="4">
        <v>15</v>
      </c>
      <c r="BD21" s="5">
        <f t="shared" ref="BD21" si="246">BC21*$D$21</f>
        <v>166.0215</v>
      </c>
      <c r="BE21" s="4">
        <v>15</v>
      </c>
      <c r="BF21" s="5">
        <f t="shared" ref="BF21" si="247">BE21*$D$21</f>
        <v>166.0215</v>
      </c>
      <c r="BG21" s="4">
        <v>15</v>
      </c>
      <c r="BH21" s="5">
        <f t="shared" ref="BH21" si="248">BG21*$D$21</f>
        <v>166.0215</v>
      </c>
      <c r="BI21" s="4">
        <v>15</v>
      </c>
      <c r="BJ21" s="5">
        <f t="shared" ref="BJ21" si="249">BI21*$D$21</f>
        <v>166.0215</v>
      </c>
      <c r="BK21" s="4">
        <v>15</v>
      </c>
      <c r="BL21" s="5">
        <f t="shared" ref="BL21" si="250">BK21*$D$21</f>
        <v>166.0215</v>
      </c>
      <c r="BM21" s="4">
        <v>15</v>
      </c>
      <c r="BN21" s="5">
        <f t="shared" ref="BN21" si="251">BM21*$D$21</f>
        <v>166.0215</v>
      </c>
      <c r="BO21" s="4">
        <v>15</v>
      </c>
      <c r="BP21" s="5">
        <f t="shared" ref="BP21" si="252">BO21*$D$21</f>
        <v>166.0215</v>
      </c>
      <c r="BQ21" s="4">
        <v>15</v>
      </c>
      <c r="BR21" s="5">
        <f t="shared" ref="BR21" si="253">BQ21*$D$21</f>
        <v>166.0215</v>
      </c>
      <c r="BS21" s="4">
        <v>15</v>
      </c>
      <c r="BT21" s="5">
        <f t="shared" ref="BT21" si="254">BS21*$D$21</f>
        <v>166.0215</v>
      </c>
      <c r="BU21" s="4">
        <v>15</v>
      </c>
      <c r="BV21" s="5">
        <f t="shared" ref="BV21" si="255">BU21*$D$21</f>
        <v>166.0215</v>
      </c>
      <c r="BW21" s="4">
        <v>15</v>
      </c>
      <c r="BX21" s="5">
        <f t="shared" ref="BX21" si="256">BW21*$D$21</f>
        <v>166.0215</v>
      </c>
      <c r="BY21" s="4">
        <v>15</v>
      </c>
      <c r="BZ21" s="5">
        <f t="shared" ref="BZ21" si="257">BY21*$D$21</f>
        <v>166.0215</v>
      </c>
      <c r="CA21" s="4">
        <v>15</v>
      </c>
      <c r="CB21" s="5">
        <f t="shared" ref="CB21" si="258">CA21*$D$21</f>
        <v>166.0215</v>
      </c>
      <c r="CC21" s="4">
        <v>15</v>
      </c>
      <c r="CD21" s="5">
        <f t="shared" ref="CD21" si="259">CC21*$D$21</f>
        <v>166.0215</v>
      </c>
      <c r="CE21" s="4">
        <v>15</v>
      </c>
      <c r="CF21" s="5">
        <f t="shared" ref="CF21" si="260">CE21*$D$21</f>
        <v>166.0215</v>
      </c>
      <c r="CG21" s="4">
        <v>15</v>
      </c>
      <c r="CH21" s="5">
        <f>CG21*$D$21</f>
        <v>166.0215</v>
      </c>
      <c r="CI21" s="4">
        <v>15</v>
      </c>
      <c r="CJ21" s="5">
        <f t="shared" ref="CJ21" si="261">CI21*$D$21</f>
        <v>166.0215</v>
      </c>
      <c r="CK21" s="4">
        <v>15</v>
      </c>
      <c r="CL21" s="5">
        <f t="shared" ref="CL21" si="262">CK21*$D$21</f>
        <v>166.0215</v>
      </c>
      <c r="CM21" s="4">
        <v>15</v>
      </c>
      <c r="CN21" s="5">
        <f t="shared" ref="CN21" si="263">CM21*$D$21</f>
        <v>166.0215</v>
      </c>
      <c r="CO21" s="4">
        <v>15</v>
      </c>
      <c r="CP21" s="5">
        <f t="shared" ref="CP21" si="264">CO21*$D$21</f>
        <v>166.0215</v>
      </c>
      <c r="CQ21" s="4">
        <v>15</v>
      </c>
      <c r="CR21" s="5">
        <f t="shared" ref="CR21" si="265">CQ21*$D$21</f>
        <v>166.0215</v>
      </c>
      <c r="CS21" s="4">
        <v>15</v>
      </c>
      <c r="CT21" s="5">
        <f t="shared" ref="CT21" si="266">CS21*$D$21</f>
        <v>166.0215</v>
      </c>
      <c r="CU21" s="4">
        <v>15</v>
      </c>
      <c r="CV21" s="5">
        <f t="shared" ref="CV21" si="267">CU21*$D$21</f>
        <v>166.0215</v>
      </c>
      <c r="CW21" s="4">
        <v>15</v>
      </c>
      <c r="CX21" s="5">
        <f t="shared" ref="CX21" si="268">CW21*$D$21</f>
        <v>166.0215</v>
      </c>
      <c r="CY21" s="4">
        <v>15</v>
      </c>
      <c r="CZ21" s="5">
        <f t="shared" ref="CZ21" si="269">CY21*$D$21</f>
        <v>166.0215</v>
      </c>
      <c r="DA21" s="4">
        <v>15</v>
      </c>
      <c r="DB21" s="5">
        <f t="shared" ref="DB21" si="270">DA21*$D$21</f>
        <v>166.0215</v>
      </c>
      <c r="DC21" s="99">
        <f>IF(C17=0,0,IF($DC$18&lt;10,0,IF($DQ$18&gt;15,15,IF(15&lt;$DQ$18&gt;10,$DQ$18))))</f>
        <v>0</v>
      </c>
      <c r="DD21" s="5">
        <f t="shared" ref="DD21" si="271">DC21*$D$21</f>
        <v>0</v>
      </c>
      <c r="DF21" s="119"/>
      <c r="DG21" s="120"/>
      <c r="DR21" s="23" t="s">
        <v>29</v>
      </c>
    </row>
    <row r="22" spans="1:124" x14ac:dyDescent="0.25">
      <c r="A22" s="107"/>
      <c r="B22" s="20">
        <v>26</v>
      </c>
      <c r="C22" s="1">
        <v>50</v>
      </c>
      <c r="D22" s="49">
        <v>11.068099999999999</v>
      </c>
      <c r="E22" s="4"/>
      <c r="F22" s="5">
        <f>E22*$D$22</f>
        <v>0</v>
      </c>
      <c r="G22" s="4"/>
      <c r="H22" s="5">
        <f>G22*$D$22</f>
        <v>0</v>
      </c>
      <c r="I22" s="4"/>
      <c r="J22" s="5">
        <f>I22*$D$22</f>
        <v>0</v>
      </c>
      <c r="K22" s="4"/>
      <c r="L22" s="5">
        <f t="shared" ref="L22" si="272">K22*$D$22</f>
        <v>0</v>
      </c>
      <c r="M22" s="4"/>
      <c r="N22" s="5">
        <f t="shared" ref="N22" si="273">M22*$D$22</f>
        <v>0</v>
      </c>
      <c r="O22" s="4"/>
      <c r="P22" s="5">
        <f t="shared" ref="P22" si="274">O22*$D$22</f>
        <v>0</v>
      </c>
      <c r="Q22" s="4"/>
      <c r="R22" s="5">
        <f t="shared" ref="R22" si="275">Q22*$D$22</f>
        <v>0</v>
      </c>
      <c r="S22" s="4"/>
      <c r="T22" s="5">
        <f t="shared" ref="T22" si="276">S22*$D$22</f>
        <v>0</v>
      </c>
      <c r="U22" s="4"/>
      <c r="V22" s="5">
        <f t="shared" ref="V22" si="277">U22*$D$22</f>
        <v>0</v>
      </c>
      <c r="W22" s="4"/>
      <c r="X22" s="5">
        <f t="shared" ref="X22" si="278">W22*$D$22</f>
        <v>0</v>
      </c>
      <c r="Y22" s="4"/>
      <c r="Z22" s="5">
        <f t="shared" ref="Z22" si="279">Y22*$D$22</f>
        <v>0</v>
      </c>
      <c r="AA22" s="4"/>
      <c r="AB22" s="5">
        <f t="shared" ref="AB22" si="280">AA22*$D$22</f>
        <v>0</v>
      </c>
      <c r="AC22" s="4"/>
      <c r="AD22" s="5">
        <f t="shared" ref="AD22" si="281">AC22*$D$22</f>
        <v>0</v>
      </c>
      <c r="AE22" s="4"/>
      <c r="AF22" s="5">
        <f t="shared" ref="AF22" si="282">AE22*$D$22</f>
        <v>0</v>
      </c>
      <c r="AG22" s="4"/>
      <c r="AH22" s="5">
        <f t="shared" ref="AH22" si="283">AG22*$D$22</f>
        <v>0</v>
      </c>
      <c r="AI22" s="4"/>
      <c r="AJ22" s="5">
        <f t="shared" ref="AJ22" si="284">AI22*$D$22</f>
        <v>0</v>
      </c>
      <c r="AK22" s="4"/>
      <c r="AL22" s="5">
        <f t="shared" ref="AL22" si="285">AK22*$D$22</f>
        <v>0</v>
      </c>
      <c r="AM22" s="4"/>
      <c r="AN22" s="5">
        <f t="shared" ref="AN22" si="286">AM22*$D$22</f>
        <v>0</v>
      </c>
      <c r="AO22" s="4"/>
      <c r="AP22" s="5">
        <f t="shared" ref="AP22" si="287">AO22*$D$22</f>
        <v>0</v>
      </c>
      <c r="AQ22" s="4"/>
      <c r="AR22" s="5">
        <f t="shared" ref="AR22" si="288">AQ22*$D$22</f>
        <v>0</v>
      </c>
      <c r="AS22" s="4"/>
      <c r="AT22" s="5">
        <f t="shared" ref="AT22" si="289">AS22*$D$22</f>
        <v>0</v>
      </c>
      <c r="AU22" s="4"/>
      <c r="AV22" s="5">
        <f t="shared" ref="AV22" si="290">AU22*$D$22</f>
        <v>0</v>
      </c>
      <c r="AW22" s="4"/>
      <c r="AX22" s="5">
        <f t="shared" ref="AX22" si="291">AW22*$D$22</f>
        <v>0</v>
      </c>
      <c r="AY22" s="4"/>
      <c r="AZ22" s="5">
        <f t="shared" ref="AZ22" si="292">AY22*$D$22</f>
        <v>0</v>
      </c>
      <c r="BA22" s="4"/>
      <c r="BB22" s="5">
        <f t="shared" ref="BB22" si="293">BA22*$D$22</f>
        <v>0</v>
      </c>
      <c r="BC22" s="4"/>
      <c r="BD22" s="5">
        <f t="shared" ref="BD22" si="294">BC22*$D$22</f>
        <v>0</v>
      </c>
      <c r="BE22" s="4">
        <v>1</v>
      </c>
      <c r="BF22" s="5">
        <f t="shared" ref="BF22" si="295">BE22*$D$22</f>
        <v>11.068099999999999</v>
      </c>
      <c r="BG22" s="4">
        <v>2</v>
      </c>
      <c r="BH22" s="5">
        <f t="shared" ref="BH22" si="296">BG22*$D$22</f>
        <v>22.136199999999999</v>
      </c>
      <c r="BI22" s="4">
        <v>3</v>
      </c>
      <c r="BJ22" s="5">
        <f t="shared" ref="BJ22" si="297">BI22*$D$22</f>
        <v>33.204299999999996</v>
      </c>
      <c r="BK22" s="4">
        <v>4</v>
      </c>
      <c r="BL22" s="5">
        <f t="shared" ref="BL22" si="298">BK22*$D$22</f>
        <v>44.272399999999998</v>
      </c>
      <c r="BM22" s="4">
        <v>5</v>
      </c>
      <c r="BN22" s="5">
        <f t="shared" ref="BN22" si="299">BM22*$D$22</f>
        <v>55.340499999999999</v>
      </c>
      <c r="BO22" s="4">
        <v>6</v>
      </c>
      <c r="BP22" s="5">
        <f t="shared" ref="BP22" si="300">BO22*$D$22</f>
        <v>66.408599999999993</v>
      </c>
      <c r="BQ22" s="4">
        <v>7</v>
      </c>
      <c r="BR22" s="5">
        <f t="shared" ref="BR22" si="301">BQ22*$D$22</f>
        <v>77.476699999999994</v>
      </c>
      <c r="BS22" s="4">
        <v>8</v>
      </c>
      <c r="BT22" s="5">
        <f t="shared" ref="BT22" si="302">BS22*$D$22</f>
        <v>88.544799999999995</v>
      </c>
      <c r="BU22" s="4">
        <v>9</v>
      </c>
      <c r="BV22" s="5">
        <f t="shared" ref="BV22" si="303">BU22*$D$22</f>
        <v>99.612899999999996</v>
      </c>
      <c r="BW22" s="4">
        <v>10</v>
      </c>
      <c r="BX22" s="5">
        <f t="shared" ref="BX22" si="304">BW22*$D$22</f>
        <v>110.681</v>
      </c>
      <c r="BY22" s="4">
        <v>11</v>
      </c>
      <c r="BZ22" s="5">
        <f t="shared" ref="BZ22" si="305">BY22*$D$22</f>
        <v>121.7491</v>
      </c>
      <c r="CA22" s="4">
        <v>12</v>
      </c>
      <c r="CB22" s="5">
        <f t="shared" ref="CB22" si="306">CA22*$D$22</f>
        <v>132.81719999999999</v>
      </c>
      <c r="CC22" s="4">
        <v>13</v>
      </c>
      <c r="CD22" s="5">
        <f t="shared" ref="CD22" si="307">CC22*$D$22</f>
        <v>143.8853</v>
      </c>
      <c r="CE22" s="4">
        <v>14</v>
      </c>
      <c r="CF22" s="5">
        <f t="shared" ref="CF22" si="308">CE22*$D$22</f>
        <v>154.95339999999999</v>
      </c>
      <c r="CG22" s="4">
        <v>15</v>
      </c>
      <c r="CH22" s="5">
        <f>CG22*$D$22</f>
        <v>166.0215</v>
      </c>
      <c r="CI22" s="4">
        <v>16</v>
      </c>
      <c r="CJ22" s="5">
        <f t="shared" ref="CJ22" si="309">CI22*$D$22</f>
        <v>177.08959999999999</v>
      </c>
      <c r="CK22" s="4">
        <v>17</v>
      </c>
      <c r="CL22" s="5">
        <f t="shared" ref="CL22" si="310">CK22*$D$22</f>
        <v>188.15769999999998</v>
      </c>
      <c r="CM22" s="4">
        <v>18</v>
      </c>
      <c r="CN22" s="5">
        <f t="shared" ref="CN22" si="311">CM22*$D$22</f>
        <v>199.22579999999999</v>
      </c>
      <c r="CO22" s="4">
        <v>19</v>
      </c>
      <c r="CP22" s="5">
        <f t="shared" ref="CP22" si="312">CO22*$D$22</f>
        <v>210.29389999999998</v>
      </c>
      <c r="CQ22" s="4">
        <v>20</v>
      </c>
      <c r="CR22" s="5">
        <f t="shared" ref="CR22" si="313">CQ22*$D$22</f>
        <v>221.36199999999999</v>
      </c>
      <c r="CS22" s="4">
        <v>21</v>
      </c>
      <c r="CT22" s="5">
        <f t="shared" ref="CT22" si="314">CS22*$D$22</f>
        <v>232.43009999999998</v>
      </c>
      <c r="CU22" s="4">
        <v>22</v>
      </c>
      <c r="CV22" s="5">
        <f t="shared" ref="CV22" si="315">CU22*$D$22</f>
        <v>243.4982</v>
      </c>
      <c r="CW22" s="4">
        <v>23</v>
      </c>
      <c r="CX22" s="5">
        <f t="shared" ref="CX22" si="316">CW22*$D$22</f>
        <v>254.56629999999998</v>
      </c>
      <c r="CY22" s="4">
        <v>24</v>
      </c>
      <c r="CZ22" s="5">
        <f t="shared" ref="CZ22" si="317">CY22*$D$22</f>
        <v>265.63439999999997</v>
      </c>
      <c r="DA22" s="4">
        <v>25</v>
      </c>
      <c r="DB22" s="5">
        <f t="shared" ref="DB22" si="318">DA22*$D$22</f>
        <v>276.70249999999999</v>
      </c>
      <c r="DC22" s="99">
        <f>IF(C17=0,0,IF($DC$18&lt;10,0,IF($DQ$19&gt;25,25,IF(25&lt;$DQ$19&gt;15,$DQ$19))))</f>
        <v>0</v>
      </c>
      <c r="DD22" s="5">
        <f t="shared" ref="DD22" si="319">DC22*$D$22</f>
        <v>0</v>
      </c>
      <c r="DF22" s="119"/>
      <c r="DG22" s="120"/>
    </row>
    <row r="23" spans="1:124" x14ac:dyDescent="0.25">
      <c r="A23" s="107"/>
      <c r="B23" s="6">
        <v>51</v>
      </c>
      <c r="C23" s="6">
        <v>9999</v>
      </c>
      <c r="D23" s="49">
        <v>13.9229</v>
      </c>
      <c r="E23" s="4"/>
      <c r="F23" s="5">
        <f>E23*$D$23</f>
        <v>0</v>
      </c>
      <c r="G23" s="4"/>
      <c r="H23" s="5">
        <f>G23*$D$23</f>
        <v>0</v>
      </c>
      <c r="I23" s="4"/>
      <c r="J23" s="5">
        <f>I23*$D$23</f>
        <v>0</v>
      </c>
      <c r="K23" s="4"/>
      <c r="L23" s="5">
        <f t="shared" ref="L23" si="320">K23*$D$23</f>
        <v>0</v>
      </c>
      <c r="M23" s="4"/>
      <c r="N23" s="5">
        <f t="shared" ref="N23" si="321">M23*$D$23</f>
        <v>0</v>
      </c>
      <c r="O23" s="4"/>
      <c r="P23" s="5">
        <f t="shared" ref="P23" si="322">O23*$D$23</f>
        <v>0</v>
      </c>
      <c r="Q23" s="4"/>
      <c r="R23" s="5">
        <f t="shared" ref="R23" si="323">Q23*$D$23</f>
        <v>0</v>
      </c>
      <c r="S23" s="4"/>
      <c r="T23" s="5">
        <f t="shared" ref="T23" si="324">S23*$D$23</f>
        <v>0</v>
      </c>
      <c r="U23" s="4"/>
      <c r="V23" s="5">
        <f t="shared" ref="V23" si="325">U23*$D$23</f>
        <v>0</v>
      </c>
      <c r="W23" s="4"/>
      <c r="X23" s="5">
        <f t="shared" ref="X23" si="326">W23*$D$23</f>
        <v>0</v>
      </c>
      <c r="Y23" s="4"/>
      <c r="Z23" s="5">
        <f t="shared" ref="Z23" si="327">Y23*$D$23</f>
        <v>0</v>
      </c>
      <c r="AA23" s="4"/>
      <c r="AB23" s="5">
        <f t="shared" ref="AB23" si="328">AA23*$D$23</f>
        <v>0</v>
      </c>
      <c r="AC23" s="4"/>
      <c r="AD23" s="5">
        <f t="shared" ref="AD23" si="329">AC23*$D$23</f>
        <v>0</v>
      </c>
      <c r="AE23" s="4"/>
      <c r="AF23" s="5">
        <f t="shared" ref="AF23" si="330">AE23*$D$23</f>
        <v>0</v>
      </c>
      <c r="AG23" s="4"/>
      <c r="AH23" s="5">
        <f t="shared" ref="AH23" si="331">AG23*$D$23</f>
        <v>0</v>
      </c>
      <c r="AI23" s="4"/>
      <c r="AJ23" s="5">
        <f t="shared" ref="AJ23" si="332">AI23*$D$23</f>
        <v>0</v>
      </c>
      <c r="AK23" s="4"/>
      <c r="AL23" s="5">
        <f t="shared" ref="AL23" si="333">AK23*$D$23</f>
        <v>0</v>
      </c>
      <c r="AM23" s="4"/>
      <c r="AN23" s="5">
        <f t="shared" ref="AN23" si="334">AM23*$D$23</f>
        <v>0</v>
      </c>
      <c r="AO23" s="4"/>
      <c r="AP23" s="5">
        <f t="shared" ref="AP23" si="335">AO23*$D$23</f>
        <v>0</v>
      </c>
      <c r="AQ23" s="4"/>
      <c r="AR23" s="5">
        <f t="shared" ref="AR23" si="336">AQ23*$D$23</f>
        <v>0</v>
      </c>
      <c r="AS23" s="4"/>
      <c r="AT23" s="5">
        <f t="shared" ref="AT23" si="337">AS23*$D$23</f>
        <v>0</v>
      </c>
      <c r="AU23" s="4"/>
      <c r="AV23" s="5">
        <f t="shared" ref="AV23" si="338">AU23*$D$23</f>
        <v>0</v>
      </c>
      <c r="AW23" s="4"/>
      <c r="AX23" s="5">
        <f t="shared" ref="AX23" si="339">AW23*$D$23</f>
        <v>0</v>
      </c>
      <c r="AY23" s="4"/>
      <c r="AZ23" s="5">
        <f t="shared" ref="AZ23" si="340">AY23*$D$23</f>
        <v>0</v>
      </c>
      <c r="BA23" s="4"/>
      <c r="BB23" s="5">
        <f t="shared" ref="BB23" si="341">BA23*$D$23</f>
        <v>0</v>
      </c>
      <c r="BC23" s="4"/>
      <c r="BD23" s="5">
        <f t="shared" ref="BD23" si="342">BC23*$D$23</f>
        <v>0</v>
      </c>
      <c r="BE23" s="4"/>
      <c r="BF23" s="5">
        <f t="shared" ref="BF23" si="343">BE23*$D$23</f>
        <v>0</v>
      </c>
      <c r="BG23" s="4"/>
      <c r="BH23" s="5">
        <f t="shared" ref="BH23" si="344">BG23*$D$23</f>
        <v>0</v>
      </c>
      <c r="BI23" s="4"/>
      <c r="BJ23" s="5">
        <f t="shared" ref="BJ23" si="345">BI23*$D$23</f>
        <v>0</v>
      </c>
      <c r="BK23" s="4"/>
      <c r="BL23" s="5">
        <f t="shared" ref="BL23" si="346">BK23*$D$23</f>
        <v>0</v>
      </c>
      <c r="BM23" s="4"/>
      <c r="BN23" s="5">
        <f t="shared" ref="BN23" si="347">BM23*$D$23</f>
        <v>0</v>
      </c>
      <c r="BO23" s="4"/>
      <c r="BP23" s="5">
        <f t="shared" ref="BP23" si="348">BO23*$D$23</f>
        <v>0</v>
      </c>
      <c r="BQ23" s="4"/>
      <c r="BR23" s="5">
        <f t="shared" ref="BR23" si="349">BQ23*$D$23</f>
        <v>0</v>
      </c>
      <c r="BS23" s="4"/>
      <c r="BT23" s="5">
        <f t="shared" ref="BT23" si="350">BS23*$D$23</f>
        <v>0</v>
      </c>
      <c r="BU23" s="4"/>
      <c r="BV23" s="5">
        <f t="shared" ref="BV23" si="351">BU23*$D$23</f>
        <v>0</v>
      </c>
      <c r="BW23" s="4"/>
      <c r="BX23" s="5">
        <f t="shared" ref="BX23" si="352">BW23*$D$23</f>
        <v>0</v>
      </c>
      <c r="BY23" s="4"/>
      <c r="BZ23" s="5">
        <f t="shared" ref="BZ23" si="353">BY23*$D$23</f>
        <v>0</v>
      </c>
      <c r="CA23" s="4"/>
      <c r="CB23" s="5">
        <f t="shared" ref="CB23" si="354">CA23*$D$23</f>
        <v>0</v>
      </c>
      <c r="CC23" s="4"/>
      <c r="CD23" s="5">
        <f t="shared" ref="CD23" si="355">CC23*$D$23</f>
        <v>0</v>
      </c>
      <c r="CE23" s="4"/>
      <c r="CF23" s="5">
        <f t="shared" ref="CF23" si="356">CE23*$D$23</f>
        <v>0</v>
      </c>
      <c r="CG23" s="4"/>
      <c r="CH23" s="5">
        <f>CG23*$D$23</f>
        <v>0</v>
      </c>
      <c r="CI23" s="4"/>
      <c r="CJ23" s="5">
        <f t="shared" ref="CJ23" si="357">CI23*$D$23</f>
        <v>0</v>
      </c>
      <c r="CK23" s="4"/>
      <c r="CL23" s="5">
        <f t="shared" ref="CL23" si="358">CK23*$D$23</f>
        <v>0</v>
      </c>
      <c r="CM23" s="4"/>
      <c r="CN23" s="5">
        <f t="shared" ref="CN23" si="359">CM23*$D$23</f>
        <v>0</v>
      </c>
      <c r="CO23" s="4"/>
      <c r="CP23" s="5">
        <f t="shared" ref="CP23" si="360">CO23*$D$23</f>
        <v>0</v>
      </c>
      <c r="CQ23" s="4"/>
      <c r="CR23" s="5">
        <f t="shared" ref="CR23" si="361">CQ23*$D$23</f>
        <v>0</v>
      </c>
      <c r="CS23" s="4"/>
      <c r="CT23" s="5">
        <f t="shared" ref="CT23" si="362">CS23*$D$23</f>
        <v>0</v>
      </c>
      <c r="CU23" s="4"/>
      <c r="CV23" s="5">
        <f t="shared" ref="CV23" si="363">CU23*$D$23</f>
        <v>0</v>
      </c>
      <c r="CW23" s="4"/>
      <c r="CX23" s="5">
        <f t="shared" ref="CX23" si="364">CW23*$D$23</f>
        <v>0</v>
      </c>
      <c r="CY23" s="4"/>
      <c r="CZ23" s="5">
        <f t="shared" ref="CZ23" si="365">CY23*$D$23</f>
        <v>0</v>
      </c>
      <c r="DA23" s="4"/>
      <c r="DB23" s="5">
        <f t="shared" ref="DB23" si="366">DA23*$D$23</f>
        <v>0</v>
      </c>
      <c r="DC23" s="99">
        <f>IF(C17=0,0,IF($DQ$20&gt;=0,$DQ$20))</f>
        <v>0</v>
      </c>
      <c r="DD23" s="5">
        <f t="shared" ref="DD23" si="367">DC23*$D$23</f>
        <v>0</v>
      </c>
      <c r="DF23" s="119"/>
      <c r="DG23" s="120"/>
    </row>
    <row r="24" spans="1:124" x14ac:dyDescent="0.25">
      <c r="A24" s="107"/>
      <c r="B24" s="21" t="s">
        <v>5</v>
      </c>
      <c r="C24" s="12"/>
      <c r="D24" s="12"/>
      <c r="E24" s="8"/>
      <c r="F24" s="5">
        <f>SUM(F20:F23)</f>
        <v>0</v>
      </c>
      <c r="G24" s="8"/>
      <c r="H24" s="5">
        <f>SUM(H20:H23)</f>
        <v>6.67</v>
      </c>
      <c r="I24" s="8"/>
      <c r="J24" s="5">
        <f>SUM(J20:J23)</f>
        <v>13.34</v>
      </c>
      <c r="K24" s="8"/>
      <c r="L24" s="5">
        <f t="shared" ref="L24" si="368">SUM(L20:L23)</f>
        <v>20.009999999999998</v>
      </c>
      <c r="M24" s="8"/>
      <c r="N24" s="5">
        <f t="shared" ref="N24" si="369">SUM(N20:N23)</f>
        <v>26.68</v>
      </c>
      <c r="O24" s="8"/>
      <c r="P24" s="5">
        <f t="shared" ref="P24" si="370">SUM(P20:P23)</f>
        <v>33.35</v>
      </c>
      <c r="Q24" s="8"/>
      <c r="R24" s="5">
        <f t="shared" ref="R24" si="371">SUM(R20:R23)</f>
        <v>40.019999999999996</v>
      </c>
      <c r="S24" s="8"/>
      <c r="T24" s="5">
        <f t="shared" ref="T24" si="372">SUM(T20:T23)</f>
        <v>46.69</v>
      </c>
      <c r="U24" s="8"/>
      <c r="V24" s="5">
        <f t="shared" ref="V24" si="373">SUM(V20:V23)</f>
        <v>53.36</v>
      </c>
      <c r="W24" s="8"/>
      <c r="X24" s="5">
        <f t="shared" ref="X24" si="374">SUM(X20:X23)</f>
        <v>60.03</v>
      </c>
      <c r="Y24" s="8"/>
      <c r="Z24" s="5">
        <f t="shared" ref="Z24" si="375">SUM(Z20:Z23)</f>
        <v>66.7</v>
      </c>
      <c r="AA24" s="8"/>
      <c r="AB24" s="5">
        <f t="shared" ref="AB24" si="376">SUM(AB20:AB23)</f>
        <v>77.768100000000004</v>
      </c>
      <c r="AC24" s="8"/>
      <c r="AD24" s="5">
        <f t="shared" ref="AD24" si="377">SUM(AD20:AD23)</f>
        <v>88.836200000000005</v>
      </c>
      <c r="AE24" s="8"/>
      <c r="AF24" s="5">
        <f t="shared" ref="AF24" si="378">SUM(AF20:AF23)</f>
        <v>99.904300000000006</v>
      </c>
      <c r="AG24" s="8"/>
      <c r="AH24" s="5">
        <f t="shared" ref="AH24" si="379">SUM(AH20:AH23)</f>
        <v>110.97239999999999</v>
      </c>
      <c r="AI24" s="8"/>
      <c r="AJ24" s="5">
        <f t="shared" ref="AJ24" si="380">SUM(AJ20:AJ23)</f>
        <v>122.04050000000001</v>
      </c>
      <c r="AK24" s="8"/>
      <c r="AL24" s="5">
        <f t="shared" ref="AL24" si="381">SUM(AL20:AL23)</f>
        <v>133.1086</v>
      </c>
      <c r="AM24" s="8"/>
      <c r="AN24" s="5">
        <f t="shared" ref="AN24" si="382">SUM(AN20:AN23)</f>
        <v>144.17669999999998</v>
      </c>
      <c r="AO24" s="8"/>
      <c r="AP24" s="5">
        <f t="shared" ref="AP24" si="383">SUM(AP20:AP23)</f>
        <v>155.2448</v>
      </c>
      <c r="AQ24" s="8"/>
      <c r="AR24" s="5">
        <f t="shared" ref="AR24" si="384">SUM(AR20:AR23)</f>
        <v>166.31290000000001</v>
      </c>
      <c r="AS24" s="8"/>
      <c r="AT24" s="5">
        <f t="shared" ref="AT24" si="385">SUM(AT20:AT23)</f>
        <v>177.381</v>
      </c>
      <c r="AU24" s="8"/>
      <c r="AV24" s="5">
        <f t="shared" ref="AV24" si="386">SUM(AV20:AV23)</f>
        <v>188.44909999999999</v>
      </c>
      <c r="AW24" s="8"/>
      <c r="AX24" s="5">
        <f t="shared" ref="AX24" si="387">SUM(AX20:AX23)</f>
        <v>199.5172</v>
      </c>
      <c r="AY24" s="8"/>
      <c r="AZ24" s="5">
        <f t="shared" ref="AZ24" si="388">SUM(AZ20:AZ23)</f>
        <v>210.58530000000002</v>
      </c>
      <c r="BA24" s="8"/>
      <c r="BB24" s="5">
        <f t="shared" ref="BB24" si="389">SUM(BB20:BB23)</f>
        <v>221.65339999999998</v>
      </c>
      <c r="BC24" s="8"/>
      <c r="BD24" s="5">
        <f t="shared" ref="BD24" si="390">SUM(BD20:BD23)</f>
        <v>232.72149999999999</v>
      </c>
      <c r="BE24" s="8"/>
      <c r="BF24" s="5">
        <f t="shared" ref="BF24" si="391">SUM(BF20:BF23)</f>
        <v>243.78959999999998</v>
      </c>
      <c r="BG24" s="8"/>
      <c r="BH24" s="5">
        <f t="shared" ref="BH24" si="392">SUM(BH20:BH23)</f>
        <v>254.85769999999999</v>
      </c>
      <c r="BI24" s="8"/>
      <c r="BJ24" s="5">
        <f t="shared" ref="BJ24" si="393">SUM(BJ20:BJ23)</f>
        <v>265.92579999999998</v>
      </c>
      <c r="BK24" s="8"/>
      <c r="BL24" s="5">
        <f t="shared" ref="BL24" si="394">SUM(BL20:BL23)</f>
        <v>276.9939</v>
      </c>
      <c r="BM24" s="8"/>
      <c r="BN24" s="5">
        <f t="shared" ref="BN24" si="395">SUM(BN20:BN23)</f>
        <v>288.06200000000001</v>
      </c>
      <c r="BO24" s="8"/>
      <c r="BP24" s="5">
        <f t="shared" ref="BP24" si="396">SUM(BP20:BP23)</f>
        <v>299.13009999999997</v>
      </c>
      <c r="BQ24" s="8"/>
      <c r="BR24" s="5">
        <f t="shared" ref="BR24" si="397">SUM(BR20:BR23)</f>
        <v>310.19819999999999</v>
      </c>
      <c r="BS24" s="8"/>
      <c r="BT24" s="5">
        <f t="shared" ref="BT24" si="398">SUM(BT20:BT23)</f>
        <v>321.2663</v>
      </c>
      <c r="BU24" s="8"/>
      <c r="BV24" s="5">
        <f t="shared" ref="BV24" si="399">SUM(BV20:BV23)</f>
        <v>332.33439999999996</v>
      </c>
      <c r="BW24" s="8"/>
      <c r="BX24" s="5">
        <f t="shared" ref="BX24" si="400">SUM(BX20:BX23)</f>
        <v>343.40249999999997</v>
      </c>
      <c r="BY24" s="8"/>
      <c r="BZ24" s="5">
        <f t="shared" ref="BZ24" si="401">SUM(BZ20:BZ23)</f>
        <v>354.47059999999999</v>
      </c>
      <c r="CA24" s="8"/>
      <c r="CB24" s="5">
        <f t="shared" ref="CB24" si="402">SUM(CB20:CB23)</f>
        <v>365.53869999999995</v>
      </c>
      <c r="CC24" s="8"/>
      <c r="CD24" s="5">
        <f t="shared" ref="CD24" si="403">SUM(CD20:CD23)</f>
        <v>376.60680000000002</v>
      </c>
      <c r="CE24" s="8"/>
      <c r="CF24" s="5">
        <f t="shared" ref="CF24" si="404">SUM(CF20:CF23)</f>
        <v>387.67489999999998</v>
      </c>
      <c r="CG24" s="8"/>
      <c r="CH24" s="5">
        <f t="shared" ref="CH24:CT24" si="405">SUM(CH20:CH23)</f>
        <v>398.74299999999999</v>
      </c>
      <c r="CI24" s="8"/>
      <c r="CJ24" s="5">
        <f t="shared" si="405"/>
        <v>409.81110000000001</v>
      </c>
      <c r="CK24" s="8"/>
      <c r="CL24" s="5">
        <f t="shared" si="405"/>
        <v>420.87919999999997</v>
      </c>
      <c r="CM24" s="8"/>
      <c r="CN24" s="5">
        <f t="shared" si="405"/>
        <v>431.94729999999998</v>
      </c>
      <c r="CO24" s="8"/>
      <c r="CP24" s="5">
        <f t="shared" si="405"/>
        <v>443.0154</v>
      </c>
      <c r="CQ24" s="8"/>
      <c r="CR24" s="5">
        <f t="shared" si="405"/>
        <v>454.08349999999996</v>
      </c>
      <c r="CS24" s="8"/>
      <c r="CT24" s="5">
        <f t="shared" si="405"/>
        <v>465.15159999999997</v>
      </c>
      <c r="CU24" s="8"/>
      <c r="CV24" s="5">
        <f t="shared" ref="CV24" si="406">SUM(CV20:CV23)</f>
        <v>476.21969999999999</v>
      </c>
      <c r="CW24" s="8"/>
      <c r="CX24" s="5">
        <f t="shared" ref="CX24" si="407">SUM(CX20:CX23)</f>
        <v>487.28779999999995</v>
      </c>
      <c r="CY24" s="8"/>
      <c r="CZ24" s="5">
        <f t="shared" ref="CZ24" si="408">SUM(CZ20:CZ23)</f>
        <v>498.35589999999996</v>
      </c>
      <c r="DA24" s="8"/>
      <c r="DB24" s="5">
        <f t="shared" ref="DB24:DD24" si="409">SUM(DB20:DB23)</f>
        <v>509.42399999999998</v>
      </c>
      <c r="DC24" s="8"/>
      <c r="DD24" s="5">
        <f t="shared" si="409"/>
        <v>0</v>
      </c>
      <c r="DF24" s="119"/>
      <c r="DG24" s="120"/>
    </row>
    <row r="25" spans="1:124" x14ac:dyDescent="0.25">
      <c r="A25" s="107"/>
      <c r="B25" s="12" t="s">
        <v>4</v>
      </c>
      <c r="C25" s="12"/>
      <c r="D25" s="12"/>
      <c r="E25" s="8"/>
      <c r="F25" s="5">
        <f>IF((F24&lt;=$D$18),$D$18,F24)</f>
        <v>66.7</v>
      </c>
      <c r="G25" s="8"/>
      <c r="H25" s="5">
        <f>IF((H24&lt;=$D$18),$D$18,H24)</f>
        <v>66.7</v>
      </c>
      <c r="I25" s="8"/>
      <c r="J25" s="5">
        <f>IF((J24&lt;=$D$18),$D$18,J24)</f>
        <v>66.7</v>
      </c>
      <c r="K25" s="8"/>
      <c r="L25" s="5">
        <f t="shared" ref="L25" si="410">IF((L24&lt;=$D$18),$D$18,L24)</f>
        <v>66.7</v>
      </c>
      <c r="M25" s="8"/>
      <c r="N25" s="5">
        <f t="shared" ref="N25" si="411">IF((N24&lt;=$D$18),$D$18,N24)</f>
        <v>66.7</v>
      </c>
      <c r="O25" s="8"/>
      <c r="P25" s="5">
        <f t="shared" ref="P25" si="412">IF((P24&lt;=$D$18),$D$18,P24)</f>
        <v>66.7</v>
      </c>
      <c r="Q25" s="8"/>
      <c r="R25" s="5">
        <f t="shared" ref="R25" si="413">IF((R24&lt;=$D$18),$D$18,R24)</f>
        <v>66.7</v>
      </c>
      <c r="S25" s="8"/>
      <c r="T25" s="5">
        <f t="shared" ref="T25" si="414">IF((T24&lt;=$D$18),$D$18,T24)</f>
        <v>66.7</v>
      </c>
      <c r="U25" s="8"/>
      <c r="V25" s="5">
        <f t="shared" ref="V25" si="415">IF((V24&lt;=$D$18),$D$18,V24)</f>
        <v>66.7</v>
      </c>
      <c r="W25" s="8"/>
      <c r="X25" s="5">
        <f t="shared" ref="X25" si="416">IF((X24&lt;=$D$18),$D$18,X24)</f>
        <v>66.7</v>
      </c>
      <c r="Y25" s="8"/>
      <c r="Z25" s="5">
        <f t="shared" ref="Z25" si="417">IF((Z24&lt;=$D$18),$D$18,Z24)</f>
        <v>66.7</v>
      </c>
      <c r="AA25" s="8"/>
      <c r="AB25" s="5">
        <f t="shared" ref="AB25" si="418">IF((AB24&lt;=$D$18),$D$18,AB24)</f>
        <v>77.768100000000004</v>
      </c>
      <c r="AC25" s="8"/>
      <c r="AD25" s="5">
        <f t="shared" ref="AD25" si="419">IF((AD24&lt;=$D$18),$D$18,AD24)</f>
        <v>88.836200000000005</v>
      </c>
      <c r="AE25" s="8"/>
      <c r="AF25" s="5">
        <f t="shared" ref="AF25" si="420">IF((AF24&lt;=$D$18),$D$18,AF24)</f>
        <v>99.904300000000006</v>
      </c>
      <c r="AG25" s="8"/>
      <c r="AH25" s="5">
        <f t="shared" ref="AH25" si="421">IF((AH24&lt;=$D$18),$D$18,AH24)</f>
        <v>110.97239999999999</v>
      </c>
      <c r="AI25" s="8"/>
      <c r="AJ25" s="5">
        <f t="shared" ref="AJ25" si="422">IF((AJ24&lt;=$D$18),$D$18,AJ24)</f>
        <v>122.04050000000001</v>
      </c>
      <c r="AK25" s="8"/>
      <c r="AL25" s="5">
        <f t="shared" ref="AL25" si="423">IF((AL24&lt;=$D$18),$D$18,AL24)</f>
        <v>133.1086</v>
      </c>
      <c r="AM25" s="8"/>
      <c r="AN25" s="5">
        <f t="shared" ref="AN25" si="424">IF((AN24&lt;=$D$18),$D$18,AN24)</f>
        <v>144.17669999999998</v>
      </c>
      <c r="AO25" s="8"/>
      <c r="AP25" s="5">
        <f t="shared" ref="AP25" si="425">IF((AP24&lt;=$D$18),$D$18,AP24)</f>
        <v>155.2448</v>
      </c>
      <c r="AQ25" s="8"/>
      <c r="AR25" s="5">
        <f t="shared" ref="AR25" si="426">IF((AR24&lt;=$D$18),$D$18,AR24)</f>
        <v>166.31290000000001</v>
      </c>
      <c r="AS25" s="8"/>
      <c r="AT25" s="5">
        <f t="shared" ref="AT25" si="427">IF((AT24&lt;=$D$18),$D$18,AT24)</f>
        <v>177.381</v>
      </c>
      <c r="AU25" s="8"/>
      <c r="AV25" s="5">
        <f t="shared" ref="AV25" si="428">IF((AV24&lt;=$D$18),$D$18,AV24)</f>
        <v>188.44909999999999</v>
      </c>
      <c r="AW25" s="8"/>
      <c r="AX25" s="5">
        <f t="shared" ref="AX25" si="429">IF((AX24&lt;=$D$18),$D$18,AX24)</f>
        <v>199.5172</v>
      </c>
      <c r="AY25" s="8"/>
      <c r="AZ25" s="5">
        <f t="shared" ref="AZ25" si="430">IF((AZ24&lt;=$D$18),$D$18,AZ24)</f>
        <v>210.58530000000002</v>
      </c>
      <c r="BA25" s="8"/>
      <c r="BB25" s="5">
        <f t="shared" ref="BB25" si="431">IF((BB24&lt;=$D$18),$D$18,BB24)</f>
        <v>221.65339999999998</v>
      </c>
      <c r="BC25" s="8"/>
      <c r="BD25" s="5">
        <f t="shared" ref="BD25" si="432">IF((BD24&lt;=$D$18),$D$18,BD24)</f>
        <v>232.72149999999999</v>
      </c>
      <c r="BE25" s="8"/>
      <c r="BF25" s="5">
        <f t="shared" ref="BF25" si="433">IF((BF24&lt;=$D$18),$D$18,BF24)</f>
        <v>243.78959999999998</v>
      </c>
      <c r="BG25" s="8"/>
      <c r="BH25" s="5">
        <f t="shared" ref="BH25" si="434">IF((BH24&lt;=$D$18),$D$18,BH24)</f>
        <v>254.85769999999999</v>
      </c>
      <c r="BI25" s="8"/>
      <c r="BJ25" s="5">
        <f t="shared" ref="BJ25" si="435">IF((BJ24&lt;=$D$18),$D$18,BJ24)</f>
        <v>265.92579999999998</v>
      </c>
      <c r="BK25" s="8"/>
      <c r="BL25" s="5">
        <f t="shared" ref="BL25" si="436">IF((BL24&lt;=$D$18),$D$18,BL24)</f>
        <v>276.9939</v>
      </c>
      <c r="BM25" s="8"/>
      <c r="BN25" s="5">
        <f t="shared" ref="BN25" si="437">IF((BN24&lt;=$D$18),$D$18,BN24)</f>
        <v>288.06200000000001</v>
      </c>
      <c r="BO25" s="8"/>
      <c r="BP25" s="5">
        <f t="shared" ref="BP25" si="438">IF((BP24&lt;=$D$18),$D$18,BP24)</f>
        <v>299.13009999999997</v>
      </c>
      <c r="BQ25" s="8"/>
      <c r="BR25" s="5">
        <f t="shared" ref="BR25" si="439">IF((BR24&lt;=$D$18),$D$18,BR24)</f>
        <v>310.19819999999999</v>
      </c>
      <c r="BS25" s="8"/>
      <c r="BT25" s="5">
        <f t="shared" ref="BT25" si="440">IF((BT24&lt;=$D$18),$D$18,BT24)</f>
        <v>321.2663</v>
      </c>
      <c r="BU25" s="8"/>
      <c r="BV25" s="5">
        <f t="shared" ref="BV25" si="441">IF((BV24&lt;=$D$18),$D$18,BV24)</f>
        <v>332.33439999999996</v>
      </c>
      <c r="BW25" s="8"/>
      <c r="BX25" s="5">
        <f t="shared" ref="BX25" si="442">IF((BX24&lt;=$D$18),$D$18,BX24)</f>
        <v>343.40249999999997</v>
      </c>
      <c r="BY25" s="8"/>
      <c r="BZ25" s="5">
        <f t="shared" ref="BZ25" si="443">IF((BZ24&lt;=$D$18),$D$18,BZ24)</f>
        <v>354.47059999999999</v>
      </c>
      <c r="CA25" s="8"/>
      <c r="CB25" s="5">
        <f t="shared" ref="CB25" si="444">IF((CB24&lt;=$D$18),$D$18,CB24)</f>
        <v>365.53869999999995</v>
      </c>
      <c r="CC25" s="8"/>
      <c r="CD25" s="5">
        <f t="shared" ref="CD25" si="445">IF((CD24&lt;=$D$18),$D$18,CD24)</f>
        <v>376.60680000000002</v>
      </c>
      <c r="CE25" s="8"/>
      <c r="CF25" s="5">
        <f t="shared" ref="CF25" si="446">IF((CF24&lt;=$D$18),$D$18,CF24)</f>
        <v>387.67489999999998</v>
      </c>
      <c r="CG25" s="8"/>
      <c r="CH25" s="5">
        <f t="shared" ref="CH25:CT25" si="447">IF((CH24&lt;=$D$18),$D$18,CH24)</f>
        <v>398.74299999999999</v>
      </c>
      <c r="CI25" s="8"/>
      <c r="CJ25" s="5">
        <f t="shared" si="447"/>
        <v>409.81110000000001</v>
      </c>
      <c r="CK25" s="8"/>
      <c r="CL25" s="5">
        <f t="shared" si="447"/>
        <v>420.87919999999997</v>
      </c>
      <c r="CM25" s="8"/>
      <c r="CN25" s="5">
        <f t="shared" si="447"/>
        <v>431.94729999999998</v>
      </c>
      <c r="CO25" s="8"/>
      <c r="CP25" s="5">
        <f t="shared" si="447"/>
        <v>443.0154</v>
      </c>
      <c r="CQ25" s="8"/>
      <c r="CR25" s="5">
        <f t="shared" si="447"/>
        <v>454.08349999999996</v>
      </c>
      <c r="CS25" s="8"/>
      <c r="CT25" s="5">
        <f t="shared" si="447"/>
        <v>465.15159999999997</v>
      </c>
      <c r="CU25" s="8"/>
      <c r="CV25" s="5">
        <f t="shared" ref="CV25" si="448">IF((CV24&lt;=$D$18),$D$18,CV24)</f>
        <v>476.21969999999999</v>
      </c>
      <c r="CW25" s="8"/>
      <c r="CX25" s="5">
        <f t="shared" ref="CX25" si="449">IF((CX24&lt;=$D$18),$D$18,CX24)</f>
        <v>487.28779999999995</v>
      </c>
      <c r="CY25" s="8"/>
      <c r="CZ25" s="5">
        <f t="shared" ref="CZ25" si="450">IF((CZ24&lt;=$D$18),$D$18,CZ24)</f>
        <v>498.35589999999996</v>
      </c>
      <c r="DA25" s="8"/>
      <c r="DB25" s="5">
        <f t="shared" ref="DB25" si="451">IF((DB24&lt;=$D$18),$D$18,DB24)</f>
        <v>509.42399999999998</v>
      </c>
      <c r="DC25" s="8"/>
      <c r="DD25" s="5">
        <f>IF(C17=0,0,IF((DD24&lt;=$D$18),$D$18,IF(DD24&gt;D18,DD24)))</f>
        <v>0</v>
      </c>
      <c r="DF25" s="119"/>
      <c r="DG25" s="120"/>
    </row>
    <row r="26" spans="1:124" x14ac:dyDescent="0.25">
      <c r="A26" s="107"/>
      <c r="B26" s="13" t="s">
        <v>2</v>
      </c>
      <c r="C26" s="13"/>
      <c r="D26" s="13"/>
      <c r="E26" s="14"/>
      <c r="F26" s="15">
        <f>F25</f>
        <v>66.7</v>
      </c>
      <c r="G26" s="14"/>
      <c r="H26" s="15">
        <f>H25</f>
        <v>66.7</v>
      </c>
      <c r="I26" s="14"/>
      <c r="J26" s="15">
        <f>J25</f>
        <v>66.7</v>
      </c>
      <c r="K26" s="14"/>
      <c r="L26" s="15">
        <f t="shared" ref="L26" si="452">L25</f>
        <v>66.7</v>
      </c>
      <c r="M26" s="14"/>
      <c r="N26" s="15">
        <f t="shared" ref="N26" si="453">N25</f>
        <v>66.7</v>
      </c>
      <c r="O26" s="14"/>
      <c r="P26" s="15">
        <f t="shared" ref="P26" si="454">P25</f>
        <v>66.7</v>
      </c>
      <c r="Q26" s="14"/>
      <c r="R26" s="15">
        <f t="shared" ref="R26" si="455">R25</f>
        <v>66.7</v>
      </c>
      <c r="S26" s="14"/>
      <c r="T26" s="15">
        <f t="shared" ref="T26" si="456">T25</f>
        <v>66.7</v>
      </c>
      <c r="U26" s="14"/>
      <c r="V26" s="15">
        <f t="shared" ref="V26:V27" si="457">V25</f>
        <v>66.7</v>
      </c>
      <c r="W26" s="14"/>
      <c r="X26" s="15">
        <f t="shared" ref="X26:X27" si="458">X25</f>
        <v>66.7</v>
      </c>
      <c r="Y26" s="14"/>
      <c r="Z26" s="15">
        <f t="shared" ref="Z26:Z27" si="459">Z25</f>
        <v>66.7</v>
      </c>
      <c r="AA26" s="14"/>
      <c r="AB26" s="15">
        <f t="shared" ref="AB26:AB27" si="460">AB25</f>
        <v>77.768100000000004</v>
      </c>
      <c r="AC26" s="14"/>
      <c r="AD26" s="15">
        <f t="shared" ref="AD26:AD27" si="461">AD25</f>
        <v>88.836200000000005</v>
      </c>
      <c r="AE26" s="14"/>
      <c r="AF26" s="15">
        <f t="shared" ref="AF26:AF27" si="462">AF25</f>
        <v>99.904300000000006</v>
      </c>
      <c r="AG26" s="14"/>
      <c r="AH26" s="15">
        <f t="shared" ref="AH26:AT27" si="463">AH25</f>
        <v>110.97239999999999</v>
      </c>
      <c r="AI26" s="14"/>
      <c r="AJ26" s="15">
        <f t="shared" ref="AJ26:AV27" si="464">AJ25</f>
        <v>122.04050000000001</v>
      </c>
      <c r="AK26" s="14"/>
      <c r="AL26" s="15">
        <f t="shared" ref="AL26:AX27" si="465">AL25</f>
        <v>133.1086</v>
      </c>
      <c r="AM26" s="14"/>
      <c r="AN26" s="15">
        <f t="shared" ref="AN26:AZ27" si="466">AN25</f>
        <v>144.17669999999998</v>
      </c>
      <c r="AO26" s="14"/>
      <c r="AP26" s="15">
        <f t="shared" ref="AP26:AP27" si="467">AP25</f>
        <v>155.2448</v>
      </c>
      <c r="AQ26" s="14"/>
      <c r="AR26" s="15">
        <f t="shared" ref="AR26:AR27" si="468">AR25</f>
        <v>166.31290000000001</v>
      </c>
      <c r="AS26" s="14"/>
      <c r="AT26" s="15">
        <f t="shared" ref="AT26" si="469">AT25</f>
        <v>177.381</v>
      </c>
      <c r="AU26" s="14"/>
      <c r="AV26" s="15">
        <f t="shared" ref="AV26" si="470">AV25</f>
        <v>188.44909999999999</v>
      </c>
      <c r="AW26" s="14"/>
      <c r="AX26" s="15">
        <f t="shared" ref="AX26" si="471">AX25</f>
        <v>199.5172</v>
      </c>
      <c r="AY26" s="14"/>
      <c r="AZ26" s="15">
        <f t="shared" ref="AZ26" si="472">AZ25</f>
        <v>210.58530000000002</v>
      </c>
      <c r="BA26" s="14"/>
      <c r="BB26" s="15">
        <f t="shared" ref="BB26:BB27" si="473">BB25</f>
        <v>221.65339999999998</v>
      </c>
      <c r="BC26" s="14"/>
      <c r="BD26" s="15">
        <f t="shared" ref="BD26:BD27" si="474">BD25</f>
        <v>232.72149999999999</v>
      </c>
      <c r="BE26" s="14"/>
      <c r="BF26" s="15">
        <f t="shared" ref="BF26:BR27" si="475">BF25</f>
        <v>243.78959999999998</v>
      </c>
      <c r="BG26" s="14"/>
      <c r="BH26" s="15">
        <f t="shared" ref="BH26:BT27" si="476">BH25</f>
        <v>254.85769999999999</v>
      </c>
      <c r="BI26" s="14"/>
      <c r="BJ26" s="15">
        <f t="shared" ref="BJ26:BV27" si="477">BJ25</f>
        <v>265.92579999999998</v>
      </c>
      <c r="BK26" s="14"/>
      <c r="BL26" s="15">
        <f t="shared" ref="BL26:BX27" si="478">BL25</f>
        <v>276.9939</v>
      </c>
      <c r="BM26" s="14"/>
      <c r="BN26" s="15">
        <f t="shared" ref="BN26:BN27" si="479">BN25</f>
        <v>288.06200000000001</v>
      </c>
      <c r="BO26" s="14"/>
      <c r="BP26" s="15">
        <f t="shared" ref="BP26:BP27" si="480">BP25</f>
        <v>299.13009999999997</v>
      </c>
      <c r="BQ26" s="14"/>
      <c r="BR26" s="15">
        <f t="shared" ref="BR26" si="481">BR25</f>
        <v>310.19819999999999</v>
      </c>
      <c r="BS26" s="14"/>
      <c r="BT26" s="15">
        <f t="shared" ref="BT26" si="482">BT25</f>
        <v>321.2663</v>
      </c>
      <c r="BU26" s="14"/>
      <c r="BV26" s="15">
        <f t="shared" ref="BV26" si="483">BV25</f>
        <v>332.33439999999996</v>
      </c>
      <c r="BW26" s="14"/>
      <c r="BX26" s="15">
        <f t="shared" ref="BX26" si="484">BX25</f>
        <v>343.40249999999997</v>
      </c>
      <c r="BY26" s="14"/>
      <c r="BZ26" s="15">
        <f t="shared" ref="BZ26:BZ27" si="485">BZ25</f>
        <v>354.47059999999999</v>
      </c>
      <c r="CA26" s="14"/>
      <c r="CB26" s="15">
        <f t="shared" ref="CB26:CB27" si="486">CB25</f>
        <v>365.53869999999995</v>
      </c>
      <c r="CC26" s="14"/>
      <c r="CD26" s="15">
        <f t="shared" ref="CD26:CP27" si="487">CD25</f>
        <v>376.60680000000002</v>
      </c>
      <c r="CE26" s="14"/>
      <c r="CF26" s="15">
        <f t="shared" ref="CF26:CR27" si="488">CF25</f>
        <v>387.67489999999998</v>
      </c>
      <c r="CG26" s="14"/>
      <c r="CH26" s="15">
        <f t="shared" ref="CH26:CV27" si="489">CH25</f>
        <v>398.74299999999999</v>
      </c>
      <c r="CI26" s="14"/>
      <c r="CJ26" s="15">
        <f t="shared" si="489"/>
        <v>409.81110000000001</v>
      </c>
      <c r="CK26" s="14"/>
      <c r="CL26" s="15">
        <f t="shared" si="489"/>
        <v>420.87919999999997</v>
      </c>
      <c r="CM26" s="14"/>
      <c r="CN26" s="15">
        <f t="shared" si="489"/>
        <v>431.94729999999998</v>
      </c>
      <c r="CO26" s="14"/>
      <c r="CP26" s="15">
        <f t="shared" si="489"/>
        <v>443.0154</v>
      </c>
      <c r="CQ26" s="14"/>
      <c r="CR26" s="15">
        <f t="shared" si="489"/>
        <v>454.08349999999996</v>
      </c>
      <c r="CS26" s="14"/>
      <c r="CT26" s="15">
        <f t="shared" si="489"/>
        <v>465.15159999999997</v>
      </c>
      <c r="CU26" s="14"/>
      <c r="CV26" s="15">
        <f t="shared" ref="CV26" si="490">CV25</f>
        <v>476.21969999999999</v>
      </c>
      <c r="CW26" s="14"/>
      <c r="CX26" s="15">
        <f t="shared" ref="CX26" si="491">CX25</f>
        <v>487.28779999999995</v>
      </c>
      <c r="CY26" s="14"/>
      <c r="CZ26" s="15">
        <f t="shared" ref="CZ26" si="492">CZ25</f>
        <v>498.35589999999996</v>
      </c>
      <c r="DA26" s="14"/>
      <c r="DB26" s="15">
        <f t="shared" ref="DB26:DD27" si="493">DB25</f>
        <v>509.42399999999998</v>
      </c>
      <c r="DC26" s="14"/>
      <c r="DD26" s="15">
        <f t="shared" si="493"/>
        <v>0</v>
      </c>
      <c r="DF26" s="119"/>
      <c r="DG26" s="120"/>
    </row>
    <row r="27" spans="1:124" ht="15.75" thickBot="1" x14ac:dyDescent="0.3">
      <c r="A27" s="107"/>
      <c r="B27" s="16" t="s">
        <v>9</v>
      </c>
      <c r="C27" s="16"/>
      <c r="D27" s="16"/>
      <c r="E27" s="14"/>
      <c r="F27" s="15">
        <f>F26</f>
        <v>66.7</v>
      </c>
      <c r="G27" s="14"/>
      <c r="H27" s="15">
        <f>H26</f>
        <v>66.7</v>
      </c>
      <c r="I27" s="14"/>
      <c r="J27" s="15">
        <f>J26</f>
        <v>66.7</v>
      </c>
      <c r="K27" s="14"/>
      <c r="L27" s="15">
        <f>L26</f>
        <v>66.7</v>
      </c>
      <c r="M27" s="14"/>
      <c r="N27" s="15">
        <f>N26</f>
        <v>66.7</v>
      </c>
      <c r="O27" s="14"/>
      <c r="P27" s="15">
        <f>P26</f>
        <v>66.7</v>
      </c>
      <c r="Q27" s="14"/>
      <c r="R27" s="15">
        <f>R26</f>
        <v>66.7</v>
      </c>
      <c r="S27" s="14"/>
      <c r="T27" s="15">
        <f>T26</f>
        <v>66.7</v>
      </c>
      <c r="U27" s="14"/>
      <c r="V27" s="15">
        <f t="shared" si="457"/>
        <v>66.7</v>
      </c>
      <c r="W27" s="14"/>
      <c r="X27" s="15">
        <f t="shared" si="458"/>
        <v>66.7</v>
      </c>
      <c r="Y27" s="14"/>
      <c r="Z27" s="15">
        <f t="shared" si="459"/>
        <v>66.7</v>
      </c>
      <c r="AA27" s="14"/>
      <c r="AB27" s="15">
        <f t="shared" si="460"/>
        <v>77.768100000000004</v>
      </c>
      <c r="AC27" s="14"/>
      <c r="AD27" s="15">
        <f t="shared" si="461"/>
        <v>88.836200000000005</v>
      </c>
      <c r="AE27" s="14"/>
      <c r="AF27" s="15">
        <f t="shared" si="462"/>
        <v>99.904300000000006</v>
      </c>
      <c r="AG27" s="14"/>
      <c r="AH27" s="15">
        <f t="shared" si="463"/>
        <v>110.97239999999999</v>
      </c>
      <c r="AI27" s="14"/>
      <c r="AJ27" s="15">
        <f t="shared" si="464"/>
        <v>122.04050000000001</v>
      </c>
      <c r="AK27" s="14"/>
      <c r="AL27" s="15">
        <f t="shared" si="465"/>
        <v>133.1086</v>
      </c>
      <c r="AM27" s="14"/>
      <c r="AN27" s="15">
        <f t="shared" si="466"/>
        <v>144.17669999999998</v>
      </c>
      <c r="AO27" s="14"/>
      <c r="AP27" s="15">
        <f t="shared" si="467"/>
        <v>155.2448</v>
      </c>
      <c r="AQ27" s="14"/>
      <c r="AR27" s="15">
        <f t="shared" si="468"/>
        <v>166.31290000000001</v>
      </c>
      <c r="AS27" s="14"/>
      <c r="AT27" s="15">
        <f t="shared" si="463"/>
        <v>177.381</v>
      </c>
      <c r="AU27" s="14"/>
      <c r="AV27" s="15">
        <f t="shared" si="464"/>
        <v>188.44909999999999</v>
      </c>
      <c r="AW27" s="14"/>
      <c r="AX27" s="15">
        <f t="shared" si="465"/>
        <v>199.5172</v>
      </c>
      <c r="AY27" s="14"/>
      <c r="AZ27" s="15">
        <f t="shared" si="466"/>
        <v>210.58530000000002</v>
      </c>
      <c r="BA27" s="14"/>
      <c r="BB27" s="15">
        <f t="shared" si="473"/>
        <v>221.65339999999998</v>
      </c>
      <c r="BC27" s="14"/>
      <c r="BD27" s="15">
        <f t="shared" si="474"/>
        <v>232.72149999999999</v>
      </c>
      <c r="BE27" s="14"/>
      <c r="BF27" s="15">
        <f t="shared" si="475"/>
        <v>243.78959999999998</v>
      </c>
      <c r="BG27" s="14"/>
      <c r="BH27" s="15">
        <f t="shared" si="476"/>
        <v>254.85769999999999</v>
      </c>
      <c r="BI27" s="14"/>
      <c r="BJ27" s="15">
        <f t="shared" si="477"/>
        <v>265.92579999999998</v>
      </c>
      <c r="BK27" s="14"/>
      <c r="BL27" s="15">
        <f t="shared" si="478"/>
        <v>276.9939</v>
      </c>
      <c r="BM27" s="14"/>
      <c r="BN27" s="15">
        <f t="shared" si="479"/>
        <v>288.06200000000001</v>
      </c>
      <c r="BO27" s="14"/>
      <c r="BP27" s="15">
        <f t="shared" si="480"/>
        <v>299.13009999999997</v>
      </c>
      <c r="BQ27" s="14"/>
      <c r="BR27" s="15">
        <f t="shared" si="475"/>
        <v>310.19819999999999</v>
      </c>
      <c r="BS27" s="14"/>
      <c r="BT27" s="15">
        <f t="shared" si="476"/>
        <v>321.2663</v>
      </c>
      <c r="BU27" s="14"/>
      <c r="BV27" s="15">
        <f t="shared" si="477"/>
        <v>332.33439999999996</v>
      </c>
      <c r="BW27" s="14"/>
      <c r="BX27" s="15">
        <f t="shared" si="478"/>
        <v>343.40249999999997</v>
      </c>
      <c r="BY27" s="14"/>
      <c r="BZ27" s="15">
        <f t="shared" si="485"/>
        <v>354.47059999999999</v>
      </c>
      <c r="CA27" s="14"/>
      <c r="CB27" s="15">
        <f t="shared" si="486"/>
        <v>365.53869999999995</v>
      </c>
      <c r="CC27" s="14"/>
      <c r="CD27" s="15">
        <f t="shared" si="487"/>
        <v>376.60680000000002</v>
      </c>
      <c r="CE27" s="14"/>
      <c r="CF27" s="15">
        <f t="shared" si="488"/>
        <v>387.67489999999998</v>
      </c>
      <c r="CG27" s="14"/>
      <c r="CH27" s="15">
        <f t="shared" si="489"/>
        <v>398.74299999999999</v>
      </c>
      <c r="CI27" s="14"/>
      <c r="CJ27" s="15">
        <f t="shared" si="489"/>
        <v>409.81110000000001</v>
      </c>
      <c r="CK27" s="14"/>
      <c r="CL27" s="15">
        <f t="shared" ref="CL27" si="494">CL26</f>
        <v>420.87919999999997</v>
      </c>
      <c r="CM27" s="14"/>
      <c r="CN27" s="15">
        <f t="shared" ref="CN27" si="495">CN26</f>
        <v>431.94729999999998</v>
      </c>
      <c r="CO27" s="14"/>
      <c r="CP27" s="15">
        <f t="shared" si="487"/>
        <v>443.0154</v>
      </c>
      <c r="CQ27" s="14"/>
      <c r="CR27" s="15">
        <f t="shared" si="488"/>
        <v>454.08349999999996</v>
      </c>
      <c r="CS27" s="14"/>
      <c r="CT27" s="15">
        <f t="shared" si="489"/>
        <v>465.15159999999997</v>
      </c>
      <c r="CU27" s="14"/>
      <c r="CV27" s="15">
        <f t="shared" si="489"/>
        <v>476.21969999999999</v>
      </c>
      <c r="CW27" s="14"/>
      <c r="CX27" s="15">
        <f t="shared" ref="CX27" si="496">CX26</f>
        <v>487.28779999999995</v>
      </c>
      <c r="CY27" s="14"/>
      <c r="CZ27" s="15">
        <f t="shared" ref="CZ27" si="497">CZ26</f>
        <v>498.35589999999996</v>
      </c>
      <c r="DA27" s="14"/>
      <c r="DB27" s="15">
        <f t="shared" si="493"/>
        <v>509.42399999999998</v>
      </c>
      <c r="DC27" s="14"/>
      <c r="DD27" s="15">
        <f t="shared" si="493"/>
        <v>0</v>
      </c>
      <c r="DF27" s="121"/>
      <c r="DG27" s="122"/>
    </row>
    <row r="28" spans="1:124" ht="15.75" customHeight="1" thickBot="1" x14ac:dyDescent="0.3">
      <c r="A28" s="108"/>
      <c r="B28" s="17" t="s">
        <v>3</v>
      </c>
      <c r="C28" s="17"/>
      <c r="D28" s="17"/>
      <c r="E28" s="18"/>
      <c r="F28" s="19">
        <f>F26+F27</f>
        <v>133.4</v>
      </c>
      <c r="G28" s="18"/>
      <c r="H28" s="19">
        <f>H26+H27</f>
        <v>133.4</v>
      </c>
      <c r="I28" s="18"/>
      <c r="J28" s="19">
        <f>J26+J27</f>
        <v>133.4</v>
      </c>
      <c r="K28" s="18"/>
      <c r="L28" s="19">
        <f t="shared" ref="L28" si="498">L26+L27</f>
        <v>133.4</v>
      </c>
      <c r="M28" s="18"/>
      <c r="N28" s="19">
        <f t="shared" ref="N28" si="499">N26+N27</f>
        <v>133.4</v>
      </c>
      <c r="O28" s="18"/>
      <c r="P28" s="19">
        <f t="shared" ref="P28" si="500">P26+P27</f>
        <v>133.4</v>
      </c>
      <c r="Q28" s="18"/>
      <c r="R28" s="19">
        <f t="shared" ref="R28" si="501">R26+R27</f>
        <v>133.4</v>
      </c>
      <c r="S28" s="18"/>
      <c r="T28" s="19">
        <f t="shared" ref="T28" si="502">T26+T27</f>
        <v>133.4</v>
      </c>
      <c r="U28" s="18"/>
      <c r="V28" s="19">
        <f t="shared" ref="V28" si="503">V26+V27</f>
        <v>133.4</v>
      </c>
      <c r="W28" s="18"/>
      <c r="X28" s="19">
        <f t="shared" ref="X28" si="504">X26+X27</f>
        <v>133.4</v>
      </c>
      <c r="Y28" s="18"/>
      <c r="Z28" s="19">
        <f t="shared" ref="Z28" si="505">Z26+Z27</f>
        <v>133.4</v>
      </c>
      <c r="AA28" s="18"/>
      <c r="AB28" s="19">
        <f t="shared" ref="AB28" si="506">AB26+AB27</f>
        <v>155.53620000000001</v>
      </c>
      <c r="AC28" s="18"/>
      <c r="AD28" s="19">
        <f t="shared" ref="AD28" si="507">AD26+AD27</f>
        <v>177.67240000000001</v>
      </c>
      <c r="AE28" s="18"/>
      <c r="AF28" s="19">
        <f t="shared" ref="AF28" si="508">AF26+AF27</f>
        <v>199.80860000000001</v>
      </c>
      <c r="AG28" s="18"/>
      <c r="AH28" s="19">
        <f t="shared" ref="AH28" si="509">AH26+AH27</f>
        <v>221.94479999999999</v>
      </c>
      <c r="AI28" s="18"/>
      <c r="AJ28" s="19">
        <f t="shared" ref="AJ28" si="510">AJ26+AJ27</f>
        <v>244.08100000000002</v>
      </c>
      <c r="AK28" s="18"/>
      <c r="AL28" s="19">
        <f t="shared" ref="AL28" si="511">AL26+AL27</f>
        <v>266.21719999999999</v>
      </c>
      <c r="AM28" s="18"/>
      <c r="AN28" s="19">
        <f t="shared" ref="AN28" si="512">AN26+AN27</f>
        <v>288.35339999999997</v>
      </c>
      <c r="AO28" s="18"/>
      <c r="AP28" s="19">
        <f t="shared" ref="AP28" si="513">AP26+AP27</f>
        <v>310.4896</v>
      </c>
      <c r="AQ28" s="18"/>
      <c r="AR28" s="19">
        <f t="shared" ref="AR28" si="514">AR26+AR27</f>
        <v>332.62580000000003</v>
      </c>
      <c r="AS28" s="18"/>
      <c r="AT28" s="19">
        <f t="shared" ref="AT28" si="515">AT26+AT27</f>
        <v>354.762</v>
      </c>
      <c r="AU28" s="18"/>
      <c r="AV28" s="19">
        <f t="shared" ref="AV28" si="516">AV26+AV27</f>
        <v>376.89819999999997</v>
      </c>
      <c r="AW28" s="18"/>
      <c r="AX28" s="19">
        <f t="shared" ref="AX28" si="517">AX26+AX27</f>
        <v>399.03440000000001</v>
      </c>
      <c r="AY28" s="18"/>
      <c r="AZ28" s="19">
        <f t="shared" ref="AZ28" si="518">AZ26+AZ27</f>
        <v>421.17060000000004</v>
      </c>
      <c r="BA28" s="18"/>
      <c r="BB28" s="19">
        <f t="shared" ref="BB28" si="519">BB26+BB27</f>
        <v>443.30679999999995</v>
      </c>
      <c r="BC28" s="18"/>
      <c r="BD28" s="19">
        <f t="shared" ref="BD28" si="520">BD26+BD27</f>
        <v>465.44299999999998</v>
      </c>
      <c r="BE28" s="18"/>
      <c r="BF28" s="19">
        <f t="shared" ref="BF28" si="521">BF26+BF27</f>
        <v>487.57919999999996</v>
      </c>
      <c r="BG28" s="18"/>
      <c r="BH28" s="19">
        <f t="shared" ref="BH28" si="522">BH26+BH27</f>
        <v>509.71539999999999</v>
      </c>
      <c r="BI28" s="18"/>
      <c r="BJ28" s="19">
        <f t="shared" ref="BJ28" si="523">BJ26+BJ27</f>
        <v>531.85159999999996</v>
      </c>
      <c r="BK28" s="18"/>
      <c r="BL28" s="19">
        <f t="shared" ref="BL28" si="524">BL26+BL27</f>
        <v>553.98779999999999</v>
      </c>
      <c r="BM28" s="18"/>
      <c r="BN28" s="19">
        <f t="shared" ref="BN28" si="525">BN26+BN27</f>
        <v>576.12400000000002</v>
      </c>
      <c r="BO28" s="18"/>
      <c r="BP28" s="19">
        <f t="shared" ref="BP28" si="526">BP26+BP27</f>
        <v>598.26019999999994</v>
      </c>
      <c r="BQ28" s="18"/>
      <c r="BR28" s="19">
        <f t="shared" ref="BR28" si="527">BR26+BR27</f>
        <v>620.39639999999997</v>
      </c>
      <c r="BS28" s="18"/>
      <c r="BT28" s="19">
        <f t="shared" ref="BT28" si="528">BT26+BT27</f>
        <v>642.5326</v>
      </c>
      <c r="BU28" s="18"/>
      <c r="BV28" s="19">
        <f t="shared" ref="BV28" si="529">BV26+BV27</f>
        <v>664.66879999999992</v>
      </c>
      <c r="BW28" s="18"/>
      <c r="BX28" s="19">
        <f t="shared" ref="BX28" si="530">BX26+BX27</f>
        <v>686.80499999999995</v>
      </c>
      <c r="BY28" s="18"/>
      <c r="BZ28" s="19">
        <f t="shared" ref="BZ28" si="531">BZ26+BZ27</f>
        <v>708.94119999999998</v>
      </c>
      <c r="CA28" s="18"/>
      <c r="CB28" s="19">
        <f t="shared" ref="CB28" si="532">CB26+CB27</f>
        <v>731.0773999999999</v>
      </c>
      <c r="CC28" s="18"/>
      <c r="CD28" s="19">
        <f t="shared" ref="CD28" si="533">CD26+CD27</f>
        <v>753.21360000000004</v>
      </c>
      <c r="CE28" s="18"/>
      <c r="CF28" s="19">
        <f t="shared" ref="CF28" si="534">CF26+CF27</f>
        <v>775.34979999999996</v>
      </c>
      <c r="CG28" s="18"/>
      <c r="CH28" s="19">
        <f t="shared" ref="CH28:CT28" si="535">CH26+CH27</f>
        <v>797.48599999999999</v>
      </c>
      <c r="CI28" s="18"/>
      <c r="CJ28" s="19">
        <f t="shared" si="535"/>
        <v>819.62220000000002</v>
      </c>
      <c r="CK28" s="18"/>
      <c r="CL28" s="19">
        <f t="shared" si="535"/>
        <v>841.75839999999994</v>
      </c>
      <c r="CM28" s="18"/>
      <c r="CN28" s="19">
        <f t="shared" si="535"/>
        <v>863.89459999999997</v>
      </c>
      <c r="CO28" s="18"/>
      <c r="CP28" s="19">
        <f t="shared" si="535"/>
        <v>886.0308</v>
      </c>
      <c r="CQ28" s="18"/>
      <c r="CR28" s="19">
        <f t="shared" si="535"/>
        <v>908.16699999999992</v>
      </c>
      <c r="CS28" s="18"/>
      <c r="CT28" s="19">
        <f t="shared" si="535"/>
        <v>930.30319999999995</v>
      </c>
      <c r="CU28" s="18"/>
      <c r="CV28" s="19">
        <f t="shared" ref="CV28" si="536">CV26+CV27</f>
        <v>952.43939999999998</v>
      </c>
      <c r="CW28" s="18"/>
      <c r="CX28" s="19">
        <f t="shared" ref="CX28" si="537">CX26+CX27</f>
        <v>974.57559999999989</v>
      </c>
      <c r="CY28" s="18"/>
      <c r="CZ28" s="19">
        <f t="shared" ref="CZ28" si="538">CZ26+CZ27</f>
        <v>996.71179999999993</v>
      </c>
      <c r="DA28" s="18"/>
      <c r="DB28" s="19">
        <f t="shared" ref="DB28:DD28" si="539">DB26+DB27</f>
        <v>1018.848</v>
      </c>
      <c r="DC28" s="18"/>
      <c r="DD28" s="19">
        <f t="shared" si="539"/>
        <v>0</v>
      </c>
      <c r="DF28" s="116"/>
      <c r="DG28" s="116"/>
      <c r="DI28" s="11">
        <f>DD28-DD13</f>
        <v>0</v>
      </c>
    </row>
    <row r="29" spans="1:124" x14ac:dyDescent="0.25">
      <c r="CL29" s="11"/>
      <c r="DF29" s="37"/>
      <c r="DG29" s="37"/>
    </row>
    <row r="30" spans="1:124" x14ac:dyDescent="0.25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4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44"/>
      <c r="DG30" s="44"/>
      <c r="DH30" s="23"/>
      <c r="DI30" s="23"/>
    </row>
    <row r="31" spans="1:124" x14ac:dyDescent="0.25">
      <c r="DF31" s="11"/>
    </row>
    <row r="32" spans="1:124" ht="15.75" thickBot="1" x14ac:dyDescent="0.3">
      <c r="A32" s="103"/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  <c r="BD32" s="103"/>
      <c r="BE32" s="103"/>
      <c r="BF32" s="103"/>
      <c r="BG32" s="103"/>
      <c r="BH32" s="103"/>
      <c r="BI32" s="103"/>
      <c r="BJ32" s="103"/>
      <c r="BK32" s="103"/>
      <c r="BL32" s="103"/>
      <c r="BM32" s="103"/>
      <c r="BN32" s="103"/>
      <c r="BO32" s="103"/>
      <c r="BP32" s="103"/>
      <c r="BQ32" s="103"/>
      <c r="BR32" s="103"/>
      <c r="BS32" s="103"/>
      <c r="BT32" s="103"/>
      <c r="BU32" s="103"/>
      <c r="BV32" s="103"/>
      <c r="BW32" s="103"/>
      <c r="BX32" s="103"/>
      <c r="BY32" s="103"/>
      <c r="BZ32" s="103"/>
      <c r="CA32" s="103"/>
      <c r="CB32" s="103"/>
      <c r="CC32" s="103"/>
      <c r="CD32" s="103"/>
      <c r="CE32" s="103"/>
      <c r="CF32" s="103"/>
      <c r="CG32" s="103"/>
      <c r="CH32" s="103"/>
      <c r="CI32" s="103"/>
      <c r="CJ32" s="103"/>
      <c r="CK32" s="103"/>
      <c r="CL32" s="103"/>
      <c r="CM32" s="103"/>
      <c r="CN32" s="103"/>
      <c r="CO32" s="103"/>
      <c r="CP32" s="103"/>
      <c r="CQ32" s="103"/>
      <c r="CR32" s="103"/>
      <c r="CS32" s="103"/>
      <c r="CT32" s="103"/>
      <c r="CU32" s="103"/>
      <c r="CV32" s="103"/>
      <c r="CW32" s="103"/>
      <c r="CX32" s="103"/>
      <c r="CY32" s="103"/>
      <c r="CZ32" s="103"/>
      <c r="DA32" s="103"/>
      <c r="DB32" s="103"/>
      <c r="DC32" s="103"/>
      <c r="DD32" s="103"/>
    </row>
    <row r="33" spans="1:124" ht="15.75" thickBot="1" x14ac:dyDescent="0.3">
      <c r="A33" s="51">
        <v>1</v>
      </c>
      <c r="B33" s="52" t="s">
        <v>23</v>
      </c>
      <c r="C33" s="53">
        <f>CALCULADORA!B6</f>
        <v>0</v>
      </c>
      <c r="D33" s="54" t="s">
        <v>25</v>
      </c>
      <c r="DC33" s="113" t="s">
        <v>21</v>
      </c>
      <c r="DD33" s="114"/>
      <c r="DF33" s="117" t="s">
        <v>12</v>
      </c>
      <c r="DG33" s="118"/>
    </row>
    <row r="34" spans="1:124" ht="15.75" customHeight="1" thickBot="1" x14ac:dyDescent="0.3">
      <c r="A34" s="106" t="s">
        <v>48</v>
      </c>
      <c r="B34" s="109" t="s">
        <v>18</v>
      </c>
      <c r="C34" s="110"/>
      <c r="D34" s="100">
        <v>29.49</v>
      </c>
      <c r="E34" s="42">
        <v>0</v>
      </c>
      <c r="F34" s="43"/>
      <c r="G34" s="42">
        <v>1</v>
      </c>
      <c r="H34" s="43"/>
      <c r="I34" s="42">
        <v>2</v>
      </c>
      <c r="J34" s="43"/>
      <c r="K34" s="42">
        <v>3</v>
      </c>
      <c r="L34" s="43"/>
      <c r="M34" s="42">
        <v>4</v>
      </c>
      <c r="N34" s="43"/>
      <c r="O34" s="42">
        <v>5</v>
      </c>
      <c r="P34" s="43"/>
      <c r="Q34" s="42">
        <v>6</v>
      </c>
      <c r="R34" s="43"/>
      <c r="S34" s="42">
        <v>7</v>
      </c>
      <c r="T34" s="43"/>
      <c r="U34" s="42">
        <v>8</v>
      </c>
      <c r="V34" s="43"/>
      <c r="W34" s="42">
        <v>9</v>
      </c>
      <c r="X34" s="43"/>
      <c r="Y34" s="42">
        <v>10</v>
      </c>
      <c r="Z34" s="43"/>
      <c r="AA34" s="42">
        <v>11</v>
      </c>
      <c r="AB34" s="43"/>
      <c r="AC34" s="42">
        <v>12</v>
      </c>
      <c r="AD34" s="43"/>
      <c r="AE34" s="42">
        <v>13</v>
      </c>
      <c r="AF34" s="43"/>
      <c r="AG34" s="42">
        <v>14</v>
      </c>
      <c r="AH34" s="43"/>
      <c r="AI34" s="42">
        <v>15</v>
      </c>
      <c r="AJ34" s="43"/>
      <c r="AK34" s="42">
        <v>16</v>
      </c>
      <c r="AL34" s="43"/>
      <c r="AM34" s="42">
        <v>17</v>
      </c>
      <c r="AN34" s="43"/>
      <c r="AO34" s="42">
        <v>18</v>
      </c>
      <c r="AP34" s="43"/>
      <c r="AQ34" s="42">
        <v>19</v>
      </c>
      <c r="AR34" s="43"/>
      <c r="AS34" s="42">
        <v>20</v>
      </c>
      <c r="AT34" s="43"/>
      <c r="AU34" s="42">
        <v>21</v>
      </c>
      <c r="AV34" s="43"/>
      <c r="AW34" s="42">
        <v>22</v>
      </c>
      <c r="AX34" s="43"/>
      <c r="AY34" s="42">
        <v>23</v>
      </c>
      <c r="AZ34" s="43"/>
      <c r="BA34" s="42">
        <v>24</v>
      </c>
      <c r="BB34" s="43"/>
      <c r="BC34" s="42">
        <v>25</v>
      </c>
      <c r="BD34" s="43"/>
      <c r="BE34" s="42">
        <v>26</v>
      </c>
      <c r="BF34" s="43"/>
      <c r="BG34" s="42">
        <v>27</v>
      </c>
      <c r="BH34" s="43"/>
      <c r="BI34" s="42">
        <v>28</v>
      </c>
      <c r="BJ34" s="43"/>
      <c r="BK34" s="42">
        <v>29</v>
      </c>
      <c r="BL34" s="43"/>
      <c r="BM34" s="42">
        <v>30</v>
      </c>
      <c r="BN34" s="43"/>
      <c r="BO34" s="42">
        <v>31</v>
      </c>
      <c r="BP34" s="43"/>
      <c r="BQ34" s="42">
        <v>32</v>
      </c>
      <c r="BR34" s="43"/>
      <c r="BS34" s="42">
        <v>33</v>
      </c>
      <c r="BT34" s="43"/>
      <c r="BU34" s="42">
        <v>34</v>
      </c>
      <c r="BV34" s="43"/>
      <c r="BW34" s="42">
        <v>35</v>
      </c>
      <c r="BX34" s="43"/>
      <c r="BY34" s="42">
        <v>36</v>
      </c>
      <c r="BZ34" s="43"/>
      <c r="CA34" s="42">
        <v>37</v>
      </c>
      <c r="CB34" s="43"/>
      <c r="CC34" s="42">
        <v>38</v>
      </c>
      <c r="CD34" s="43"/>
      <c r="CE34" s="42">
        <v>39</v>
      </c>
      <c r="CF34" s="43"/>
      <c r="CG34" s="42">
        <v>40</v>
      </c>
      <c r="CH34" s="43"/>
      <c r="CI34" s="42">
        <v>41</v>
      </c>
      <c r="CJ34" s="43"/>
      <c r="CK34" s="42">
        <v>42</v>
      </c>
      <c r="CL34" s="43"/>
      <c r="CM34" s="42">
        <v>43</v>
      </c>
      <c r="CN34" s="43"/>
      <c r="CO34" s="42">
        <v>44</v>
      </c>
      <c r="CP34" s="43"/>
      <c r="CQ34" s="42">
        <v>45</v>
      </c>
      <c r="CR34" s="43"/>
      <c r="CS34" s="42">
        <v>46</v>
      </c>
      <c r="CT34" s="43"/>
      <c r="CU34" s="42">
        <v>47</v>
      </c>
      <c r="CV34" s="43"/>
      <c r="CW34" s="42">
        <v>48</v>
      </c>
      <c r="CX34" s="43"/>
      <c r="CY34" s="42">
        <v>49</v>
      </c>
      <c r="CZ34" s="43"/>
      <c r="DA34" s="42">
        <v>50</v>
      </c>
      <c r="DB34" s="50"/>
      <c r="DC34" s="89">
        <f>CALCULADORA!B4</f>
        <v>0</v>
      </c>
      <c r="DD34" s="90" t="s">
        <v>24</v>
      </c>
      <c r="DF34" s="119"/>
      <c r="DG34" s="120"/>
    </row>
    <row r="35" spans="1:124" ht="25.5" customHeight="1" x14ac:dyDescent="0.25">
      <c r="A35" s="107"/>
      <c r="B35" s="111" t="s">
        <v>0</v>
      </c>
      <c r="C35" s="112"/>
      <c r="D35" s="38" t="s">
        <v>1</v>
      </c>
      <c r="E35" s="39" t="s">
        <v>7</v>
      </c>
      <c r="F35" s="40" t="s">
        <v>6</v>
      </c>
      <c r="G35" s="39" t="s">
        <v>7</v>
      </c>
      <c r="H35" s="40" t="s">
        <v>6</v>
      </c>
      <c r="I35" s="39" t="s">
        <v>7</v>
      </c>
      <c r="J35" s="40" t="s">
        <v>6</v>
      </c>
      <c r="K35" s="39" t="s">
        <v>7</v>
      </c>
      <c r="L35" s="40" t="s">
        <v>6</v>
      </c>
      <c r="M35" s="39" t="s">
        <v>7</v>
      </c>
      <c r="N35" s="40" t="s">
        <v>6</v>
      </c>
      <c r="O35" s="39" t="s">
        <v>7</v>
      </c>
      <c r="P35" s="40" t="s">
        <v>6</v>
      </c>
      <c r="Q35" s="39" t="s">
        <v>7</v>
      </c>
      <c r="R35" s="40" t="s">
        <v>6</v>
      </c>
      <c r="S35" s="39" t="s">
        <v>7</v>
      </c>
      <c r="T35" s="40" t="s">
        <v>6</v>
      </c>
      <c r="U35" s="39" t="s">
        <v>7</v>
      </c>
      <c r="V35" s="40" t="s">
        <v>6</v>
      </c>
      <c r="W35" s="39" t="s">
        <v>7</v>
      </c>
      <c r="X35" s="40" t="s">
        <v>6</v>
      </c>
      <c r="Y35" s="39" t="s">
        <v>7</v>
      </c>
      <c r="Z35" s="40" t="s">
        <v>6</v>
      </c>
      <c r="AA35" s="39" t="s">
        <v>7</v>
      </c>
      <c r="AB35" s="40" t="s">
        <v>6</v>
      </c>
      <c r="AC35" s="39" t="s">
        <v>7</v>
      </c>
      <c r="AD35" s="40" t="s">
        <v>6</v>
      </c>
      <c r="AE35" s="39" t="s">
        <v>7</v>
      </c>
      <c r="AF35" s="40" t="s">
        <v>6</v>
      </c>
      <c r="AG35" s="39" t="s">
        <v>7</v>
      </c>
      <c r="AH35" s="40" t="s">
        <v>6</v>
      </c>
      <c r="AI35" s="39" t="s">
        <v>7</v>
      </c>
      <c r="AJ35" s="40" t="s">
        <v>6</v>
      </c>
      <c r="AK35" s="39" t="s">
        <v>7</v>
      </c>
      <c r="AL35" s="40" t="s">
        <v>6</v>
      </c>
      <c r="AM35" s="39" t="s">
        <v>7</v>
      </c>
      <c r="AN35" s="40" t="s">
        <v>6</v>
      </c>
      <c r="AO35" s="39" t="s">
        <v>7</v>
      </c>
      <c r="AP35" s="40" t="s">
        <v>6</v>
      </c>
      <c r="AQ35" s="39" t="s">
        <v>7</v>
      </c>
      <c r="AR35" s="40" t="s">
        <v>6</v>
      </c>
      <c r="AS35" s="39" t="s">
        <v>7</v>
      </c>
      <c r="AT35" s="40" t="s">
        <v>6</v>
      </c>
      <c r="AU35" s="39" t="s">
        <v>7</v>
      </c>
      <c r="AV35" s="40" t="s">
        <v>6</v>
      </c>
      <c r="AW35" s="39" t="s">
        <v>7</v>
      </c>
      <c r="AX35" s="40" t="s">
        <v>6</v>
      </c>
      <c r="AY35" s="39" t="s">
        <v>7</v>
      </c>
      <c r="AZ35" s="40" t="s">
        <v>6</v>
      </c>
      <c r="BA35" s="39" t="s">
        <v>7</v>
      </c>
      <c r="BB35" s="40" t="s">
        <v>6</v>
      </c>
      <c r="BC35" s="39" t="s">
        <v>7</v>
      </c>
      <c r="BD35" s="40" t="s">
        <v>6</v>
      </c>
      <c r="BE35" s="39" t="s">
        <v>7</v>
      </c>
      <c r="BF35" s="40" t="s">
        <v>6</v>
      </c>
      <c r="BG35" s="39" t="s">
        <v>7</v>
      </c>
      <c r="BH35" s="40" t="s">
        <v>6</v>
      </c>
      <c r="BI35" s="39" t="s">
        <v>7</v>
      </c>
      <c r="BJ35" s="40" t="s">
        <v>6</v>
      </c>
      <c r="BK35" s="39" t="s">
        <v>7</v>
      </c>
      <c r="BL35" s="40" t="s">
        <v>6</v>
      </c>
      <c r="BM35" s="39" t="s">
        <v>7</v>
      </c>
      <c r="BN35" s="40" t="s">
        <v>6</v>
      </c>
      <c r="BO35" s="39" t="s">
        <v>7</v>
      </c>
      <c r="BP35" s="40" t="s">
        <v>6</v>
      </c>
      <c r="BQ35" s="39" t="s">
        <v>7</v>
      </c>
      <c r="BR35" s="40" t="s">
        <v>6</v>
      </c>
      <c r="BS35" s="39" t="s">
        <v>7</v>
      </c>
      <c r="BT35" s="40" t="s">
        <v>6</v>
      </c>
      <c r="BU35" s="39" t="s">
        <v>7</v>
      </c>
      <c r="BV35" s="40" t="s">
        <v>6</v>
      </c>
      <c r="BW35" s="39" t="s">
        <v>7</v>
      </c>
      <c r="BX35" s="40" t="s">
        <v>6</v>
      </c>
      <c r="BY35" s="39" t="s">
        <v>7</v>
      </c>
      <c r="BZ35" s="40" t="s">
        <v>6</v>
      </c>
      <c r="CA35" s="39" t="s">
        <v>7</v>
      </c>
      <c r="CB35" s="40" t="s">
        <v>6</v>
      </c>
      <c r="CC35" s="39" t="s">
        <v>7</v>
      </c>
      <c r="CD35" s="40" t="s">
        <v>6</v>
      </c>
      <c r="CE35" s="39" t="s">
        <v>7</v>
      </c>
      <c r="CF35" s="40" t="s">
        <v>6</v>
      </c>
      <c r="CG35" s="39" t="s">
        <v>7</v>
      </c>
      <c r="CH35" s="40" t="s">
        <v>6</v>
      </c>
      <c r="CI35" s="39" t="s">
        <v>7</v>
      </c>
      <c r="CJ35" s="40" t="s">
        <v>6</v>
      </c>
      <c r="CK35" s="39" t="s">
        <v>7</v>
      </c>
      <c r="CL35" s="40" t="s">
        <v>6</v>
      </c>
      <c r="CM35" s="39" t="s">
        <v>7</v>
      </c>
      <c r="CN35" s="40" t="s">
        <v>6</v>
      </c>
      <c r="CO35" s="39" t="s">
        <v>7</v>
      </c>
      <c r="CP35" s="40" t="s">
        <v>6</v>
      </c>
      <c r="CQ35" s="39" t="s">
        <v>7</v>
      </c>
      <c r="CR35" s="40" t="s">
        <v>6</v>
      </c>
      <c r="CS35" s="39" t="s">
        <v>7</v>
      </c>
      <c r="CT35" s="40" t="s">
        <v>6</v>
      </c>
      <c r="CU35" s="39" t="s">
        <v>7</v>
      </c>
      <c r="CV35" s="40" t="s">
        <v>6</v>
      </c>
      <c r="CW35" s="39" t="s">
        <v>7</v>
      </c>
      <c r="CX35" s="40" t="s">
        <v>6</v>
      </c>
      <c r="CY35" s="39" t="s">
        <v>7</v>
      </c>
      <c r="CZ35" s="40" t="s">
        <v>6</v>
      </c>
      <c r="DA35" s="39" t="s">
        <v>7</v>
      </c>
      <c r="DB35" s="38" t="s">
        <v>6</v>
      </c>
      <c r="DC35" s="91" t="s">
        <v>7</v>
      </c>
      <c r="DD35" s="92" t="s">
        <v>6</v>
      </c>
      <c r="DF35" s="119"/>
      <c r="DG35" s="120"/>
      <c r="DQ35" s="59" t="s">
        <v>26</v>
      </c>
      <c r="DR35" s="60"/>
      <c r="DS35" s="60"/>
      <c r="DT35" s="61"/>
    </row>
    <row r="36" spans="1:124" ht="15" customHeight="1" x14ac:dyDescent="0.25">
      <c r="A36" s="107"/>
      <c r="B36" s="6">
        <v>0</v>
      </c>
      <c r="C36" s="1">
        <v>10</v>
      </c>
      <c r="D36" s="46">
        <v>4.34</v>
      </c>
      <c r="E36" s="4">
        <v>0</v>
      </c>
      <c r="F36" s="5">
        <f>E36*$D$20</f>
        <v>0</v>
      </c>
      <c r="G36" s="4">
        <v>1</v>
      </c>
      <c r="H36" s="5">
        <f>G36*$D$20</f>
        <v>6.67</v>
      </c>
      <c r="I36" s="4">
        <v>2</v>
      </c>
      <c r="J36" s="5">
        <f>I36*$D$20</f>
        <v>13.34</v>
      </c>
      <c r="K36" s="4">
        <v>3</v>
      </c>
      <c r="L36" s="5">
        <f t="shared" ref="L36" si="540">K36*$D$20</f>
        <v>20.009999999999998</v>
      </c>
      <c r="M36" s="4">
        <v>4</v>
      </c>
      <c r="N36" s="5">
        <f t="shared" ref="N36" si="541">M36*$D$20</f>
        <v>26.68</v>
      </c>
      <c r="O36" s="4">
        <v>5</v>
      </c>
      <c r="P36" s="5">
        <f t="shared" ref="P36" si="542">O36*$D$20</f>
        <v>33.35</v>
      </c>
      <c r="Q36" s="4">
        <v>6</v>
      </c>
      <c r="R36" s="5">
        <f t="shared" ref="R36" si="543">Q36*$D$20</f>
        <v>40.019999999999996</v>
      </c>
      <c r="S36" s="4">
        <v>7</v>
      </c>
      <c r="T36" s="5">
        <f t="shared" ref="T36" si="544">S36*$D$20</f>
        <v>46.69</v>
      </c>
      <c r="U36" s="4">
        <v>8</v>
      </c>
      <c r="V36" s="5">
        <f t="shared" ref="V36" si="545">U36*$D$20</f>
        <v>53.36</v>
      </c>
      <c r="W36" s="4">
        <v>9</v>
      </c>
      <c r="X36" s="5">
        <f t="shared" ref="X36" si="546">W36*$D$20</f>
        <v>60.03</v>
      </c>
      <c r="Y36" s="4">
        <v>10</v>
      </c>
      <c r="Z36" s="5">
        <f t="shared" ref="Z36" si="547">Y36*$D$20</f>
        <v>66.7</v>
      </c>
      <c r="AA36" s="4">
        <v>10</v>
      </c>
      <c r="AB36" s="5">
        <f t="shared" ref="AB36" si="548">AA36*$D$20</f>
        <v>66.7</v>
      </c>
      <c r="AC36" s="4">
        <v>10</v>
      </c>
      <c r="AD36" s="5">
        <f t="shared" ref="AD36" si="549">AC36*$D$20</f>
        <v>66.7</v>
      </c>
      <c r="AE36" s="4">
        <v>10</v>
      </c>
      <c r="AF36" s="5">
        <f t="shared" ref="AF36" si="550">AE36*$D$20</f>
        <v>66.7</v>
      </c>
      <c r="AG36" s="4">
        <v>10</v>
      </c>
      <c r="AH36" s="5">
        <f t="shared" ref="AH36" si="551">AG36*$D$20</f>
        <v>66.7</v>
      </c>
      <c r="AI36" s="4">
        <v>10</v>
      </c>
      <c r="AJ36" s="5">
        <f t="shared" ref="AJ36" si="552">AI36*$D$20</f>
        <v>66.7</v>
      </c>
      <c r="AK36" s="4">
        <v>10</v>
      </c>
      <c r="AL36" s="5">
        <f t="shared" ref="AL36" si="553">AK36*$D$20</f>
        <v>66.7</v>
      </c>
      <c r="AM36" s="4">
        <v>10</v>
      </c>
      <c r="AN36" s="5">
        <f t="shared" ref="AN36" si="554">AM36*$D$20</f>
        <v>66.7</v>
      </c>
      <c r="AO36" s="4">
        <v>10</v>
      </c>
      <c r="AP36" s="5">
        <f t="shared" ref="AP36" si="555">AO36*$D$20</f>
        <v>66.7</v>
      </c>
      <c r="AQ36" s="4">
        <v>10</v>
      </c>
      <c r="AR36" s="5">
        <f t="shared" ref="AR36" si="556">AQ36*$D$20</f>
        <v>66.7</v>
      </c>
      <c r="AS36" s="4">
        <v>10</v>
      </c>
      <c r="AT36" s="5">
        <f t="shared" ref="AT36" si="557">AS36*$D$20</f>
        <v>66.7</v>
      </c>
      <c r="AU36" s="4">
        <v>10</v>
      </c>
      <c r="AV36" s="5">
        <f t="shared" ref="AV36" si="558">AU36*$D$20</f>
        <v>66.7</v>
      </c>
      <c r="AW36" s="4">
        <v>10</v>
      </c>
      <c r="AX36" s="5">
        <f t="shared" ref="AX36" si="559">AW36*$D$20</f>
        <v>66.7</v>
      </c>
      <c r="AY36" s="4">
        <v>10</v>
      </c>
      <c r="AZ36" s="5">
        <f t="shared" ref="AZ36" si="560">AY36*$D$20</f>
        <v>66.7</v>
      </c>
      <c r="BA36" s="4">
        <v>10</v>
      </c>
      <c r="BB36" s="5">
        <f t="shared" ref="BB36" si="561">BA36*$D$20</f>
        <v>66.7</v>
      </c>
      <c r="BC36" s="4">
        <v>10</v>
      </c>
      <c r="BD36" s="5">
        <f t="shared" ref="BD36" si="562">BC36*$D$20</f>
        <v>66.7</v>
      </c>
      <c r="BE36" s="4">
        <v>10</v>
      </c>
      <c r="BF36" s="5">
        <f t="shared" ref="BF36" si="563">BE36*$D$20</f>
        <v>66.7</v>
      </c>
      <c r="BG36" s="4">
        <v>10</v>
      </c>
      <c r="BH36" s="5">
        <f t="shared" ref="BH36" si="564">BG36*$D$20</f>
        <v>66.7</v>
      </c>
      <c r="BI36" s="4">
        <v>10</v>
      </c>
      <c r="BJ36" s="5">
        <f t="shared" ref="BJ36" si="565">BI36*$D$20</f>
        <v>66.7</v>
      </c>
      <c r="BK36" s="4">
        <v>10</v>
      </c>
      <c r="BL36" s="5">
        <f t="shared" ref="BL36" si="566">BK36*$D$20</f>
        <v>66.7</v>
      </c>
      <c r="BM36" s="4">
        <v>10</v>
      </c>
      <c r="BN36" s="5">
        <f t="shared" ref="BN36" si="567">BM36*$D$20</f>
        <v>66.7</v>
      </c>
      <c r="BO36" s="4">
        <v>10</v>
      </c>
      <c r="BP36" s="5">
        <f t="shared" ref="BP36" si="568">BO36*$D$20</f>
        <v>66.7</v>
      </c>
      <c r="BQ36" s="4">
        <v>10</v>
      </c>
      <c r="BR36" s="5">
        <f t="shared" ref="BR36" si="569">BQ36*$D$20</f>
        <v>66.7</v>
      </c>
      <c r="BS36" s="4">
        <v>10</v>
      </c>
      <c r="BT36" s="5">
        <f t="shared" ref="BT36" si="570">BS36*$D$20</f>
        <v>66.7</v>
      </c>
      <c r="BU36" s="4">
        <v>10</v>
      </c>
      <c r="BV36" s="5">
        <f t="shared" ref="BV36" si="571">BU36*$D$20</f>
        <v>66.7</v>
      </c>
      <c r="BW36" s="4">
        <v>10</v>
      </c>
      <c r="BX36" s="5">
        <f t="shared" ref="BX36" si="572">BW36*$D$20</f>
        <v>66.7</v>
      </c>
      <c r="BY36" s="4">
        <v>10</v>
      </c>
      <c r="BZ36" s="5">
        <f t="shared" ref="BZ36" si="573">BY36*$D$20</f>
        <v>66.7</v>
      </c>
      <c r="CA36" s="4">
        <v>10</v>
      </c>
      <c r="CB36" s="5">
        <f t="shared" ref="CB36" si="574">CA36*$D$20</f>
        <v>66.7</v>
      </c>
      <c r="CC36" s="4">
        <v>10</v>
      </c>
      <c r="CD36" s="5">
        <f t="shared" ref="CD36" si="575">CC36*$D$20</f>
        <v>66.7</v>
      </c>
      <c r="CE36" s="4">
        <v>10</v>
      </c>
      <c r="CF36" s="5">
        <f t="shared" ref="CF36" si="576">CE36*$D$20</f>
        <v>66.7</v>
      </c>
      <c r="CG36" s="4">
        <v>10</v>
      </c>
      <c r="CH36" s="5">
        <f>CG36*$D$20</f>
        <v>66.7</v>
      </c>
      <c r="CI36" s="4">
        <v>10</v>
      </c>
      <c r="CJ36" s="5">
        <f t="shared" ref="CJ36" si="577">CI36*$D$20</f>
        <v>66.7</v>
      </c>
      <c r="CK36" s="4">
        <v>10</v>
      </c>
      <c r="CL36" s="5">
        <f t="shared" ref="CL36" si="578">CK36*$D$20</f>
        <v>66.7</v>
      </c>
      <c r="CM36" s="4">
        <v>10</v>
      </c>
      <c r="CN36" s="5">
        <f t="shared" ref="CN36" si="579">CM36*$D$20</f>
        <v>66.7</v>
      </c>
      <c r="CO36" s="4">
        <v>10</v>
      </c>
      <c r="CP36" s="5">
        <f t="shared" ref="CP36" si="580">CO36*$D$20</f>
        <v>66.7</v>
      </c>
      <c r="CQ36" s="4">
        <v>10</v>
      </c>
      <c r="CR36" s="5">
        <f t="shared" ref="CR36" si="581">CQ36*$D$20</f>
        <v>66.7</v>
      </c>
      <c r="CS36" s="4">
        <v>10</v>
      </c>
      <c r="CT36" s="5">
        <f t="shared" ref="CT36" si="582">CS36*$D$20</f>
        <v>66.7</v>
      </c>
      <c r="CU36" s="4">
        <v>10</v>
      </c>
      <c r="CV36" s="5">
        <f t="shared" ref="CV36" si="583">CU36*$D$20</f>
        <v>66.7</v>
      </c>
      <c r="CW36" s="4">
        <v>10</v>
      </c>
      <c r="CX36" s="5">
        <f t="shared" ref="CX36" si="584">CW36*$D$20</f>
        <v>66.7</v>
      </c>
      <c r="CY36" s="4">
        <v>10</v>
      </c>
      <c r="CZ36" s="5">
        <f t="shared" ref="CZ36" si="585">CY36*$D$20</f>
        <v>66.7</v>
      </c>
      <c r="DA36" s="4">
        <v>10</v>
      </c>
      <c r="DB36" s="82">
        <f t="shared" ref="DB36" si="586">DA36*$D$20</f>
        <v>66.7</v>
      </c>
      <c r="DC36" s="99">
        <f>IF((DC34)&lt;=DQ36, DC34,DQ36)</f>
        <v>0</v>
      </c>
      <c r="DD36" s="5">
        <f>DC36*$D$36</f>
        <v>0</v>
      </c>
      <c r="DF36" s="119"/>
      <c r="DG36" s="120"/>
      <c r="DH36" s="93" t="s">
        <v>44</v>
      </c>
      <c r="DQ36" s="65">
        <f>10*C33</f>
        <v>0</v>
      </c>
      <c r="DR36" s="62" t="s">
        <v>32</v>
      </c>
      <c r="DS36" s="62"/>
      <c r="DT36" s="63"/>
    </row>
    <row r="37" spans="1:124" x14ac:dyDescent="0.25">
      <c r="A37" s="107"/>
      <c r="B37" s="6">
        <v>11</v>
      </c>
      <c r="C37" s="1">
        <v>25</v>
      </c>
      <c r="D37" s="46">
        <v>12.18</v>
      </c>
      <c r="E37" s="4"/>
      <c r="F37" s="5">
        <f>E37*$D$21</f>
        <v>0</v>
      </c>
      <c r="G37" s="4"/>
      <c r="H37" s="5">
        <f>G37*$D$21</f>
        <v>0</v>
      </c>
      <c r="I37" s="4"/>
      <c r="J37" s="5">
        <f>I37*$D$21</f>
        <v>0</v>
      </c>
      <c r="K37" s="4"/>
      <c r="L37" s="5">
        <f t="shared" ref="L37" si="587">K37*$D$21</f>
        <v>0</v>
      </c>
      <c r="M37" s="4"/>
      <c r="N37" s="5">
        <f t="shared" ref="N37" si="588">M37*$D$21</f>
        <v>0</v>
      </c>
      <c r="O37" s="4"/>
      <c r="P37" s="5">
        <f t="shared" ref="P37" si="589">O37*$D$21</f>
        <v>0</v>
      </c>
      <c r="Q37" s="4"/>
      <c r="R37" s="5">
        <f t="shared" ref="R37" si="590">Q37*$D$21</f>
        <v>0</v>
      </c>
      <c r="S37" s="4"/>
      <c r="T37" s="5">
        <f t="shared" ref="T37" si="591">S37*$D$21</f>
        <v>0</v>
      </c>
      <c r="U37" s="4"/>
      <c r="V37" s="5">
        <f t="shared" ref="V37" si="592">U37*$D$21</f>
        <v>0</v>
      </c>
      <c r="W37" s="4"/>
      <c r="X37" s="5">
        <f t="shared" ref="X37" si="593">W37*$D$21</f>
        <v>0</v>
      </c>
      <c r="Y37" s="4"/>
      <c r="Z37" s="5">
        <f t="shared" ref="Z37" si="594">Y37*$D$21</f>
        <v>0</v>
      </c>
      <c r="AA37" s="4">
        <v>1</v>
      </c>
      <c r="AB37" s="5">
        <f t="shared" ref="AB37" si="595">AA37*$D$21</f>
        <v>11.068099999999999</v>
      </c>
      <c r="AC37" s="4">
        <v>2</v>
      </c>
      <c r="AD37" s="5">
        <f t="shared" ref="AD37" si="596">AC37*$D$21</f>
        <v>22.136199999999999</v>
      </c>
      <c r="AE37" s="4">
        <v>3</v>
      </c>
      <c r="AF37" s="5">
        <f t="shared" ref="AF37" si="597">AE37*$D$21</f>
        <v>33.204299999999996</v>
      </c>
      <c r="AG37" s="4">
        <v>4</v>
      </c>
      <c r="AH37" s="5">
        <f t="shared" ref="AH37" si="598">AG37*$D$21</f>
        <v>44.272399999999998</v>
      </c>
      <c r="AI37" s="4">
        <v>5</v>
      </c>
      <c r="AJ37" s="5">
        <f t="shared" ref="AJ37" si="599">AI37*$D$21</f>
        <v>55.340499999999999</v>
      </c>
      <c r="AK37" s="4">
        <v>6</v>
      </c>
      <c r="AL37" s="5">
        <f t="shared" ref="AL37" si="600">AK37*$D$21</f>
        <v>66.408599999999993</v>
      </c>
      <c r="AM37" s="4">
        <v>7</v>
      </c>
      <c r="AN37" s="5">
        <f t="shared" ref="AN37" si="601">AM37*$D$21</f>
        <v>77.476699999999994</v>
      </c>
      <c r="AO37" s="4">
        <v>8</v>
      </c>
      <c r="AP37" s="5">
        <f t="shared" ref="AP37" si="602">AO37*$D$21</f>
        <v>88.544799999999995</v>
      </c>
      <c r="AQ37" s="4">
        <v>9</v>
      </c>
      <c r="AR37" s="5">
        <f t="shared" ref="AR37" si="603">AQ37*$D$21</f>
        <v>99.612899999999996</v>
      </c>
      <c r="AS37" s="4">
        <v>10</v>
      </c>
      <c r="AT37" s="5">
        <f t="shared" ref="AT37" si="604">AS37*$D$21</f>
        <v>110.681</v>
      </c>
      <c r="AU37" s="4">
        <v>11</v>
      </c>
      <c r="AV37" s="5">
        <f t="shared" ref="AV37" si="605">AU37*$D$21</f>
        <v>121.7491</v>
      </c>
      <c r="AW37" s="4">
        <v>12</v>
      </c>
      <c r="AX37" s="5">
        <f t="shared" ref="AX37" si="606">AW37*$D$21</f>
        <v>132.81719999999999</v>
      </c>
      <c r="AY37" s="4">
        <v>13</v>
      </c>
      <c r="AZ37" s="5">
        <f t="shared" ref="AZ37" si="607">AY37*$D$21</f>
        <v>143.8853</v>
      </c>
      <c r="BA37" s="4">
        <v>14</v>
      </c>
      <c r="BB37" s="5">
        <f t="shared" ref="BB37" si="608">BA37*$D$21</f>
        <v>154.95339999999999</v>
      </c>
      <c r="BC37" s="4">
        <v>15</v>
      </c>
      <c r="BD37" s="5">
        <f t="shared" ref="BD37" si="609">BC37*$D$21</f>
        <v>166.0215</v>
      </c>
      <c r="BE37" s="4">
        <v>15</v>
      </c>
      <c r="BF37" s="5">
        <f t="shared" ref="BF37" si="610">BE37*$D$21</f>
        <v>166.0215</v>
      </c>
      <c r="BG37" s="4">
        <v>15</v>
      </c>
      <c r="BH37" s="5">
        <f t="shared" ref="BH37" si="611">BG37*$D$21</f>
        <v>166.0215</v>
      </c>
      <c r="BI37" s="4">
        <v>15</v>
      </c>
      <c r="BJ37" s="5">
        <f t="shared" ref="BJ37" si="612">BI37*$D$21</f>
        <v>166.0215</v>
      </c>
      <c r="BK37" s="4">
        <v>15</v>
      </c>
      <c r="BL37" s="5">
        <f t="shared" ref="BL37" si="613">BK37*$D$21</f>
        <v>166.0215</v>
      </c>
      <c r="BM37" s="4">
        <v>15</v>
      </c>
      <c r="BN37" s="5">
        <f t="shared" ref="BN37" si="614">BM37*$D$21</f>
        <v>166.0215</v>
      </c>
      <c r="BO37" s="4">
        <v>15</v>
      </c>
      <c r="BP37" s="5">
        <f t="shared" ref="BP37" si="615">BO37*$D$21</f>
        <v>166.0215</v>
      </c>
      <c r="BQ37" s="4">
        <v>15</v>
      </c>
      <c r="BR37" s="5">
        <f t="shared" ref="BR37" si="616">BQ37*$D$21</f>
        <v>166.0215</v>
      </c>
      <c r="BS37" s="4">
        <v>15</v>
      </c>
      <c r="BT37" s="5">
        <f t="shared" ref="BT37" si="617">BS37*$D$21</f>
        <v>166.0215</v>
      </c>
      <c r="BU37" s="4">
        <v>15</v>
      </c>
      <c r="BV37" s="5">
        <f t="shared" ref="BV37" si="618">BU37*$D$21</f>
        <v>166.0215</v>
      </c>
      <c r="BW37" s="4">
        <v>15</v>
      </c>
      <c r="BX37" s="5">
        <f t="shared" ref="BX37" si="619">BW37*$D$21</f>
        <v>166.0215</v>
      </c>
      <c r="BY37" s="4">
        <v>15</v>
      </c>
      <c r="BZ37" s="5">
        <f t="shared" ref="BZ37" si="620">BY37*$D$21</f>
        <v>166.0215</v>
      </c>
      <c r="CA37" s="4">
        <v>15</v>
      </c>
      <c r="CB37" s="5">
        <f t="shared" ref="CB37" si="621">CA37*$D$21</f>
        <v>166.0215</v>
      </c>
      <c r="CC37" s="4">
        <v>15</v>
      </c>
      <c r="CD37" s="5">
        <f t="shared" ref="CD37" si="622">CC37*$D$21</f>
        <v>166.0215</v>
      </c>
      <c r="CE37" s="4">
        <v>15</v>
      </c>
      <c r="CF37" s="5">
        <f t="shared" ref="CF37" si="623">CE37*$D$21</f>
        <v>166.0215</v>
      </c>
      <c r="CG37" s="4">
        <v>15</v>
      </c>
      <c r="CH37" s="5">
        <f>CG37*$D$21</f>
        <v>166.0215</v>
      </c>
      <c r="CI37" s="4">
        <v>15</v>
      </c>
      <c r="CJ37" s="5">
        <f t="shared" ref="CJ37" si="624">CI37*$D$21</f>
        <v>166.0215</v>
      </c>
      <c r="CK37" s="4">
        <v>15</v>
      </c>
      <c r="CL37" s="5">
        <f t="shared" ref="CL37" si="625">CK37*$D$21</f>
        <v>166.0215</v>
      </c>
      <c r="CM37" s="4">
        <v>15</v>
      </c>
      <c r="CN37" s="5">
        <f t="shared" ref="CN37" si="626">CM37*$D$21</f>
        <v>166.0215</v>
      </c>
      <c r="CO37" s="4">
        <v>15</v>
      </c>
      <c r="CP37" s="5">
        <f t="shared" ref="CP37" si="627">CO37*$D$21</f>
        <v>166.0215</v>
      </c>
      <c r="CQ37" s="4">
        <v>15</v>
      </c>
      <c r="CR37" s="5">
        <f t="shared" ref="CR37" si="628">CQ37*$D$21</f>
        <v>166.0215</v>
      </c>
      <c r="CS37" s="4">
        <v>15</v>
      </c>
      <c r="CT37" s="5">
        <f t="shared" ref="CT37" si="629">CS37*$D$21</f>
        <v>166.0215</v>
      </c>
      <c r="CU37" s="4">
        <v>15</v>
      </c>
      <c r="CV37" s="5">
        <f t="shared" ref="CV37" si="630">CU37*$D$21</f>
        <v>166.0215</v>
      </c>
      <c r="CW37" s="4">
        <v>15</v>
      </c>
      <c r="CX37" s="5">
        <f t="shared" ref="CX37" si="631">CW37*$D$21</f>
        <v>166.0215</v>
      </c>
      <c r="CY37" s="4">
        <v>15</v>
      </c>
      <c r="CZ37" s="5">
        <f t="shared" ref="CZ37" si="632">CY37*$D$21</f>
        <v>166.0215</v>
      </c>
      <c r="DA37" s="4">
        <v>15</v>
      </c>
      <c r="DB37" s="82">
        <f t="shared" ref="DB37" si="633">DA37*$D$21</f>
        <v>166.0215</v>
      </c>
      <c r="DC37" s="99">
        <f>IF($DC$34&lt;$DQ$36,0,IF($DC$34&gt;($DQ$36+$DQ$37),$DQ$37,IF($DQ$36&lt;$DC$34&gt;$DQ$37,$DC$34-$DQ$36)))</f>
        <v>0</v>
      </c>
      <c r="DD37" s="5">
        <f>DC37*$D$37</f>
        <v>0</v>
      </c>
      <c r="DF37" s="119"/>
      <c r="DG37" s="120"/>
      <c r="DH37" s="93" t="s">
        <v>45</v>
      </c>
      <c r="DQ37" s="65">
        <f>15*C33</f>
        <v>0</v>
      </c>
      <c r="DR37" s="62" t="s">
        <v>33</v>
      </c>
      <c r="DS37" s="62"/>
      <c r="DT37" s="63"/>
    </row>
    <row r="38" spans="1:124" x14ac:dyDescent="0.25">
      <c r="A38" s="107"/>
      <c r="B38" s="20">
        <v>26</v>
      </c>
      <c r="C38" s="1">
        <v>50</v>
      </c>
      <c r="D38" s="46">
        <v>12.18</v>
      </c>
      <c r="E38" s="4"/>
      <c r="F38" s="5">
        <f>E38*$D$22</f>
        <v>0</v>
      </c>
      <c r="G38" s="4"/>
      <c r="H38" s="5">
        <f>G38*$D$22</f>
        <v>0</v>
      </c>
      <c r="I38" s="4"/>
      <c r="J38" s="5">
        <f>I38*$D$22</f>
        <v>0</v>
      </c>
      <c r="K38" s="4"/>
      <c r="L38" s="5">
        <f t="shared" ref="L38" si="634">K38*$D$22</f>
        <v>0</v>
      </c>
      <c r="M38" s="4"/>
      <c r="N38" s="5">
        <f t="shared" ref="N38" si="635">M38*$D$22</f>
        <v>0</v>
      </c>
      <c r="O38" s="4"/>
      <c r="P38" s="5">
        <f t="shared" ref="P38" si="636">O38*$D$22</f>
        <v>0</v>
      </c>
      <c r="Q38" s="4"/>
      <c r="R38" s="5">
        <f t="shared" ref="R38" si="637">Q38*$D$22</f>
        <v>0</v>
      </c>
      <c r="S38" s="4"/>
      <c r="T38" s="5">
        <f t="shared" ref="T38" si="638">S38*$D$22</f>
        <v>0</v>
      </c>
      <c r="U38" s="4"/>
      <c r="V38" s="5">
        <f t="shared" ref="V38" si="639">U38*$D$22</f>
        <v>0</v>
      </c>
      <c r="W38" s="4"/>
      <c r="X38" s="5">
        <f t="shared" ref="X38" si="640">W38*$D$22</f>
        <v>0</v>
      </c>
      <c r="Y38" s="4"/>
      <c r="Z38" s="5">
        <f t="shared" ref="Z38" si="641">Y38*$D$22</f>
        <v>0</v>
      </c>
      <c r="AA38" s="4"/>
      <c r="AB38" s="5">
        <f t="shared" ref="AB38" si="642">AA38*$D$22</f>
        <v>0</v>
      </c>
      <c r="AC38" s="4"/>
      <c r="AD38" s="5">
        <f t="shared" ref="AD38" si="643">AC38*$D$22</f>
        <v>0</v>
      </c>
      <c r="AE38" s="4"/>
      <c r="AF38" s="5">
        <f t="shared" ref="AF38" si="644">AE38*$D$22</f>
        <v>0</v>
      </c>
      <c r="AG38" s="4"/>
      <c r="AH38" s="5">
        <f t="shared" ref="AH38" si="645">AG38*$D$22</f>
        <v>0</v>
      </c>
      <c r="AI38" s="4"/>
      <c r="AJ38" s="5">
        <f t="shared" ref="AJ38" si="646">AI38*$D$22</f>
        <v>0</v>
      </c>
      <c r="AK38" s="4"/>
      <c r="AL38" s="5">
        <f t="shared" ref="AL38" si="647">AK38*$D$22</f>
        <v>0</v>
      </c>
      <c r="AM38" s="4"/>
      <c r="AN38" s="5">
        <f t="shared" ref="AN38" si="648">AM38*$D$22</f>
        <v>0</v>
      </c>
      <c r="AO38" s="4"/>
      <c r="AP38" s="5">
        <f t="shared" ref="AP38" si="649">AO38*$D$22</f>
        <v>0</v>
      </c>
      <c r="AQ38" s="4"/>
      <c r="AR38" s="5">
        <f t="shared" ref="AR38" si="650">AQ38*$D$22</f>
        <v>0</v>
      </c>
      <c r="AS38" s="4"/>
      <c r="AT38" s="5">
        <f t="shared" ref="AT38" si="651">AS38*$D$22</f>
        <v>0</v>
      </c>
      <c r="AU38" s="4"/>
      <c r="AV38" s="5">
        <f t="shared" ref="AV38" si="652">AU38*$D$22</f>
        <v>0</v>
      </c>
      <c r="AW38" s="4"/>
      <c r="AX38" s="5">
        <f t="shared" ref="AX38" si="653">AW38*$D$22</f>
        <v>0</v>
      </c>
      <c r="AY38" s="4"/>
      <c r="AZ38" s="5">
        <f t="shared" ref="AZ38" si="654">AY38*$D$22</f>
        <v>0</v>
      </c>
      <c r="BA38" s="4"/>
      <c r="BB38" s="5">
        <f t="shared" ref="BB38" si="655">BA38*$D$22</f>
        <v>0</v>
      </c>
      <c r="BC38" s="4"/>
      <c r="BD38" s="5">
        <f t="shared" ref="BD38" si="656">BC38*$D$22</f>
        <v>0</v>
      </c>
      <c r="BE38" s="4">
        <v>1</v>
      </c>
      <c r="BF38" s="5">
        <f t="shared" ref="BF38" si="657">BE38*$D$22</f>
        <v>11.068099999999999</v>
      </c>
      <c r="BG38" s="4">
        <v>2</v>
      </c>
      <c r="BH38" s="5">
        <f t="shared" ref="BH38" si="658">BG38*$D$22</f>
        <v>22.136199999999999</v>
      </c>
      <c r="BI38" s="4">
        <v>3</v>
      </c>
      <c r="BJ38" s="5">
        <f t="shared" ref="BJ38" si="659">BI38*$D$22</f>
        <v>33.204299999999996</v>
      </c>
      <c r="BK38" s="4">
        <v>4</v>
      </c>
      <c r="BL38" s="5">
        <f t="shared" ref="BL38" si="660">BK38*$D$22</f>
        <v>44.272399999999998</v>
      </c>
      <c r="BM38" s="4">
        <v>5</v>
      </c>
      <c r="BN38" s="5">
        <f t="shared" ref="BN38" si="661">BM38*$D$22</f>
        <v>55.340499999999999</v>
      </c>
      <c r="BO38" s="4">
        <v>6</v>
      </c>
      <c r="BP38" s="5">
        <f t="shared" ref="BP38" si="662">BO38*$D$22</f>
        <v>66.408599999999993</v>
      </c>
      <c r="BQ38" s="4">
        <v>7</v>
      </c>
      <c r="BR38" s="5">
        <f t="shared" ref="BR38" si="663">BQ38*$D$22</f>
        <v>77.476699999999994</v>
      </c>
      <c r="BS38" s="4">
        <v>8</v>
      </c>
      <c r="BT38" s="5">
        <f t="shared" ref="BT38" si="664">BS38*$D$22</f>
        <v>88.544799999999995</v>
      </c>
      <c r="BU38" s="4">
        <v>9</v>
      </c>
      <c r="BV38" s="5">
        <f t="shared" ref="BV38" si="665">BU38*$D$22</f>
        <v>99.612899999999996</v>
      </c>
      <c r="BW38" s="4">
        <v>10</v>
      </c>
      <c r="BX38" s="5">
        <f t="shared" ref="BX38" si="666">BW38*$D$22</f>
        <v>110.681</v>
      </c>
      <c r="BY38" s="4">
        <v>11</v>
      </c>
      <c r="BZ38" s="5">
        <f t="shared" ref="BZ38" si="667">BY38*$D$22</f>
        <v>121.7491</v>
      </c>
      <c r="CA38" s="4">
        <v>12</v>
      </c>
      <c r="CB38" s="5">
        <f t="shared" ref="CB38" si="668">CA38*$D$22</f>
        <v>132.81719999999999</v>
      </c>
      <c r="CC38" s="4">
        <v>13</v>
      </c>
      <c r="CD38" s="5">
        <f t="shared" ref="CD38" si="669">CC38*$D$22</f>
        <v>143.8853</v>
      </c>
      <c r="CE38" s="4">
        <v>14</v>
      </c>
      <c r="CF38" s="5">
        <f t="shared" ref="CF38" si="670">CE38*$D$22</f>
        <v>154.95339999999999</v>
      </c>
      <c r="CG38" s="4">
        <v>15</v>
      </c>
      <c r="CH38" s="5">
        <f>CG38*$D$22</f>
        <v>166.0215</v>
      </c>
      <c r="CI38" s="4">
        <v>16</v>
      </c>
      <c r="CJ38" s="5">
        <f t="shared" ref="CJ38" si="671">CI38*$D$22</f>
        <v>177.08959999999999</v>
      </c>
      <c r="CK38" s="4">
        <v>17</v>
      </c>
      <c r="CL38" s="5">
        <f t="shared" ref="CL38" si="672">CK38*$D$22</f>
        <v>188.15769999999998</v>
      </c>
      <c r="CM38" s="4">
        <v>18</v>
      </c>
      <c r="CN38" s="5">
        <f t="shared" ref="CN38" si="673">CM38*$D$22</f>
        <v>199.22579999999999</v>
      </c>
      <c r="CO38" s="4">
        <v>19</v>
      </c>
      <c r="CP38" s="5">
        <f t="shared" ref="CP38" si="674">CO38*$D$22</f>
        <v>210.29389999999998</v>
      </c>
      <c r="CQ38" s="4">
        <v>20</v>
      </c>
      <c r="CR38" s="5">
        <f t="shared" ref="CR38" si="675">CQ38*$D$22</f>
        <v>221.36199999999999</v>
      </c>
      <c r="CS38" s="4">
        <v>21</v>
      </c>
      <c r="CT38" s="5">
        <f t="shared" ref="CT38" si="676">CS38*$D$22</f>
        <v>232.43009999999998</v>
      </c>
      <c r="CU38" s="4">
        <v>22</v>
      </c>
      <c r="CV38" s="5">
        <f t="shared" ref="CV38" si="677">CU38*$D$22</f>
        <v>243.4982</v>
      </c>
      <c r="CW38" s="4">
        <v>23</v>
      </c>
      <c r="CX38" s="5">
        <f t="shared" ref="CX38" si="678">CW38*$D$22</f>
        <v>254.56629999999998</v>
      </c>
      <c r="CY38" s="4">
        <v>24</v>
      </c>
      <c r="CZ38" s="5">
        <f t="shared" ref="CZ38" si="679">CY38*$D$22</f>
        <v>265.63439999999997</v>
      </c>
      <c r="DA38" s="4">
        <v>25</v>
      </c>
      <c r="DB38" s="82">
        <f t="shared" ref="DB38" si="680">DA38*$D$22</f>
        <v>276.70249999999999</v>
      </c>
      <c r="DC38" s="99">
        <f>IF($DC$34&lt;=($DQ$36+$DQ$37),0,IF($DC$34&gt;($DQ$36+$DQ$37+DQ38),DQ38,IF($DC$34&gt;($DQ$36+$DQ$37),$DC$34-($DC$36+$DC$37))))</f>
        <v>0</v>
      </c>
      <c r="DD38" s="5">
        <f>DC38*$D$38</f>
        <v>0</v>
      </c>
      <c r="DF38" s="119"/>
      <c r="DG38" s="120"/>
      <c r="DH38" s="93" t="s">
        <v>46</v>
      </c>
      <c r="DQ38" s="65">
        <f>25*C33</f>
        <v>0</v>
      </c>
      <c r="DR38" s="23" t="s">
        <v>34</v>
      </c>
      <c r="DS38" s="23"/>
      <c r="DT38" s="64"/>
    </row>
    <row r="39" spans="1:124" ht="15.75" thickBot="1" x14ac:dyDescent="0.3">
      <c r="A39" s="107"/>
      <c r="B39" s="34">
        <v>51</v>
      </c>
      <c r="C39" s="34">
        <v>9999</v>
      </c>
      <c r="D39" s="47">
        <v>15.32</v>
      </c>
      <c r="E39" s="35"/>
      <c r="F39" s="36">
        <f>E39*$D$23</f>
        <v>0</v>
      </c>
      <c r="G39" s="35"/>
      <c r="H39" s="36">
        <f>G39*$D$23</f>
        <v>0</v>
      </c>
      <c r="I39" s="35"/>
      <c r="J39" s="36">
        <f>I39*$D$23</f>
        <v>0</v>
      </c>
      <c r="K39" s="35"/>
      <c r="L39" s="36">
        <f t="shared" ref="L39" si="681">K39*$D$23</f>
        <v>0</v>
      </c>
      <c r="M39" s="35"/>
      <c r="N39" s="36">
        <f t="shared" ref="N39" si="682">M39*$D$23</f>
        <v>0</v>
      </c>
      <c r="O39" s="35"/>
      <c r="P39" s="36">
        <f t="shared" ref="P39" si="683">O39*$D$23</f>
        <v>0</v>
      </c>
      <c r="Q39" s="35"/>
      <c r="R39" s="36">
        <f t="shared" ref="R39" si="684">Q39*$D$23</f>
        <v>0</v>
      </c>
      <c r="S39" s="35"/>
      <c r="T39" s="36">
        <f t="shared" ref="T39" si="685">S39*$D$23</f>
        <v>0</v>
      </c>
      <c r="U39" s="35"/>
      <c r="V39" s="36">
        <f t="shared" ref="V39" si="686">U39*$D$23</f>
        <v>0</v>
      </c>
      <c r="W39" s="35"/>
      <c r="X39" s="36">
        <f t="shared" ref="X39" si="687">W39*$D$23</f>
        <v>0</v>
      </c>
      <c r="Y39" s="35"/>
      <c r="Z39" s="36">
        <f t="shared" ref="Z39" si="688">Y39*$D$23</f>
        <v>0</v>
      </c>
      <c r="AA39" s="35"/>
      <c r="AB39" s="36">
        <f t="shared" ref="AB39" si="689">AA39*$D$23</f>
        <v>0</v>
      </c>
      <c r="AC39" s="35"/>
      <c r="AD39" s="36">
        <f t="shared" ref="AD39" si="690">AC39*$D$23</f>
        <v>0</v>
      </c>
      <c r="AE39" s="35"/>
      <c r="AF39" s="36">
        <f t="shared" ref="AF39" si="691">AE39*$D$23</f>
        <v>0</v>
      </c>
      <c r="AG39" s="35"/>
      <c r="AH39" s="36">
        <f t="shared" ref="AH39" si="692">AG39*$D$23</f>
        <v>0</v>
      </c>
      <c r="AI39" s="35"/>
      <c r="AJ39" s="36">
        <f t="shared" ref="AJ39" si="693">AI39*$D$23</f>
        <v>0</v>
      </c>
      <c r="AK39" s="35"/>
      <c r="AL39" s="36">
        <f t="shared" ref="AL39" si="694">AK39*$D$23</f>
        <v>0</v>
      </c>
      <c r="AM39" s="35"/>
      <c r="AN39" s="36">
        <f t="shared" ref="AN39" si="695">AM39*$D$23</f>
        <v>0</v>
      </c>
      <c r="AO39" s="35"/>
      <c r="AP39" s="36">
        <f t="shared" ref="AP39" si="696">AO39*$D$23</f>
        <v>0</v>
      </c>
      <c r="AQ39" s="35"/>
      <c r="AR39" s="36">
        <f t="shared" ref="AR39" si="697">AQ39*$D$23</f>
        <v>0</v>
      </c>
      <c r="AS39" s="35"/>
      <c r="AT39" s="36">
        <f t="shared" ref="AT39" si="698">AS39*$D$23</f>
        <v>0</v>
      </c>
      <c r="AU39" s="35"/>
      <c r="AV39" s="36">
        <f t="shared" ref="AV39" si="699">AU39*$D$23</f>
        <v>0</v>
      </c>
      <c r="AW39" s="35"/>
      <c r="AX39" s="36">
        <f t="shared" ref="AX39" si="700">AW39*$D$23</f>
        <v>0</v>
      </c>
      <c r="AY39" s="35"/>
      <c r="AZ39" s="36">
        <f t="shared" ref="AZ39" si="701">AY39*$D$23</f>
        <v>0</v>
      </c>
      <c r="BA39" s="35"/>
      <c r="BB39" s="36">
        <f t="shared" ref="BB39" si="702">BA39*$D$23</f>
        <v>0</v>
      </c>
      <c r="BC39" s="35"/>
      <c r="BD39" s="36">
        <f t="shared" ref="BD39" si="703">BC39*$D$23</f>
        <v>0</v>
      </c>
      <c r="BE39" s="35"/>
      <c r="BF39" s="36">
        <f t="shared" ref="BF39" si="704">BE39*$D$23</f>
        <v>0</v>
      </c>
      <c r="BG39" s="35"/>
      <c r="BH39" s="36">
        <f t="shared" ref="BH39" si="705">BG39*$D$23</f>
        <v>0</v>
      </c>
      <c r="BI39" s="35"/>
      <c r="BJ39" s="36">
        <f t="shared" ref="BJ39" si="706">BI39*$D$23</f>
        <v>0</v>
      </c>
      <c r="BK39" s="35"/>
      <c r="BL39" s="36">
        <f t="shared" ref="BL39" si="707">BK39*$D$23</f>
        <v>0</v>
      </c>
      <c r="BM39" s="35"/>
      <c r="BN39" s="36">
        <f t="shared" ref="BN39" si="708">BM39*$D$23</f>
        <v>0</v>
      </c>
      <c r="BO39" s="35"/>
      <c r="BP39" s="36">
        <f t="shared" ref="BP39" si="709">BO39*$D$23</f>
        <v>0</v>
      </c>
      <c r="BQ39" s="35"/>
      <c r="BR39" s="36">
        <f t="shared" ref="BR39" si="710">BQ39*$D$23</f>
        <v>0</v>
      </c>
      <c r="BS39" s="35"/>
      <c r="BT39" s="36">
        <f t="shared" ref="BT39" si="711">BS39*$D$23</f>
        <v>0</v>
      </c>
      <c r="BU39" s="35"/>
      <c r="BV39" s="36">
        <f t="shared" ref="BV39" si="712">BU39*$D$23</f>
        <v>0</v>
      </c>
      <c r="BW39" s="35"/>
      <c r="BX39" s="36">
        <f t="shared" ref="BX39" si="713">BW39*$D$23</f>
        <v>0</v>
      </c>
      <c r="BY39" s="35"/>
      <c r="BZ39" s="36">
        <f t="shared" ref="BZ39" si="714">BY39*$D$23</f>
        <v>0</v>
      </c>
      <c r="CA39" s="35"/>
      <c r="CB39" s="36">
        <f t="shared" ref="CB39" si="715">CA39*$D$23</f>
        <v>0</v>
      </c>
      <c r="CC39" s="35"/>
      <c r="CD39" s="36">
        <f t="shared" ref="CD39" si="716">CC39*$D$23</f>
        <v>0</v>
      </c>
      <c r="CE39" s="35"/>
      <c r="CF39" s="36">
        <f t="shared" ref="CF39" si="717">CE39*$D$23</f>
        <v>0</v>
      </c>
      <c r="CG39" s="35"/>
      <c r="CH39" s="36">
        <f>CG39*$D$23</f>
        <v>0</v>
      </c>
      <c r="CI39" s="35"/>
      <c r="CJ39" s="36">
        <f t="shared" ref="CJ39" si="718">CI39*$D$23</f>
        <v>0</v>
      </c>
      <c r="CK39" s="35"/>
      <c r="CL39" s="36">
        <f t="shared" ref="CL39" si="719">CK39*$D$23</f>
        <v>0</v>
      </c>
      <c r="CM39" s="35"/>
      <c r="CN39" s="36">
        <f t="shared" ref="CN39" si="720">CM39*$D$23</f>
        <v>0</v>
      </c>
      <c r="CO39" s="35"/>
      <c r="CP39" s="36">
        <f t="shared" ref="CP39" si="721">CO39*$D$23</f>
        <v>0</v>
      </c>
      <c r="CQ39" s="35"/>
      <c r="CR39" s="36">
        <f t="shared" ref="CR39" si="722">CQ39*$D$23</f>
        <v>0</v>
      </c>
      <c r="CS39" s="35"/>
      <c r="CT39" s="36">
        <f t="shared" ref="CT39" si="723">CS39*$D$23</f>
        <v>0</v>
      </c>
      <c r="CU39" s="35"/>
      <c r="CV39" s="36">
        <f t="shared" ref="CV39" si="724">CU39*$D$23</f>
        <v>0</v>
      </c>
      <c r="CW39" s="35"/>
      <c r="CX39" s="36">
        <f t="shared" ref="CX39" si="725">CW39*$D$23</f>
        <v>0</v>
      </c>
      <c r="CY39" s="35"/>
      <c r="CZ39" s="36">
        <f t="shared" ref="CZ39" si="726">CY39*$D$23</f>
        <v>0</v>
      </c>
      <c r="DA39" s="35"/>
      <c r="DB39" s="83">
        <f t="shared" ref="DB39" si="727">DA39*$D$23</f>
        <v>0</v>
      </c>
      <c r="DC39" s="99">
        <f>IF(C33=0,0,IF($DQ$39&gt;=0,$DQ$39,0))</f>
        <v>0</v>
      </c>
      <c r="DD39" s="5">
        <f>DC39*$D$39</f>
        <v>0</v>
      </c>
      <c r="DF39" s="119"/>
      <c r="DG39" s="120"/>
      <c r="DQ39">
        <f>IF((DC34-DQ36-DQ37-DQ38)&lt;=0, 0,(DC34-DQ36-DQ37-DQ38))</f>
        <v>0</v>
      </c>
      <c r="DR39" s="23" t="s">
        <v>29</v>
      </c>
    </row>
    <row r="40" spans="1:124" ht="15.75" thickBot="1" x14ac:dyDescent="0.3">
      <c r="A40" s="107"/>
      <c r="B40" s="31" t="s">
        <v>13</v>
      </c>
      <c r="C40" s="31"/>
      <c r="D40" s="31"/>
      <c r="E40" s="32"/>
      <c r="F40" s="33">
        <f>SUM(F36:F39)</f>
        <v>0</v>
      </c>
      <c r="G40" s="32"/>
      <c r="H40" s="33">
        <f>SUM(H36:H39)</f>
        <v>6.67</v>
      </c>
      <c r="I40" s="32"/>
      <c r="J40" s="33">
        <f>SUM(J36:J39)</f>
        <v>13.34</v>
      </c>
      <c r="K40" s="32"/>
      <c r="L40" s="33">
        <f t="shared" ref="L40" si="728">SUM(L36:L39)</f>
        <v>20.009999999999998</v>
      </c>
      <c r="M40" s="32"/>
      <c r="N40" s="33">
        <f t="shared" ref="N40" si="729">SUM(N36:N39)</f>
        <v>26.68</v>
      </c>
      <c r="O40" s="32"/>
      <c r="P40" s="33">
        <f t="shared" ref="P40" si="730">SUM(P36:P39)</f>
        <v>33.35</v>
      </c>
      <c r="Q40" s="32"/>
      <c r="R40" s="33">
        <f t="shared" ref="R40" si="731">SUM(R36:R39)</f>
        <v>40.019999999999996</v>
      </c>
      <c r="S40" s="32"/>
      <c r="T40" s="33">
        <f t="shared" ref="T40" si="732">SUM(T36:T39)</f>
        <v>46.69</v>
      </c>
      <c r="U40" s="32"/>
      <c r="V40" s="33">
        <f t="shared" ref="V40" si="733">SUM(V36:V39)</f>
        <v>53.36</v>
      </c>
      <c r="W40" s="32"/>
      <c r="X40" s="33">
        <f t="shared" ref="X40" si="734">SUM(X36:X39)</f>
        <v>60.03</v>
      </c>
      <c r="Y40" s="32"/>
      <c r="Z40" s="33">
        <f t="shared" ref="Z40" si="735">SUM(Z36:Z39)</f>
        <v>66.7</v>
      </c>
      <c r="AA40" s="32"/>
      <c r="AB40" s="33">
        <f t="shared" ref="AB40" si="736">SUM(AB36:AB39)</f>
        <v>77.768100000000004</v>
      </c>
      <c r="AC40" s="32"/>
      <c r="AD40" s="33">
        <f t="shared" ref="AD40" si="737">SUM(AD36:AD39)</f>
        <v>88.836200000000005</v>
      </c>
      <c r="AE40" s="32"/>
      <c r="AF40" s="33">
        <f t="shared" ref="AF40" si="738">SUM(AF36:AF39)</f>
        <v>99.904300000000006</v>
      </c>
      <c r="AG40" s="32"/>
      <c r="AH40" s="33">
        <f t="shared" ref="AH40" si="739">SUM(AH36:AH39)</f>
        <v>110.97239999999999</v>
      </c>
      <c r="AI40" s="32"/>
      <c r="AJ40" s="33">
        <f t="shared" ref="AJ40" si="740">SUM(AJ36:AJ39)</f>
        <v>122.04050000000001</v>
      </c>
      <c r="AK40" s="32"/>
      <c r="AL40" s="33">
        <f t="shared" ref="AL40" si="741">SUM(AL36:AL39)</f>
        <v>133.1086</v>
      </c>
      <c r="AM40" s="32"/>
      <c r="AN40" s="33">
        <f t="shared" ref="AN40" si="742">SUM(AN36:AN39)</f>
        <v>144.17669999999998</v>
      </c>
      <c r="AO40" s="32"/>
      <c r="AP40" s="33">
        <f t="shared" ref="AP40" si="743">SUM(AP36:AP39)</f>
        <v>155.2448</v>
      </c>
      <c r="AQ40" s="32"/>
      <c r="AR40" s="33">
        <f t="shared" ref="AR40" si="744">SUM(AR36:AR39)</f>
        <v>166.31290000000001</v>
      </c>
      <c r="AS40" s="32"/>
      <c r="AT40" s="33">
        <f t="shared" ref="AT40" si="745">SUM(AT36:AT39)</f>
        <v>177.381</v>
      </c>
      <c r="AU40" s="32"/>
      <c r="AV40" s="33">
        <f t="shared" ref="AV40" si="746">SUM(AV36:AV39)</f>
        <v>188.44909999999999</v>
      </c>
      <c r="AW40" s="32"/>
      <c r="AX40" s="33">
        <f t="shared" ref="AX40" si="747">SUM(AX36:AX39)</f>
        <v>199.5172</v>
      </c>
      <c r="AY40" s="32"/>
      <c r="AZ40" s="33">
        <f t="shared" ref="AZ40" si="748">SUM(AZ36:AZ39)</f>
        <v>210.58530000000002</v>
      </c>
      <c r="BA40" s="32"/>
      <c r="BB40" s="33">
        <f t="shared" ref="BB40" si="749">SUM(BB36:BB39)</f>
        <v>221.65339999999998</v>
      </c>
      <c r="BC40" s="32"/>
      <c r="BD40" s="33">
        <f t="shared" ref="BD40" si="750">SUM(BD36:BD39)</f>
        <v>232.72149999999999</v>
      </c>
      <c r="BE40" s="32"/>
      <c r="BF40" s="33">
        <f t="shared" ref="BF40" si="751">SUM(BF36:BF39)</f>
        <v>243.78959999999998</v>
      </c>
      <c r="BG40" s="32"/>
      <c r="BH40" s="33">
        <f t="shared" ref="BH40" si="752">SUM(BH36:BH39)</f>
        <v>254.85769999999999</v>
      </c>
      <c r="BI40" s="32"/>
      <c r="BJ40" s="33">
        <f t="shared" ref="BJ40" si="753">SUM(BJ36:BJ39)</f>
        <v>265.92579999999998</v>
      </c>
      <c r="BK40" s="32"/>
      <c r="BL40" s="33">
        <f t="shared" ref="BL40" si="754">SUM(BL36:BL39)</f>
        <v>276.9939</v>
      </c>
      <c r="BM40" s="32"/>
      <c r="BN40" s="33">
        <f t="shared" ref="BN40" si="755">SUM(BN36:BN39)</f>
        <v>288.06200000000001</v>
      </c>
      <c r="BO40" s="32"/>
      <c r="BP40" s="33">
        <f t="shared" ref="BP40" si="756">SUM(BP36:BP39)</f>
        <v>299.13009999999997</v>
      </c>
      <c r="BQ40" s="32"/>
      <c r="BR40" s="33">
        <f t="shared" ref="BR40" si="757">SUM(BR36:BR39)</f>
        <v>310.19819999999999</v>
      </c>
      <c r="BS40" s="32"/>
      <c r="BT40" s="33">
        <f t="shared" ref="BT40" si="758">SUM(BT36:BT39)</f>
        <v>321.2663</v>
      </c>
      <c r="BU40" s="32"/>
      <c r="BV40" s="33">
        <f t="shared" ref="BV40" si="759">SUM(BV36:BV39)</f>
        <v>332.33439999999996</v>
      </c>
      <c r="BW40" s="32"/>
      <c r="BX40" s="33">
        <f t="shared" ref="BX40" si="760">SUM(BX36:BX39)</f>
        <v>343.40249999999997</v>
      </c>
      <c r="BY40" s="32"/>
      <c r="BZ40" s="33">
        <f t="shared" ref="BZ40" si="761">SUM(BZ36:BZ39)</f>
        <v>354.47059999999999</v>
      </c>
      <c r="CA40" s="32"/>
      <c r="CB40" s="33">
        <f t="shared" ref="CB40" si="762">SUM(CB36:CB39)</f>
        <v>365.53869999999995</v>
      </c>
      <c r="CC40" s="32"/>
      <c r="CD40" s="33">
        <f t="shared" ref="CD40" si="763">SUM(CD36:CD39)</f>
        <v>376.60680000000002</v>
      </c>
      <c r="CE40" s="32"/>
      <c r="CF40" s="33">
        <f t="shared" ref="CF40" si="764">SUM(CF36:CF39)</f>
        <v>387.67489999999998</v>
      </c>
      <c r="CG40" s="32"/>
      <c r="CH40" s="33">
        <f t="shared" ref="CH40" si="765">SUM(CH36:CH39)</f>
        <v>398.74299999999999</v>
      </c>
      <c r="CI40" s="32"/>
      <c r="CJ40" s="33">
        <f t="shared" ref="CJ40" si="766">SUM(CJ36:CJ39)</f>
        <v>409.81110000000001</v>
      </c>
      <c r="CK40" s="32"/>
      <c r="CL40" s="33">
        <f t="shared" ref="CL40" si="767">SUM(CL36:CL39)</f>
        <v>420.87919999999997</v>
      </c>
      <c r="CM40" s="32"/>
      <c r="CN40" s="33">
        <f t="shared" ref="CN40" si="768">SUM(CN36:CN39)</f>
        <v>431.94729999999998</v>
      </c>
      <c r="CO40" s="32"/>
      <c r="CP40" s="33">
        <f t="shared" ref="CP40" si="769">SUM(CP36:CP39)</f>
        <v>443.0154</v>
      </c>
      <c r="CQ40" s="32"/>
      <c r="CR40" s="33">
        <f t="shared" ref="CR40" si="770">SUM(CR36:CR39)</f>
        <v>454.08349999999996</v>
      </c>
      <c r="CS40" s="32"/>
      <c r="CT40" s="33">
        <f t="shared" ref="CT40" si="771">SUM(CT36:CT39)</f>
        <v>465.15159999999997</v>
      </c>
      <c r="CU40" s="32"/>
      <c r="CV40" s="33">
        <f t="shared" ref="CV40" si="772">SUM(CV36:CV39)</f>
        <v>476.21969999999999</v>
      </c>
      <c r="CW40" s="32"/>
      <c r="CX40" s="33">
        <f t="shared" ref="CX40" si="773">SUM(CX36:CX39)</f>
        <v>487.28779999999995</v>
      </c>
      <c r="CY40" s="32"/>
      <c r="CZ40" s="33">
        <f t="shared" ref="CZ40" si="774">SUM(CZ36:CZ39)</f>
        <v>498.35589999999996</v>
      </c>
      <c r="DA40" s="32"/>
      <c r="DB40" s="84">
        <f t="shared" ref="DB40" si="775">SUM(DB36:DB39)</f>
        <v>509.42399999999998</v>
      </c>
      <c r="DC40" s="8"/>
      <c r="DD40" s="5">
        <f t="shared" ref="DD40" si="776">SUM(DD36:DD39)</f>
        <v>0</v>
      </c>
      <c r="DF40" s="119"/>
      <c r="DG40" s="120"/>
    </row>
    <row r="41" spans="1:124" ht="15.75" thickBot="1" x14ac:dyDescent="0.3">
      <c r="A41" s="107"/>
      <c r="B41" s="28" t="s">
        <v>35</v>
      </c>
      <c r="C41" s="28"/>
      <c r="D41" s="28"/>
      <c r="E41" s="29"/>
      <c r="F41" s="30">
        <f>IF((F40&lt;=$D$18),$D$18,F40)</f>
        <v>66.7</v>
      </c>
      <c r="G41" s="29"/>
      <c r="H41" s="30">
        <f>IF((H40&lt;=$D$18),$D$18,H40)</f>
        <v>66.7</v>
      </c>
      <c r="I41" s="29"/>
      <c r="J41" s="30">
        <f>IF((J40&lt;=$D$18),$D$18,J40)</f>
        <v>66.7</v>
      </c>
      <c r="K41" s="29"/>
      <c r="L41" s="30">
        <f t="shared" ref="L41" si="777">IF((L40&lt;=$D$18),$D$18,L40)</f>
        <v>66.7</v>
      </c>
      <c r="M41" s="29"/>
      <c r="N41" s="30">
        <f t="shared" ref="N41" si="778">IF((N40&lt;=$D$18),$D$18,N40)</f>
        <v>66.7</v>
      </c>
      <c r="O41" s="29"/>
      <c r="P41" s="30">
        <f t="shared" ref="P41" si="779">IF((P40&lt;=$D$18),$D$18,P40)</f>
        <v>66.7</v>
      </c>
      <c r="Q41" s="29"/>
      <c r="R41" s="30">
        <f t="shared" ref="R41" si="780">IF((R40&lt;=$D$18),$D$18,R40)</f>
        <v>66.7</v>
      </c>
      <c r="S41" s="29"/>
      <c r="T41" s="30">
        <f t="shared" ref="T41" si="781">IF((T40&lt;=$D$18),$D$18,T40)</f>
        <v>66.7</v>
      </c>
      <c r="U41" s="29"/>
      <c r="V41" s="30">
        <f t="shared" ref="V41" si="782">IF((V40&lt;=$D$18),$D$18,V40)</f>
        <v>66.7</v>
      </c>
      <c r="W41" s="29"/>
      <c r="X41" s="30">
        <f t="shared" ref="X41" si="783">IF((X40&lt;=$D$18),$D$18,X40)</f>
        <v>66.7</v>
      </c>
      <c r="Y41" s="29"/>
      <c r="Z41" s="30">
        <f t="shared" ref="Z41" si="784">IF((Z40&lt;=$D$18),$D$18,Z40)</f>
        <v>66.7</v>
      </c>
      <c r="AA41" s="29"/>
      <c r="AB41" s="30">
        <f t="shared" ref="AB41" si="785">IF((AB40&lt;=$D$18),$D$18,AB40)</f>
        <v>77.768100000000004</v>
      </c>
      <c r="AC41" s="29"/>
      <c r="AD41" s="30">
        <f t="shared" ref="AD41" si="786">IF((AD40&lt;=$D$18),$D$18,AD40)</f>
        <v>88.836200000000005</v>
      </c>
      <c r="AE41" s="29"/>
      <c r="AF41" s="30">
        <f t="shared" ref="AF41" si="787">IF((AF40&lt;=$D$18),$D$18,AF40)</f>
        <v>99.904300000000006</v>
      </c>
      <c r="AG41" s="29"/>
      <c r="AH41" s="30">
        <f t="shared" ref="AH41" si="788">IF((AH40&lt;=$D$18),$D$18,AH40)</f>
        <v>110.97239999999999</v>
      </c>
      <c r="AI41" s="29"/>
      <c r="AJ41" s="30">
        <f t="shared" ref="AJ41" si="789">IF((AJ40&lt;=$D$18),$D$18,AJ40)</f>
        <v>122.04050000000001</v>
      </c>
      <c r="AK41" s="29"/>
      <c r="AL41" s="30">
        <f t="shared" ref="AL41" si="790">IF((AL40&lt;=$D$18),$D$18,AL40)</f>
        <v>133.1086</v>
      </c>
      <c r="AM41" s="29"/>
      <c r="AN41" s="30">
        <f t="shared" ref="AN41" si="791">IF((AN40&lt;=$D$18),$D$18,AN40)</f>
        <v>144.17669999999998</v>
      </c>
      <c r="AO41" s="29"/>
      <c r="AP41" s="30">
        <f t="shared" ref="AP41" si="792">IF((AP40&lt;=$D$18),$D$18,AP40)</f>
        <v>155.2448</v>
      </c>
      <c r="AQ41" s="29"/>
      <c r="AR41" s="30">
        <f t="shared" ref="AR41" si="793">IF((AR40&lt;=$D$18),$D$18,AR40)</f>
        <v>166.31290000000001</v>
      </c>
      <c r="AS41" s="29"/>
      <c r="AT41" s="30">
        <f t="shared" ref="AT41" si="794">IF((AT40&lt;=$D$18),$D$18,AT40)</f>
        <v>177.381</v>
      </c>
      <c r="AU41" s="29"/>
      <c r="AV41" s="30">
        <f t="shared" ref="AV41" si="795">IF((AV40&lt;=$D$18),$D$18,AV40)</f>
        <v>188.44909999999999</v>
      </c>
      <c r="AW41" s="29"/>
      <c r="AX41" s="30">
        <f t="shared" ref="AX41" si="796">IF((AX40&lt;=$D$18),$D$18,AX40)</f>
        <v>199.5172</v>
      </c>
      <c r="AY41" s="29"/>
      <c r="AZ41" s="30">
        <f t="shared" ref="AZ41" si="797">IF((AZ40&lt;=$D$18),$D$18,AZ40)</f>
        <v>210.58530000000002</v>
      </c>
      <c r="BA41" s="29"/>
      <c r="BB41" s="30">
        <f t="shared" ref="BB41" si="798">IF((BB40&lt;=$D$18),$D$18,BB40)</f>
        <v>221.65339999999998</v>
      </c>
      <c r="BC41" s="29"/>
      <c r="BD41" s="30">
        <f t="shared" ref="BD41" si="799">IF((BD40&lt;=$D$18),$D$18,BD40)</f>
        <v>232.72149999999999</v>
      </c>
      <c r="BE41" s="29"/>
      <c r="BF41" s="30">
        <f t="shared" ref="BF41" si="800">IF((BF40&lt;=$D$18),$D$18,BF40)</f>
        <v>243.78959999999998</v>
      </c>
      <c r="BG41" s="29"/>
      <c r="BH41" s="30">
        <f t="shared" ref="BH41" si="801">IF((BH40&lt;=$D$18),$D$18,BH40)</f>
        <v>254.85769999999999</v>
      </c>
      <c r="BI41" s="29"/>
      <c r="BJ41" s="30">
        <f t="shared" ref="BJ41" si="802">IF((BJ40&lt;=$D$18),$D$18,BJ40)</f>
        <v>265.92579999999998</v>
      </c>
      <c r="BK41" s="29"/>
      <c r="BL41" s="30">
        <f t="shared" ref="BL41" si="803">IF((BL40&lt;=$D$18),$D$18,BL40)</f>
        <v>276.9939</v>
      </c>
      <c r="BM41" s="29"/>
      <c r="BN41" s="30">
        <f t="shared" ref="BN41" si="804">IF((BN40&lt;=$D$18),$D$18,BN40)</f>
        <v>288.06200000000001</v>
      </c>
      <c r="BO41" s="29"/>
      <c r="BP41" s="30">
        <f t="shared" ref="BP41" si="805">IF((BP40&lt;=$D$18),$D$18,BP40)</f>
        <v>299.13009999999997</v>
      </c>
      <c r="BQ41" s="29"/>
      <c r="BR41" s="30">
        <f t="shared" ref="BR41" si="806">IF((BR40&lt;=$D$18),$D$18,BR40)</f>
        <v>310.19819999999999</v>
      </c>
      <c r="BS41" s="29"/>
      <c r="BT41" s="30">
        <f t="shared" ref="BT41" si="807">IF((BT40&lt;=$D$18),$D$18,BT40)</f>
        <v>321.2663</v>
      </c>
      <c r="BU41" s="29"/>
      <c r="BV41" s="30">
        <f t="shared" ref="BV41" si="808">IF((BV40&lt;=$D$18),$D$18,BV40)</f>
        <v>332.33439999999996</v>
      </c>
      <c r="BW41" s="29"/>
      <c r="BX41" s="30">
        <f t="shared" ref="BX41" si="809">IF((BX40&lt;=$D$18),$D$18,BX40)</f>
        <v>343.40249999999997</v>
      </c>
      <c r="BY41" s="29"/>
      <c r="BZ41" s="30">
        <f t="shared" ref="BZ41" si="810">IF((BZ40&lt;=$D$18),$D$18,BZ40)</f>
        <v>354.47059999999999</v>
      </c>
      <c r="CA41" s="29"/>
      <c r="CB41" s="30">
        <f t="shared" ref="CB41" si="811">IF((CB40&lt;=$D$18),$D$18,CB40)</f>
        <v>365.53869999999995</v>
      </c>
      <c r="CC41" s="29"/>
      <c r="CD41" s="30">
        <f t="shared" ref="CD41" si="812">IF((CD40&lt;=$D$18),$D$18,CD40)</f>
        <v>376.60680000000002</v>
      </c>
      <c r="CE41" s="29"/>
      <c r="CF41" s="30">
        <f t="shared" ref="CF41" si="813">IF((CF40&lt;=$D$18),$D$18,CF40)</f>
        <v>387.67489999999998</v>
      </c>
      <c r="CG41" s="29"/>
      <c r="CH41" s="30">
        <f t="shared" ref="CH41" si="814">IF((CH40&lt;=$D$18),$D$18,CH40)</f>
        <v>398.74299999999999</v>
      </c>
      <c r="CI41" s="29"/>
      <c r="CJ41" s="30">
        <f t="shared" ref="CJ41" si="815">IF((CJ40&lt;=$D$18),$D$18,CJ40)</f>
        <v>409.81110000000001</v>
      </c>
      <c r="CK41" s="29"/>
      <c r="CL41" s="30">
        <f t="shared" ref="CL41" si="816">IF((CL40&lt;=$D$18),$D$18,CL40)</f>
        <v>420.87919999999997</v>
      </c>
      <c r="CM41" s="29"/>
      <c r="CN41" s="30">
        <f t="shared" ref="CN41" si="817">IF((CN40&lt;=$D$18),$D$18,CN40)</f>
        <v>431.94729999999998</v>
      </c>
      <c r="CO41" s="29"/>
      <c r="CP41" s="30">
        <f t="shared" ref="CP41" si="818">IF((CP40&lt;=$D$18),$D$18,CP40)</f>
        <v>443.0154</v>
      </c>
      <c r="CQ41" s="29"/>
      <c r="CR41" s="30">
        <f t="shared" ref="CR41" si="819">IF((CR40&lt;=$D$18),$D$18,CR40)</f>
        <v>454.08349999999996</v>
      </c>
      <c r="CS41" s="29"/>
      <c r="CT41" s="30">
        <f t="shared" ref="CT41" si="820">IF((CT40&lt;=$D$18),$D$18,CT40)</f>
        <v>465.15159999999997</v>
      </c>
      <c r="CU41" s="29"/>
      <c r="CV41" s="30">
        <f t="shared" ref="CV41" si="821">IF((CV40&lt;=$D$18),$D$18,CV40)</f>
        <v>476.21969999999999</v>
      </c>
      <c r="CW41" s="29"/>
      <c r="CX41" s="30">
        <f t="shared" ref="CX41" si="822">IF((CX40&lt;=$D$18),$D$18,CX40)</f>
        <v>487.28779999999995</v>
      </c>
      <c r="CY41" s="29"/>
      <c r="CZ41" s="30">
        <f t="shared" ref="CZ41" si="823">IF((CZ40&lt;=$D$18),$D$18,CZ40)</f>
        <v>498.35589999999996</v>
      </c>
      <c r="DA41" s="29"/>
      <c r="DB41" s="85">
        <f t="shared" ref="DB41" si="824">IF((DB40&lt;=$D$18),$D$18,DB40)</f>
        <v>509.42399999999998</v>
      </c>
      <c r="DC41" s="8"/>
      <c r="DD41" s="5">
        <f>D34*C33</f>
        <v>0</v>
      </c>
      <c r="DF41" s="119"/>
      <c r="DG41" s="120"/>
    </row>
    <row r="42" spans="1:124" ht="15.75" thickBot="1" x14ac:dyDescent="0.3">
      <c r="A42" s="107"/>
      <c r="B42" s="25" t="s">
        <v>2</v>
      </c>
      <c r="C42" s="25"/>
      <c r="D42" s="25"/>
      <c r="E42" s="26"/>
      <c r="F42" s="27">
        <f>F41</f>
        <v>66.7</v>
      </c>
      <c r="G42" s="26"/>
      <c r="H42" s="27">
        <f>H41</f>
        <v>66.7</v>
      </c>
      <c r="I42" s="26"/>
      <c r="J42" s="27">
        <f>J41</f>
        <v>66.7</v>
      </c>
      <c r="K42" s="26"/>
      <c r="L42" s="27">
        <f t="shared" ref="L42" si="825">L41</f>
        <v>66.7</v>
      </c>
      <c r="M42" s="26"/>
      <c r="N42" s="27">
        <f t="shared" ref="N42" si="826">N41</f>
        <v>66.7</v>
      </c>
      <c r="O42" s="26"/>
      <c r="P42" s="27">
        <f t="shared" ref="P42" si="827">P41</f>
        <v>66.7</v>
      </c>
      <c r="Q42" s="26"/>
      <c r="R42" s="27">
        <f t="shared" ref="R42" si="828">R41</f>
        <v>66.7</v>
      </c>
      <c r="S42" s="26"/>
      <c r="T42" s="27">
        <f t="shared" ref="T42" si="829">T41</f>
        <v>66.7</v>
      </c>
      <c r="U42" s="26"/>
      <c r="V42" s="27">
        <f t="shared" ref="V42:V43" si="830">V41</f>
        <v>66.7</v>
      </c>
      <c r="W42" s="26"/>
      <c r="X42" s="27">
        <f t="shared" ref="X42:X43" si="831">X41</f>
        <v>66.7</v>
      </c>
      <c r="Y42" s="26"/>
      <c r="Z42" s="27">
        <f t="shared" ref="Z42:Z43" si="832">Z41</f>
        <v>66.7</v>
      </c>
      <c r="AA42" s="26"/>
      <c r="AB42" s="27">
        <f t="shared" ref="AB42:AB43" si="833">AB41</f>
        <v>77.768100000000004</v>
      </c>
      <c r="AC42" s="26"/>
      <c r="AD42" s="27">
        <f t="shared" ref="AD42:AD43" si="834">AD41</f>
        <v>88.836200000000005</v>
      </c>
      <c r="AE42" s="26"/>
      <c r="AF42" s="27">
        <f t="shared" ref="AF42:AF43" si="835">AF41</f>
        <v>99.904300000000006</v>
      </c>
      <c r="AG42" s="26"/>
      <c r="AH42" s="27">
        <f t="shared" ref="AH42" si="836">AH41</f>
        <v>110.97239999999999</v>
      </c>
      <c r="AI42" s="26"/>
      <c r="AJ42" s="27">
        <f t="shared" ref="AJ42" si="837">AJ41</f>
        <v>122.04050000000001</v>
      </c>
      <c r="AK42" s="26"/>
      <c r="AL42" s="27">
        <f t="shared" ref="AL42" si="838">AL41</f>
        <v>133.1086</v>
      </c>
      <c r="AM42" s="26"/>
      <c r="AN42" s="27">
        <f t="shared" ref="AN42" si="839">AN41</f>
        <v>144.17669999999998</v>
      </c>
      <c r="AO42" s="26"/>
      <c r="AP42" s="27">
        <f t="shared" ref="AP42:AP43" si="840">AP41</f>
        <v>155.2448</v>
      </c>
      <c r="AQ42" s="26"/>
      <c r="AR42" s="27">
        <f t="shared" ref="AR42:AR43" si="841">AR41</f>
        <v>166.31290000000001</v>
      </c>
      <c r="AS42" s="26"/>
      <c r="AT42" s="27">
        <f t="shared" ref="AT42" si="842">AT41</f>
        <v>177.381</v>
      </c>
      <c r="AU42" s="26"/>
      <c r="AV42" s="27">
        <f t="shared" ref="AV42" si="843">AV41</f>
        <v>188.44909999999999</v>
      </c>
      <c r="AW42" s="26"/>
      <c r="AX42" s="27">
        <f t="shared" ref="AX42" si="844">AX41</f>
        <v>199.5172</v>
      </c>
      <c r="AY42" s="26"/>
      <c r="AZ42" s="27">
        <f t="shared" ref="AZ42" si="845">AZ41</f>
        <v>210.58530000000002</v>
      </c>
      <c r="BA42" s="26"/>
      <c r="BB42" s="27">
        <f t="shared" ref="BB42:BB43" si="846">BB41</f>
        <v>221.65339999999998</v>
      </c>
      <c r="BC42" s="26"/>
      <c r="BD42" s="27">
        <f t="shared" ref="BD42:BD43" si="847">BD41</f>
        <v>232.72149999999999</v>
      </c>
      <c r="BE42" s="26"/>
      <c r="BF42" s="27">
        <f t="shared" ref="BF42" si="848">BF41</f>
        <v>243.78959999999998</v>
      </c>
      <c r="BG42" s="26"/>
      <c r="BH42" s="27">
        <f t="shared" ref="BH42" si="849">BH41</f>
        <v>254.85769999999999</v>
      </c>
      <c r="BI42" s="26"/>
      <c r="BJ42" s="27">
        <f t="shared" ref="BJ42" si="850">BJ41</f>
        <v>265.92579999999998</v>
      </c>
      <c r="BK42" s="26"/>
      <c r="BL42" s="27">
        <f t="shared" ref="BL42" si="851">BL41</f>
        <v>276.9939</v>
      </c>
      <c r="BM42" s="26"/>
      <c r="BN42" s="27">
        <f t="shared" ref="BN42:BN43" si="852">BN41</f>
        <v>288.06200000000001</v>
      </c>
      <c r="BO42" s="26"/>
      <c r="BP42" s="27">
        <f t="shared" ref="BP42:BP43" si="853">BP41</f>
        <v>299.13009999999997</v>
      </c>
      <c r="BQ42" s="26"/>
      <c r="BR42" s="27">
        <f t="shared" ref="BR42" si="854">BR41</f>
        <v>310.19819999999999</v>
      </c>
      <c r="BS42" s="26"/>
      <c r="BT42" s="27">
        <f t="shared" ref="BT42" si="855">BT41</f>
        <v>321.2663</v>
      </c>
      <c r="BU42" s="26"/>
      <c r="BV42" s="27">
        <f t="shared" ref="BV42" si="856">BV41</f>
        <v>332.33439999999996</v>
      </c>
      <c r="BW42" s="26"/>
      <c r="BX42" s="27">
        <f t="shared" ref="BX42" si="857">BX41</f>
        <v>343.40249999999997</v>
      </c>
      <c r="BY42" s="26"/>
      <c r="BZ42" s="27">
        <f t="shared" ref="BZ42:BZ43" si="858">BZ41</f>
        <v>354.47059999999999</v>
      </c>
      <c r="CA42" s="26"/>
      <c r="CB42" s="27">
        <f t="shared" ref="CB42:CB43" si="859">CB41</f>
        <v>365.53869999999995</v>
      </c>
      <c r="CC42" s="26"/>
      <c r="CD42" s="27">
        <f t="shared" ref="CD42" si="860">CD41</f>
        <v>376.60680000000002</v>
      </c>
      <c r="CE42" s="26"/>
      <c r="CF42" s="27">
        <f t="shared" ref="CF42" si="861">CF41</f>
        <v>387.67489999999998</v>
      </c>
      <c r="CG42" s="26"/>
      <c r="CH42" s="27">
        <f t="shared" ref="CH42" si="862">CH41</f>
        <v>398.74299999999999</v>
      </c>
      <c r="CI42" s="26"/>
      <c r="CJ42" s="27">
        <f t="shared" ref="CJ42" si="863">CJ41</f>
        <v>409.81110000000001</v>
      </c>
      <c r="CK42" s="26"/>
      <c r="CL42" s="27">
        <f t="shared" ref="CL42:CL43" si="864">CL41</f>
        <v>420.87919999999997</v>
      </c>
      <c r="CM42" s="26"/>
      <c r="CN42" s="27">
        <f t="shared" ref="CN42:CN43" si="865">CN41</f>
        <v>431.94729999999998</v>
      </c>
      <c r="CO42" s="26"/>
      <c r="CP42" s="27">
        <f t="shared" ref="CP42" si="866">CP41</f>
        <v>443.0154</v>
      </c>
      <c r="CQ42" s="26"/>
      <c r="CR42" s="27">
        <f t="shared" ref="CR42" si="867">CR41</f>
        <v>454.08349999999996</v>
      </c>
      <c r="CS42" s="26"/>
      <c r="CT42" s="27">
        <f t="shared" ref="CT42" si="868">CT41</f>
        <v>465.15159999999997</v>
      </c>
      <c r="CU42" s="26"/>
      <c r="CV42" s="27">
        <f t="shared" ref="CV42" si="869">CV41</f>
        <v>476.21969999999999</v>
      </c>
      <c r="CW42" s="26"/>
      <c r="CX42" s="27">
        <f t="shared" ref="CX42:CX43" si="870">CX41</f>
        <v>487.28779999999995</v>
      </c>
      <c r="CY42" s="26"/>
      <c r="CZ42" s="27">
        <f t="shared" ref="CZ42:CZ43" si="871">CZ41</f>
        <v>498.35589999999996</v>
      </c>
      <c r="DA42" s="26"/>
      <c r="DB42" s="86">
        <f t="shared" ref="DB42" si="872">DB41</f>
        <v>509.42399999999998</v>
      </c>
      <c r="DC42" s="14"/>
      <c r="DD42" s="15">
        <f>DD40+DD41</f>
        <v>0</v>
      </c>
      <c r="DF42" s="121"/>
      <c r="DG42" s="122"/>
    </row>
    <row r="43" spans="1:124" x14ac:dyDescent="0.25">
      <c r="A43" s="107"/>
      <c r="B43" s="16" t="s">
        <v>9</v>
      </c>
      <c r="C43" s="16"/>
      <c r="D43" s="16"/>
      <c r="E43" s="14"/>
      <c r="F43" s="15">
        <f>F42</f>
        <v>66.7</v>
      </c>
      <c r="G43" s="14"/>
      <c r="H43" s="15">
        <f>H42</f>
        <v>66.7</v>
      </c>
      <c r="I43" s="14"/>
      <c r="J43" s="15">
        <f>J42</f>
        <v>66.7</v>
      </c>
      <c r="K43" s="14"/>
      <c r="L43" s="15">
        <f>L42</f>
        <v>66.7</v>
      </c>
      <c r="M43" s="14"/>
      <c r="N43" s="15">
        <f>N42</f>
        <v>66.7</v>
      </c>
      <c r="O43" s="14"/>
      <c r="P43" s="15">
        <f>P42</f>
        <v>66.7</v>
      </c>
      <c r="Q43" s="14"/>
      <c r="R43" s="15">
        <f>R42</f>
        <v>66.7</v>
      </c>
      <c r="S43" s="14"/>
      <c r="T43" s="15">
        <f>T42</f>
        <v>66.7</v>
      </c>
      <c r="U43" s="14"/>
      <c r="V43" s="15">
        <f t="shared" si="830"/>
        <v>66.7</v>
      </c>
      <c r="W43" s="14"/>
      <c r="X43" s="15">
        <f t="shared" si="831"/>
        <v>66.7</v>
      </c>
      <c r="Y43" s="14"/>
      <c r="Z43" s="15">
        <f t="shared" si="832"/>
        <v>66.7</v>
      </c>
      <c r="AA43" s="14"/>
      <c r="AB43" s="15">
        <f t="shared" si="833"/>
        <v>77.768100000000004</v>
      </c>
      <c r="AC43" s="14"/>
      <c r="AD43" s="15">
        <f t="shared" si="834"/>
        <v>88.836200000000005</v>
      </c>
      <c r="AE43" s="14"/>
      <c r="AF43" s="15">
        <f t="shared" si="835"/>
        <v>99.904300000000006</v>
      </c>
      <c r="AG43" s="14"/>
      <c r="AH43" s="15">
        <f t="shared" ref="AH43" si="873">AH42</f>
        <v>110.97239999999999</v>
      </c>
      <c r="AI43" s="14"/>
      <c r="AJ43" s="15">
        <f t="shared" ref="AJ43" si="874">AJ42</f>
        <v>122.04050000000001</v>
      </c>
      <c r="AK43" s="14"/>
      <c r="AL43" s="15">
        <f t="shared" ref="AL43" si="875">AL42</f>
        <v>133.1086</v>
      </c>
      <c r="AM43" s="14"/>
      <c r="AN43" s="15">
        <f t="shared" ref="AN43" si="876">AN42</f>
        <v>144.17669999999998</v>
      </c>
      <c r="AO43" s="14"/>
      <c r="AP43" s="15">
        <f t="shared" si="840"/>
        <v>155.2448</v>
      </c>
      <c r="AQ43" s="14"/>
      <c r="AR43" s="15">
        <f t="shared" si="841"/>
        <v>166.31290000000001</v>
      </c>
      <c r="AS43" s="14"/>
      <c r="AT43" s="15">
        <f t="shared" ref="AT43" si="877">AT42</f>
        <v>177.381</v>
      </c>
      <c r="AU43" s="14"/>
      <c r="AV43" s="15">
        <f t="shared" ref="AV43" si="878">AV42</f>
        <v>188.44909999999999</v>
      </c>
      <c r="AW43" s="14"/>
      <c r="AX43" s="15">
        <f t="shared" ref="AX43" si="879">AX42</f>
        <v>199.5172</v>
      </c>
      <c r="AY43" s="14"/>
      <c r="AZ43" s="15">
        <f t="shared" ref="AZ43" si="880">AZ42</f>
        <v>210.58530000000002</v>
      </c>
      <c r="BA43" s="14"/>
      <c r="BB43" s="15">
        <f t="shared" si="846"/>
        <v>221.65339999999998</v>
      </c>
      <c r="BC43" s="14"/>
      <c r="BD43" s="15">
        <f t="shared" si="847"/>
        <v>232.72149999999999</v>
      </c>
      <c r="BE43" s="14"/>
      <c r="BF43" s="15">
        <f t="shared" ref="BF43" si="881">BF42</f>
        <v>243.78959999999998</v>
      </c>
      <c r="BG43" s="14"/>
      <c r="BH43" s="15">
        <f t="shared" ref="BH43" si="882">BH42</f>
        <v>254.85769999999999</v>
      </c>
      <c r="BI43" s="14"/>
      <c r="BJ43" s="15">
        <f t="shared" ref="BJ43" si="883">BJ42</f>
        <v>265.92579999999998</v>
      </c>
      <c r="BK43" s="14"/>
      <c r="BL43" s="15">
        <f t="shared" ref="BL43" si="884">BL42</f>
        <v>276.9939</v>
      </c>
      <c r="BM43" s="14"/>
      <c r="BN43" s="15">
        <f t="shared" si="852"/>
        <v>288.06200000000001</v>
      </c>
      <c r="BO43" s="14"/>
      <c r="BP43" s="15">
        <f t="shared" si="853"/>
        <v>299.13009999999997</v>
      </c>
      <c r="BQ43" s="14"/>
      <c r="BR43" s="15">
        <f t="shared" ref="BR43" si="885">BR42</f>
        <v>310.19819999999999</v>
      </c>
      <c r="BS43" s="14"/>
      <c r="BT43" s="15">
        <f t="shared" ref="BT43" si="886">BT42</f>
        <v>321.2663</v>
      </c>
      <c r="BU43" s="14"/>
      <c r="BV43" s="15">
        <f t="shared" ref="BV43" si="887">BV42</f>
        <v>332.33439999999996</v>
      </c>
      <c r="BW43" s="14"/>
      <c r="BX43" s="15">
        <f t="shared" ref="BX43" si="888">BX42</f>
        <v>343.40249999999997</v>
      </c>
      <c r="BY43" s="14"/>
      <c r="BZ43" s="15">
        <f t="shared" si="858"/>
        <v>354.47059999999999</v>
      </c>
      <c r="CA43" s="14"/>
      <c r="CB43" s="15">
        <f t="shared" si="859"/>
        <v>365.53869999999995</v>
      </c>
      <c r="CC43" s="14"/>
      <c r="CD43" s="15">
        <f t="shared" ref="CD43" si="889">CD42</f>
        <v>376.60680000000002</v>
      </c>
      <c r="CE43" s="14"/>
      <c r="CF43" s="15">
        <f t="shared" ref="CF43" si="890">CF42</f>
        <v>387.67489999999998</v>
      </c>
      <c r="CG43" s="14"/>
      <c r="CH43" s="15">
        <f t="shared" ref="CH43" si="891">CH42</f>
        <v>398.74299999999999</v>
      </c>
      <c r="CI43" s="14"/>
      <c r="CJ43" s="15">
        <f t="shared" ref="CJ43" si="892">CJ42</f>
        <v>409.81110000000001</v>
      </c>
      <c r="CK43" s="14"/>
      <c r="CL43" s="15">
        <f t="shared" si="864"/>
        <v>420.87919999999997</v>
      </c>
      <c r="CM43" s="14"/>
      <c r="CN43" s="15">
        <f t="shared" si="865"/>
        <v>431.94729999999998</v>
      </c>
      <c r="CO43" s="14"/>
      <c r="CP43" s="15">
        <f t="shared" ref="CP43" si="893">CP42</f>
        <v>443.0154</v>
      </c>
      <c r="CQ43" s="14"/>
      <c r="CR43" s="15">
        <f t="shared" ref="CR43" si="894">CR42</f>
        <v>454.08349999999996</v>
      </c>
      <c r="CS43" s="14"/>
      <c r="CT43" s="15">
        <f t="shared" ref="CT43" si="895">CT42</f>
        <v>465.15159999999997</v>
      </c>
      <c r="CU43" s="14"/>
      <c r="CV43" s="15">
        <f t="shared" ref="CV43" si="896">CV42</f>
        <v>476.21969999999999</v>
      </c>
      <c r="CW43" s="14"/>
      <c r="CX43" s="15">
        <f t="shared" si="870"/>
        <v>487.28779999999995</v>
      </c>
      <c r="CY43" s="14"/>
      <c r="CZ43" s="15">
        <f t="shared" si="871"/>
        <v>498.35589999999996</v>
      </c>
      <c r="DA43" s="14"/>
      <c r="DB43" s="87">
        <f t="shared" ref="DB43" si="897">DB42</f>
        <v>509.42399999999998</v>
      </c>
      <c r="DC43" s="14"/>
      <c r="DD43" s="15">
        <f>DD42</f>
        <v>0</v>
      </c>
      <c r="DF43" s="115" t="s">
        <v>43</v>
      </c>
      <c r="DG43" s="115"/>
      <c r="DI43" s="11">
        <f>DD44-DD13</f>
        <v>0</v>
      </c>
    </row>
    <row r="44" spans="1:124" ht="22.5" customHeight="1" thickBot="1" x14ac:dyDescent="0.3">
      <c r="A44" s="108"/>
      <c r="B44" s="17" t="s">
        <v>3</v>
      </c>
      <c r="C44" s="17"/>
      <c r="D44" s="17"/>
      <c r="E44" s="18"/>
      <c r="F44" s="19">
        <f>F42+F43</f>
        <v>133.4</v>
      </c>
      <c r="G44" s="18"/>
      <c r="H44" s="19">
        <f>H42+H43</f>
        <v>133.4</v>
      </c>
      <c r="I44" s="18"/>
      <c r="J44" s="19">
        <f>J42+J43</f>
        <v>133.4</v>
      </c>
      <c r="K44" s="18"/>
      <c r="L44" s="19">
        <f t="shared" ref="L44" si="898">L42+L43</f>
        <v>133.4</v>
      </c>
      <c r="M44" s="18"/>
      <c r="N44" s="19">
        <f t="shared" ref="N44" si="899">N42+N43</f>
        <v>133.4</v>
      </c>
      <c r="O44" s="18"/>
      <c r="P44" s="19">
        <f t="shared" ref="P44" si="900">P42+P43</f>
        <v>133.4</v>
      </c>
      <c r="Q44" s="18"/>
      <c r="R44" s="19">
        <f t="shared" ref="R44" si="901">R42+R43</f>
        <v>133.4</v>
      </c>
      <c r="S44" s="18"/>
      <c r="T44" s="19">
        <f t="shared" ref="T44" si="902">T42+T43</f>
        <v>133.4</v>
      </c>
      <c r="U44" s="18"/>
      <c r="V44" s="19">
        <f t="shared" ref="V44" si="903">V42+V43</f>
        <v>133.4</v>
      </c>
      <c r="W44" s="18"/>
      <c r="X44" s="19">
        <f t="shared" ref="X44" si="904">X42+X43</f>
        <v>133.4</v>
      </c>
      <c r="Y44" s="18"/>
      <c r="Z44" s="19">
        <f t="shared" ref="Z44" si="905">Z42+Z43</f>
        <v>133.4</v>
      </c>
      <c r="AA44" s="18"/>
      <c r="AB44" s="19">
        <f t="shared" ref="AB44" si="906">AB42+AB43</f>
        <v>155.53620000000001</v>
      </c>
      <c r="AC44" s="18"/>
      <c r="AD44" s="19">
        <f t="shared" ref="AD44" si="907">AD42+AD43</f>
        <v>177.67240000000001</v>
      </c>
      <c r="AE44" s="18"/>
      <c r="AF44" s="19">
        <f t="shared" ref="AF44" si="908">AF42+AF43</f>
        <v>199.80860000000001</v>
      </c>
      <c r="AG44" s="18"/>
      <c r="AH44" s="19">
        <f t="shared" ref="AH44" si="909">AH42+AH43</f>
        <v>221.94479999999999</v>
      </c>
      <c r="AI44" s="18"/>
      <c r="AJ44" s="19">
        <f t="shared" ref="AJ44" si="910">AJ42+AJ43</f>
        <v>244.08100000000002</v>
      </c>
      <c r="AK44" s="18"/>
      <c r="AL44" s="19">
        <f t="shared" ref="AL44" si="911">AL42+AL43</f>
        <v>266.21719999999999</v>
      </c>
      <c r="AM44" s="18"/>
      <c r="AN44" s="19">
        <f t="shared" ref="AN44" si="912">AN42+AN43</f>
        <v>288.35339999999997</v>
      </c>
      <c r="AO44" s="18"/>
      <c r="AP44" s="19">
        <f t="shared" ref="AP44" si="913">AP42+AP43</f>
        <v>310.4896</v>
      </c>
      <c r="AQ44" s="18"/>
      <c r="AR44" s="19">
        <f t="shared" ref="AR44" si="914">AR42+AR43</f>
        <v>332.62580000000003</v>
      </c>
      <c r="AS44" s="18"/>
      <c r="AT44" s="19">
        <f t="shared" ref="AT44" si="915">AT42+AT43</f>
        <v>354.762</v>
      </c>
      <c r="AU44" s="18"/>
      <c r="AV44" s="19">
        <f t="shared" ref="AV44" si="916">AV42+AV43</f>
        <v>376.89819999999997</v>
      </c>
      <c r="AW44" s="18"/>
      <c r="AX44" s="19">
        <f t="shared" ref="AX44" si="917">AX42+AX43</f>
        <v>399.03440000000001</v>
      </c>
      <c r="AY44" s="18"/>
      <c r="AZ44" s="19">
        <f t="shared" ref="AZ44" si="918">AZ42+AZ43</f>
        <v>421.17060000000004</v>
      </c>
      <c r="BA44" s="18"/>
      <c r="BB44" s="19">
        <f t="shared" ref="BB44" si="919">BB42+BB43</f>
        <v>443.30679999999995</v>
      </c>
      <c r="BC44" s="18"/>
      <c r="BD44" s="19">
        <f t="shared" ref="BD44" si="920">BD42+BD43</f>
        <v>465.44299999999998</v>
      </c>
      <c r="BE44" s="18"/>
      <c r="BF44" s="19">
        <f t="shared" ref="BF44" si="921">BF42+BF43</f>
        <v>487.57919999999996</v>
      </c>
      <c r="BG44" s="18"/>
      <c r="BH44" s="19">
        <f t="shared" ref="BH44" si="922">BH42+BH43</f>
        <v>509.71539999999999</v>
      </c>
      <c r="BI44" s="18"/>
      <c r="BJ44" s="19">
        <f t="shared" ref="BJ44" si="923">BJ42+BJ43</f>
        <v>531.85159999999996</v>
      </c>
      <c r="BK44" s="18"/>
      <c r="BL44" s="19">
        <f t="shared" ref="BL44" si="924">BL42+BL43</f>
        <v>553.98779999999999</v>
      </c>
      <c r="BM44" s="18"/>
      <c r="BN44" s="19">
        <f t="shared" ref="BN44" si="925">BN42+BN43</f>
        <v>576.12400000000002</v>
      </c>
      <c r="BO44" s="18"/>
      <c r="BP44" s="19">
        <f t="shared" ref="BP44" si="926">BP42+BP43</f>
        <v>598.26019999999994</v>
      </c>
      <c r="BQ44" s="18"/>
      <c r="BR44" s="19">
        <f t="shared" ref="BR44" si="927">BR42+BR43</f>
        <v>620.39639999999997</v>
      </c>
      <c r="BS44" s="18"/>
      <c r="BT44" s="19">
        <f t="shared" ref="BT44" si="928">BT42+BT43</f>
        <v>642.5326</v>
      </c>
      <c r="BU44" s="18"/>
      <c r="BV44" s="19">
        <f t="shared" ref="BV44" si="929">BV42+BV43</f>
        <v>664.66879999999992</v>
      </c>
      <c r="BW44" s="18"/>
      <c r="BX44" s="19">
        <f t="shared" ref="BX44" si="930">BX42+BX43</f>
        <v>686.80499999999995</v>
      </c>
      <c r="BY44" s="18"/>
      <c r="BZ44" s="19">
        <f t="shared" ref="BZ44" si="931">BZ42+BZ43</f>
        <v>708.94119999999998</v>
      </c>
      <c r="CA44" s="18"/>
      <c r="CB44" s="19">
        <f t="shared" ref="CB44" si="932">CB42+CB43</f>
        <v>731.0773999999999</v>
      </c>
      <c r="CC44" s="18"/>
      <c r="CD44" s="19">
        <f t="shared" ref="CD44" si="933">CD42+CD43</f>
        <v>753.21360000000004</v>
      </c>
      <c r="CE44" s="18"/>
      <c r="CF44" s="19">
        <f t="shared" ref="CF44" si="934">CF42+CF43</f>
        <v>775.34979999999996</v>
      </c>
      <c r="CG44" s="18"/>
      <c r="CH44" s="19">
        <f t="shared" ref="CH44" si="935">CH42+CH43</f>
        <v>797.48599999999999</v>
      </c>
      <c r="CI44" s="18"/>
      <c r="CJ44" s="19">
        <f t="shared" ref="CJ44" si="936">CJ42+CJ43</f>
        <v>819.62220000000002</v>
      </c>
      <c r="CK44" s="18"/>
      <c r="CL44" s="19">
        <f t="shared" ref="CL44" si="937">CL42+CL43</f>
        <v>841.75839999999994</v>
      </c>
      <c r="CM44" s="18"/>
      <c r="CN44" s="19">
        <f t="shared" ref="CN44" si="938">CN42+CN43</f>
        <v>863.89459999999997</v>
      </c>
      <c r="CO44" s="18"/>
      <c r="CP44" s="19">
        <f t="shared" ref="CP44" si="939">CP42+CP43</f>
        <v>886.0308</v>
      </c>
      <c r="CQ44" s="18"/>
      <c r="CR44" s="19">
        <f t="shared" ref="CR44" si="940">CR42+CR43</f>
        <v>908.16699999999992</v>
      </c>
      <c r="CS44" s="18"/>
      <c r="CT44" s="19">
        <f t="shared" ref="CT44" si="941">CT42+CT43</f>
        <v>930.30319999999995</v>
      </c>
      <c r="CU44" s="18"/>
      <c r="CV44" s="19">
        <f t="shared" ref="CV44" si="942">CV42+CV43</f>
        <v>952.43939999999998</v>
      </c>
      <c r="CW44" s="18"/>
      <c r="CX44" s="19">
        <f t="shared" ref="CX44" si="943">CX42+CX43</f>
        <v>974.57559999999989</v>
      </c>
      <c r="CY44" s="18"/>
      <c r="CZ44" s="19">
        <f t="shared" ref="CZ44" si="944">CZ42+CZ43</f>
        <v>996.71179999999993</v>
      </c>
      <c r="DA44" s="18"/>
      <c r="DB44" s="88">
        <f t="shared" ref="DB44" si="945">DB42+DB43</f>
        <v>1018.848</v>
      </c>
      <c r="DC44" s="18"/>
      <c r="DD44" s="19">
        <f t="shared" ref="DD44" si="946">DD42+DD43</f>
        <v>0</v>
      </c>
      <c r="DF44" s="115"/>
      <c r="DG44" s="115"/>
    </row>
    <row r="45" spans="1:124" x14ac:dyDescent="0.25">
      <c r="DF45" s="11"/>
    </row>
    <row r="46" spans="1:124" x14ac:dyDescent="0.2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4"/>
      <c r="DG46" s="23"/>
      <c r="DH46" s="23"/>
      <c r="DI46" s="23"/>
    </row>
    <row r="47" spans="1:124" hidden="1" x14ac:dyDescent="0.25"/>
    <row r="48" spans="1:124" hidden="1" x14ac:dyDescent="0.25">
      <c r="A48" s="103" t="s">
        <v>20</v>
      </c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  <c r="BD48" s="103"/>
      <c r="BE48" s="103"/>
      <c r="BF48" s="103"/>
      <c r="BG48" s="103"/>
      <c r="BH48" s="103"/>
      <c r="BI48" s="103"/>
      <c r="BJ48" s="103"/>
      <c r="BK48" s="103"/>
      <c r="BL48" s="103"/>
      <c r="BM48" s="103"/>
      <c r="BN48" s="103"/>
      <c r="BO48" s="103"/>
      <c r="BP48" s="103"/>
      <c r="BQ48" s="103"/>
      <c r="BR48" s="103"/>
      <c r="BS48" s="103"/>
      <c r="BT48" s="103"/>
      <c r="BU48" s="103"/>
      <c r="BV48" s="103"/>
      <c r="BW48" s="103"/>
      <c r="BX48" s="103"/>
      <c r="BY48" s="103"/>
      <c r="BZ48" s="103"/>
      <c r="CA48" s="103"/>
      <c r="CB48" s="103"/>
      <c r="CC48" s="103"/>
      <c r="CD48" s="103"/>
      <c r="CE48" s="103"/>
      <c r="CF48" s="103"/>
      <c r="CG48" s="103"/>
      <c r="CH48" s="103"/>
      <c r="CI48" s="103"/>
      <c r="CJ48" s="103"/>
      <c r="CK48" s="103"/>
      <c r="CL48" s="103"/>
      <c r="CM48" s="103"/>
      <c r="CN48" s="103"/>
      <c r="CO48" s="103"/>
      <c r="CP48" s="103"/>
      <c r="CQ48" s="103"/>
      <c r="CR48" s="103"/>
      <c r="CS48" s="103"/>
      <c r="CT48" s="103"/>
      <c r="CU48" s="103"/>
      <c r="CV48" s="103"/>
      <c r="CW48" s="103"/>
      <c r="CX48" s="103"/>
      <c r="CY48" s="103"/>
      <c r="CZ48" s="103"/>
      <c r="DA48" s="103"/>
      <c r="DB48" s="103"/>
      <c r="DC48" s="103"/>
      <c r="DD48" s="103"/>
    </row>
    <row r="49" spans="1:113" hidden="1" x14ac:dyDescent="0.25">
      <c r="A49" s="128"/>
      <c r="B49" s="128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8"/>
      <c r="AB49" s="128"/>
      <c r="AC49" s="128"/>
      <c r="AD49" s="128"/>
      <c r="AE49" s="128"/>
      <c r="AF49" s="128"/>
      <c r="AG49" s="128"/>
      <c r="AH49" s="128"/>
      <c r="AI49" s="128"/>
      <c r="AJ49" s="128"/>
      <c r="AK49" s="128"/>
      <c r="AL49" s="128"/>
      <c r="AM49" s="128"/>
      <c r="AN49" s="128"/>
      <c r="AO49" s="128"/>
      <c r="AP49" s="128"/>
      <c r="AQ49" s="128"/>
      <c r="AR49" s="128"/>
      <c r="AS49" s="128"/>
      <c r="AT49" s="128"/>
      <c r="AU49" s="128"/>
      <c r="AV49" s="128"/>
      <c r="AW49" s="128"/>
      <c r="AX49" s="128"/>
      <c r="AY49" s="128"/>
      <c r="AZ49" s="128"/>
      <c r="BA49" s="128"/>
      <c r="BB49" s="128"/>
      <c r="BC49" s="128"/>
      <c r="BD49" s="128"/>
      <c r="BE49" s="128"/>
      <c r="BF49" s="128"/>
      <c r="BG49" s="128"/>
      <c r="BH49" s="128"/>
      <c r="BI49" s="128"/>
      <c r="BJ49" s="128"/>
      <c r="BK49" s="128"/>
      <c r="BL49" s="128"/>
      <c r="BM49" s="128"/>
      <c r="BN49" s="128"/>
      <c r="BO49" s="128"/>
      <c r="BP49" s="128"/>
      <c r="BQ49" s="128"/>
      <c r="BR49" s="128"/>
      <c r="BS49" s="128"/>
      <c r="BT49" s="128"/>
      <c r="BU49" s="128"/>
      <c r="BV49" s="128"/>
      <c r="BW49" s="128"/>
      <c r="BX49" s="128"/>
      <c r="BY49" s="128"/>
      <c r="BZ49" s="128"/>
      <c r="CA49" s="128"/>
      <c r="CB49" s="128"/>
      <c r="CC49" s="128"/>
      <c r="CD49" s="128"/>
      <c r="CE49" s="128"/>
      <c r="CF49" s="128"/>
      <c r="CG49" s="128"/>
      <c r="CH49" s="128"/>
      <c r="CI49" s="128"/>
      <c r="CJ49" s="128"/>
      <c r="CK49" s="128"/>
      <c r="CL49" s="128"/>
      <c r="CM49" s="128"/>
      <c r="CN49" s="128"/>
      <c r="CO49" s="128"/>
      <c r="CP49" s="128"/>
      <c r="CQ49" s="128"/>
      <c r="CR49" s="128"/>
      <c r="CS49" s="128"/>
      <c r="CT49" s="128"/>
      <c r="CU49" s="128"/>
      <c r="CV49" s="128"/>
      <c r="CW49" s="128"/>
      <c r="CX49" s="128"/>
      <c r="CY49" s="128"/>
      <c r="CZ49" s="128"/>
      <c r="DA49" s="128"/>
      <c r="DB49" s="128"/>
      <c r="DC49" s="128"/>
      <c r="DD49" s="128"/>
    </row>
    <row r="50" spans="1:113" hidden="1" x14ac:dyDescent="0.25">
      <c r="C50" t="s">
        <v>14</v>
      </c>
    </row>
    <row r="51" spans="1:113" ht="15.75" hidden="1" thickBot="1" x14ac:dyDescent="0.3">
      <c r="A51" s="106" t="s">
        <v>8</v>
      </c>
      <c r="B51" s="109" t="s">
        <v>17</v>
      </c>
      <c r="C51" s="110"/>
      <c r="D51" s="41">
        <v>28.85</v>
      </c>
      <c r="E51" s="42">
        <v>0</v>
      </c>
      <c r="F51" s="43"/>
      <c r="G51" s="42">
        <v>1</v>
      </c>
      <c r="H51" s="43"/>
      <c r="I51" s="42">
        <v>2</v>
      </c>
      <c r="J51" s="43"/>
      <c r="K51" s="42">
        <v>3</v>
      </c>
      <c r="L51" s="43"/>
      <c r="M51" s="42">
        <v>4</v>
      </c>
      <c r="N51" s="43"/>
      <c r="O51" s="42">
        <v>5</v>
      </c>
      <c r="P51" s="43"/>
      <c r="Q51" s="42">
        <v>6</v>
      </c>
      <c r="R51" s="43"/>
      <c r="S51" s="42">
        <v>7</v>
      </c>
      <c r="T51" s="43"/>
      <c r="U51" s="42">
        <v>8</v>
      </c>
      <c r="V51" s="43"/>
      <c r="W51" s="42">
        <v>9</v>
      </c>
      <c r="X51" s="43"/>
      <c r="Y51" s="42">
        <v>10</v>
      </c>
      <c r="Z51" s="43"/>
      <c r="AA51" s="42">
        <v>11</v>
      </c>
      <c r="AB51" s="43"/>
      <c r="AC51" s="42">
        <v>12</v>
      </c>
      <c r="AD51" s="43"/>
      <c r="AE51" s="42">
        <v>13</v>
      </c>
      <c r="AF51" s="43"/>
      <c r="AG51" s="42">
        <v>14</v>
      </c>
      <c r="AH51" s="43"/>
      <c r="AI51" s="42">
        <v>15</v>
      </c>
      <c r="AJ51" s="43"/>
      <c r="AK51" s="42">
        <v>16</v>
      </c>
      <c r="AL51" s="43"/>
      <c r="AM51" s="42">
        <v>17</v>
      </c>
      <c r="AN51" s="43"/>
      <c r="AO51" s="42">
        <v>18</v>
      </c>
      <c r="AP51" s="43"/>
      <c r="AQ51" s="42">
        <v>19</v>
      </c>
      <c r="AR51" s="43"/>
      <c r="AS51" s="42">
        <v>20</v>
      </c>
      <c r="AT51" s="43"/>
      <c r="AU51" s="42">
        <v>21</v>
      </c>
      <c r="AV51" s="43"/>
      <c r="AW51" s="42">
        <v>22</v>
      </c>
      <c r="AX51" s="43"/>
      <c r="AY51" s="42">
        <v>23</v>
      </c>
      <c r="AZ51" s="43"/>
      <c r="BA51" s="42">
        <v>24</v>
      </c>
      <c r="BB51" s="43"/>
      <c r="BC51" s="42">
        <v>25</v>
      </c>
      <c r="BD51" s="43"/>
      <c r="BE51" s="42">
        <v>26</v>
      </c>
      <c r="BF51" s="43"/>
      <c r="BG51" s="42">
        <v>27</v>
      </c>
      <c r="BH51" s="43"/>
      <c r="BI51" s="42">
        <v>28</v>
      </c>
      <c r="BJ51" s="43"/>
      <c r="BK51" s="42">
        <v>29</v>
      </c>
      <c r="BL51" s="43"/>
      <c r="BM51" s="42">
        <v>30</v>
      </c>
      <c r="BN51" s="43"/>
      <c r="BO51" s="42">
        <v>31</v>
      </c>
      <c r="BP51" s="43"/>
      <c r="BQ51" s="42">
        <v>32</v>
      </c>
      <c r="BR51" s="43"/>
      <c r="BS51" s="42">
        <v>33</v>
      </c>
      <c r="BT51" s="43"/>
      <c r="BU51" s="42">
        <v>34</v>
      </c>
      <c r="BV51" s="43"/>
      <c r="BW51" s="42">
        <v>35</v>
      </c>
      <c r="BX51" s="43"/>
      <c r="BY51" s="42">
        <v>36</v>
      </c>
      <c r="BZ51" s="43"/>
      <c r="CA51" s="42">
        <v>37</v>
      </c>
      <c r="CB51" s="43"/>
      <c r="CC51" s="42">
        <v>38</v>
      </c>
      <c r="CD51" s="43"/>
      <c r="CE51" s="42">
        <v>39</v>
      </c>
      <c r="CF51" s="43"/>
      <c r="CG51" s="42">
        <v>40</v>
      </c>
      <c r="CH51" s="43"/>
      <c r="CI51" s="42">
        <v>41</v>
      </c>
      <c r="CJ51" s="43"/>
      <c r="CK51" s="42">
        <v>42</v>
      </c>
      <c r="CL51" s="43"/>
      <c r="CM51" s="42">
        <v>43</v>
      </c>
      <c r="CN51" s="43"/>
      <c r="CO51" s="42">
        <v>44</v>
      </c>
      <c r="CP51" s="43"/>
      <c r="CQ51" s="42">
        <v>45</v>
      </c>
      <c r="CR51" s="43"/>
      <c r="CS51" s="42">
        <v>46</v>
      </c>
      <c r="CT51" s="43"/>
      <c r="CU51" s="42">
        <v>47</v>
      </c>
      <c r="CV51" s="43"/>
      <c r="CW51" s="42">
        <v>48</v>
      </c>
      <c r="CX51" s="43"/>
      <c r="CY51" s="42">
        <v>49</v>
      </c>
      <c r="CZ51" s="43"/>
      <c r="DA51" s="42">
        <v>50</v>
      </c>
      <c r="DB51" s="43"/>
      <c r="DC51" s="129" t="s">
        <v>10</v>
      </c>
      <c r="DD51" s="130"/>
    </row>
    <row r="52" spans="1:113" ht="25.5" hidden="1" customHeight="1" x14ac:dyDescent="0.25">
      <c r="A52" s="107"/>
      <c r="B52" s="111" t="s">
        <v>0</v>
      </c>
      <c r="C52" s="112"/>
      <c r="D52" s="38" t="s">
        <v>1</v>
      </c>
      <c r="E52" s="39" t="s">
        <v>7</v>
      </c>
      <c r="F52" s="40" t="s">
        <v>6</v>
      </c>
      <c r="G52" s="39" t="s">
        <v>7</v>
      </c>
      <c r="H52" s="40" t="s">
        <v>6</v>
      </c>
      <c r="I52" s="39" t="s">
        <v>7</v>
      </c>
      <c r="J52" s="40" t="s">
        <v>6</v>
      </c>
      <c r="K52" s="39" t="s">
        <v>7</v>
      </c>
      <c r="L52" s="40" t="s">
        <v>6</v>
      </c>
      <c r="M52" s="39" t="s">
        <v>7</v>
      </c>
      <c r="N52" s="40" t="s">
        <v>6</v>
      </c>
      <c r="O52" s="39" t="s">
        <v>7</v>
      </c>
      <c r="P52" s="40" t="s">
        <v>6</v>
      </c>
      <c r="Q52" s="39" t="s">
        <v>7</v>
      </c>
      <c r="R52" s="40" t="s">
        <v>6</v>
      </c>
      <c r="S52" s="39" t="s">
        <v>7</v>
      </c>
      <c r="T52" s="40" t="s">
        <v>6</v>
      </c>
      <c r="U52" s="39" t="s">
        <v>7</v>
      </c>
      <c r="V52" s="40" t="s">
        <v>6</v>
      </c>
      <c r="W52" s="39" t="s">
        <v>7</v>
      </c>
      <c r="X52" s="40" t="s">
        <v>6</v>
      </c>
      <c r="Y52" s="39" t="s">
        <v>7</v>
      </c>
      <c r="Z52" s="40" t="s">
        <v>6</v>
      </c>
      <c r="AA52" s="39" t="s">
        <v>7</v>
      </c>
      <c r="AB52" s="40" t="s">
        <v>6</v>
      </c>
      <c r="AC52" s="39" t="s">
        <v>7</v>
      </c>
      <c r="AD52" s="40" t="s">
        <v>6</v>
      </c>
      <c r="AE52" s="39" t="s">
        <v>7</v>
      </c>
      <c r="AF52" s="40" t="s">
        <v>6</v>
      </c>
      <c r="AG52" s="39" t="s">
        <v>7</v>
      </c>
      <c r="AH52" s="40" t="s">
        <v>6</v>
      </c>
      <c r="AI52" s="39" t="s">
        <v>7</v>
      </c>
      <c r="AJ52" s="40" t="s">
        <v>6</v>
      </c>
      <c r="AK52" s="39" t="s">
        <v>7</v>
      </c>
      <c r="AL52" s="40" t="s">
        <v>6</v>
      </c>
      <c r="AM52" s="39" t="s">
        <v>7</v>
      </c>
      <c r="AN52" s="40" t="s">
        <v>6</v>
      </c>
      <c r="AO52" s="39" t="s">
        <v>7</v>
      </c>
      <c r="AP52" s="40" t="s">
        <v>6</v>
      </c>
      <c r="AQ52" s="39" t="s">
        <v>7</v>
      </c>
      <c r="AR52" s="40" t="s">
        <v>6</v>
      </c>
      <c r="AS52" s="39" t="s">
        <v>7</v>
      </c>
      <c r="AT52" s="40" t="s">
        <v>6</v>
      </c>
      <c r="AU52" s="39" t="s">
        <v>7</v>
      </c>
      <c r="AV52" s="40" t="s">
        <v>6</v>
      </c>
      <c r="AW52" s="39" t="s">
        <v>7</v>
      </c>
      <c r="AX52" s="40" t="s">
        <v>6</v>
      </c>
      <c r="AY52" s="39" t="s">
        <v>7</v>
      </c>
      <c r="AZ52" s="40" t="s">
        <v>6</v>
      </c>
      <c r="BA52" s="39" t="s">
        <v>7</v>
      </c>
      <c r="BB52" s="40" t="s">
        <v>6</v>
      </c>
      <c r="BC52" s="39" t="s">
        <v>7</v>
      </c>
      <c r="BD52" s="40" t="s">
        <v>6</v>
      </c>
      <c r="BE52" s="39" t="s">
        <v>7</v>
      </c>
      <c r="BF52" s="40" t="s">
        <v>6</v>
      </c>
      <c r="BG52" s="39" t="s">
        <v>7</v>
      </c>
      <c r="BH52" s="40" t="s">
        <v>6</v>
      </c>
      <c r="BI52" s="39" t="s">
        <v>7</v>
      </c>
      <c r="BJ52" s="40" t="s">
        <v>6</v>
      </c>
      <c r="BK52" s="39" t="s">
        <v>7</v>
      </c>
      <c r="BL52" s="40" t="s">
        <v>6</v>
      </c>
      <c r="BM52" s="39" t="s">
        <v>7</v>
      </c>
      <c r="BN52" s="40" t="s">
        <v>6</v>
      </c>
      <c r="BO52" s="39" t="s">
        <v>7</v>
      </c>
      <c r="BP52" s="40" t="s">
        <v>6</v>
      </c>
      <c r="BQ52" s="39" t="s">
        <v>7</v>
      </c>
      <c r="BR52" s="40" t="s">
        <v>6</v>
      </c>
      <c r="BS52" s="39" t="s">
        <v>7</v>
      </c>
      <c r="BT52" s="40" t="s">
        <v>6</v>
      </c>
      <c r="BU52" s="39" t="s">
        <v>7</v>
      </c>
      <c r="BV52" s="40" t="s">
        <v>6</v>
      </c>
      <c r="BW52" s="39" t="s">
        <v>7</v>
      </c>
      <c r="BX52" s="40" t="s">
        <v>6</v>
      </c>
      <c r="BY52" s="39" t="s">
        <v>7</v>
      </c>
      <c r="BZ52" s="40" t="s">
        <v>6</v>
      </c>
      <c r="CA52" s="39" t="s">
        <v>7</v>
      </c>
      <c r="CB52" s="40" t="s">
        <v>6</v>
      </c>
      <c r="CC52" s="39" t="s">
        <v>7</v>
      </c>
      <c r="CD52" s="40" t="s">
        <v>6</v>
      </c>
      <c r="CE52" s="39" t="s">
        <v>7</v>
      </c>
      <c r="CF52" s="40" t="s">
        <v>6</v>
      </c>
      <c r="CG52" s="39" t="s">
        <v>7</v>
      </c>
      <c r="CH52" s="40" t="s">
        <v>6</v>
      </c>
      <c r="CI52" s="39" t="s">
        <v>7</v>
      </c>
      <c r="CJ52" s="40" t="s">
        <v>6</v>
      </c>
      <c r="CK52" s="39" t="s">
        <v>7</v>
      </c>
      <c r="CL52" s="40" t="s">
        <v>6</v>
      </c>
      <c r="CM52" s="39" t="s">
        <v>7</v>
      </c>
      <c r="CN52" s="40" t="s">
        <v>6</v>
      </c>
      <c r="CO52" s="39" t="s">
        <v>7</v>
      </c>
      <c r="CP52" s="40" t="s">
        <v>6</v>
      </c>
      <c r="CQ52" s="39" t="s">
        <v>7</v>
      </c>
      <c r="CR52" s="40" t="s">
        <v>6</v>
      </c>
      <c r="CS52" s="39" t="s">
        <v>7</v>
      </c>
      <c r="CT52" s="40" t="s">
        <v>6</v>
      </c>
      <c r="CU52" s="39" t="s">
        <v>7</v>
      </c>
      <c r="CV52" s="40" t="s">
        <v>6</v>
      </c>
      <c r="CW52" s="39" t="s">
        <v>7</v>
      </c>
      <c r="CX52" s="40" t="s">
        <v>6</v>
      </c>
      <c r="CY52" s="39" t="s">
        <v>7</v>
      </c>
      <c r="CZ52" s="40" t="s">
        <v>6</v>
      </c>
      <c r="DA52" s="39" t="s">
        <v>7</v>
      </c>
      <c r="DB52" s="40" t="s">
        <v>6</v>
      </c>
      <c r="DC52" s="39" t="s">
        <v>7</v>
      </c>
      <c r="DD52" s="40" t="s">
        <v>6</v>
      </c>
      <c r="DF52" s="37"/>
      <c r="DG52" s="37"/>
    </row>
    <row r="53" spans="1:113" hidden="1" x14ac:dyDescent="0.25">
      <c r="A53" s="107"/>
      <c r="B53" s="6">
        <v>0</v>
      </c>
      <c r="C53" s="1">
        <v>11</v>
      </c>
      <c r="D53" s="46">
        <v>1.93</v>
      </c>
      <c r="E53" s="4">
        <v>0</v>
      </c>
      <c r="F53" s="5">
        <f>E53*$D$20</f>
        <v>0</v>
      </c>
      <c r="G53" s="4">
        <v>1</v>
      </c>
      <c r="H53" s="5">
        <f>G53*$D$20</f>
        <v>6.67</v>
      </c>
      <c r="I53" s="4">
        <v>2</v>
      </c>
      <c r="J53" s="5">
        <f>I53*$D$20</f>
        <v>13.34</v>
      </c>
      <c r="K53" s="4">
        <v>3</v>
      </c>
      <c r="L53" s="5">
        <f t="shared" ref="L53" si="947">K53*$D$20</f>
        <v>20.009999999999998</v>
      </c>
      <c r="M53" s="4">
        <v>4</v>
      </c>
      <c r="N53" s="5">
        <f t="shared" ref="N53" si="948">M53*$D$20</f>
        <v>26.68</v>
      </c>
      <c r="O53" s="4">
        <v>5</v>
      </c>
      <c r="P53" s="5">
        <f t="shared" ref="P53" si="949">O53*$D$20</f>
        <v>33.35</v>
      </c>
      <c r="Q53" s="4">
        <v>6</v>
      </c>
      <c r="R53" s="5">
        <f t="shared" ref="R53" si="950">Q53*$D$20</f>
        <v>40.019999999999996</v>
      </c>
      <c r="S53" s="4">
        <v>7</v>
      </c>
      <c r="T53" s="5">
        <f t="shared" ref="T53" si="951">S53*$D$20</f>
        <v>46.69</v>
      </c>
      <c r="U53" s="4">
        <v>8</v>
      </c>
      <c r="V53" s="5">
        <f t="shared" ref="V53" si="952">U53*$D$20</f>
        <v>53.36</v>
      </c>
      <c r="W53" s="4">
        <v>9</v>
      </c>
      <c r="X53" s="5">
        <f t="shared" ref="X53" si="953">W53*$D$20</f>
        <v>60.03</v>
      </c>
      <c r="Y53" s="4">
        <v>10</v>
      </c>
      <c r="Z53" s="5">
        <f t="shared" ref="Z53" si="954">Y53*$D$20</f>
        <v>66.7</v>
      </c>
      <c r="AA53" s="4">
        <v>10</v>
      </c>
      <c r="AB53" s="5">
        <f t="shared" ref="AB53" si="955">AA53*$D$20</f>
        <v>66.7</v>
      </c>
      <c r="AC53" s="4">
        <v>10</v>
      </c>
      <c r="AD53" s="5">
        <f t="shared" ref="AD53" si="956">AC53*$D$20</f>
        <v>66.7</v>
      </c>
      <c r="AE53" s="4">
        <v>10</v>
      </c>
      <c r="AF53" s="5">
        <f t="shared" ref="AF53" si="957">AE53*$D$20</f>
        <v>66.7</v>
      </c>
      <c r="AG53" s="4">
        <v>10</v>
      </c>
      <c r="AH53" s="5">
        <f t="shared" ref="AH53" si="958">AG53*$D$20</f>
        <v>66.7</v>
      </c>
      <c r="AI53" s="4">
        <v>10</v>
      </c>
      <c r="AJ53" s="5">
        <f t="shared" ref="AJ53" si="959">AI53*$D$20</f>
        <v>66.7</v>
      </c>
      <c r="AK53" s="4">
        <v>10</v>
      </c>
      <c r="AL53" s="5">
        <f t="shared" ref="AL53" si="960">AK53*$D$20</f>
        <v>66.7</v>
      </c>
      <c r="AM53" s="4">
        <v>10</v>
      </c>
      <c r="AN53" s="5">
        <f t="shared" ref="AN53" si="961">AM53*$D$20</f>
        <v>66.7</v>
      </c>
      <c r="AO53" s="4">
        <v>10</v>
      </c>
      <c r="AP53" s="5">
        <f t="shared" ref="AP53" si="962">AO53*$D$20</f>
        <v>66.7</v>
      </c>
      <c r="AQ53" s="4">
        <v>10</v>
      </c>
      <c r="AR53" s="5">
        <f t="shared" ref="AR53" si="963">AQ53*$D$20</f>
        <v>66.7</v>
      </c>
      <c r="AS53" s="4">
        <v>10</v>
      </c>
      <c r="AT53" s="5">
        <f t="shared" ref="AT53" si="964">AS53*$D$20</f>
        <v>66.7</v>
      </c>
      <c r="AU53" s="4">
        <v>10</v>
      </c>
      <c r="AV53" s="5">
        <f t="shared" ref="AV53" si="965">AU53*$D$20</f>
        <v>66.7</v>
      </c>
      <c r="AW53" s="4">
        <v>10</v>
      </c>
      <c r="AX53" s="5">
        <f t="shared" ref="AX53" si="966">AW53*$D$20</f>
        <v>66.7</v>
      </c>
      <c r="AY53" s="4">
        <v>10</v>
      </c>
      <c r="AZ53" s="5">
        <f t="shared" ref="AZ53" si="967">AY53*$D$20</f>
        <v>66.7</v>
      </c>
      <c r="BA53" s="4">
        <v>10</v>
      </c>
      <c r="BB53" s="5">
        <f t="shared" ref="BB53" si="968">BA53*$D$20</f>
        <v>66.7</v>
      </c>
      <c r="BC53" s="4">
        <v>10</v>
      </c>
      <c r="BD53" s="5">
        <f t="shared" ref="BD53" si="969">BC53*$D$20</f>
        <v>66.7</v>
      </c>
      <c r="BE53" s="4">
        <v>10</v>
      </c>
      <c r="BF53" s="5">
        <f t="shared" ref="BF53" si="970">BE53*$D$20</f>
        <v>66.7</v>
      </c>
      <c r="BG53" s="4">
        <v>10</v>
      </c>
      <c r="BH53" s="5">
        <f t="shared" ref="BH53" si="971">BG53*$D$20</f>
        <v>66.7</v>
      </c>
      <c r="BI53" s="4">
        <v>10</v>
      </c>
      <c r="BJ53" s="5">
        <f t="shared" ref="BJ53" si="972">BI53*$D$20</f>
        <v>66.7</v>
      </c>
      <c r="BK53" s="4">
        <v>10</v>
      </c>
      <c r="BL53" s="5">
        <f t="shared" ref="BL53" si="973">BK53*$D$20</f>
        <v>66.7</v>
      </c>
      <c r="BM53" s="4">
        <v>10</v>
      </c>
      <c r="BN53" s="5">
        <f t="shared" ref="BN53" si="974">BM53*$D$20</f>
        <v>66.7</v>
      </c>
      <c r="BO53" s="4">
        <v>10</v>
      </c>
      <c r="BP53" s="5">
        <f t="shared" ref="BP53" si="975">BO53*$D$20</f>
        <v>66.7</v>
      </c>
      <c r="BQ53" s="4">
        <v>10</v>
      </c>
      <c r="BR53" s="5">
        <f t="shared" ref="BR53" si="976">BQ53*$D$20</f>
        <v>66.7</v>
      </c>
      <c r="BS53" s="4">
        <v>10</v>
      </c>
      <c r="BT53" s="5">
        <f t="shared" ref="BT53" si="977">BS53*$D$20</f>
        <v>66.7</v>
      </c>
      <c r="BU53" s="4">
        <v>10</v>
      </c>
      <c r="BV53" s="5">
        <f t="shared" ref="BV53" si="978">BU53*$D$20</f>
        <v>66.7</v>
      </c>
      <c r="BW53" s="4">
        <v>10</v>
      </c>
      <c r="BX53" s="5">
        <f t="shared" ref="BX53" si="979">BW53*$D$20</f>
        <v>66.7</v>
      </c>
      <c r="BY53" s="4">
        <v>10</v>
      </c>
      <c r="BZ53" s="5">
        <f t="shared" ref="BZ53" si="980">BY53*$D$20</f>
        <v>66.7</v>
      </c>
      <c r="CA53" s="4">
        <v>10</v>
      </c>
      <c r="CB53" s="5">
        <f t="shared" ref="CB53" si="981">CA53*$D$20</f>
        <v>66.7</v>
      </c>
      <c r="CC53" s="4">
        <v>10</v>
      </c>
      <c r="CD53" s="5">
        <f t="shared" ref="CD53" si="982">CC53*$D$20</f>
        <v>66.7</v>
      </c>
      <c r="CE53" s="4">
        <v>10</v>
      </c>
      <c r="CF53" s="5">
        <f t="shared" ref="CF53" si="983">CE53*$D$20</f>
        <v>66.7</v>
      </c>
      <c r="CG53" s="4">
        <v>10</v>
      </c>
      <c r="CH53" s="5">
        <f>CG53*$D$20</f>
        <v>66.7</v>
      </c>
      <c r="CI53" s="4">
        <v>10</v>
      </c>
      <c r="CJ53" s="5">
        <f t="shared" ref="CJ53" si="984">CI53*$D$20</f>
        <v>66.7</v>
      </c>
      <c r="CK53" s="4">
        <v>10</v>
      </c>
      <c r="CL53" s="5">
        <f t="shared" ref="CL53" si="985">CK53*$D$20</f>
        <v>66.7</v>
      </c>
      <c r="CM53" s="4">
        <v>10</v>
      </c>
      <c r="CN53" s="5">
        <f t="shared" ref="CN53" si="986">CM53*$D$20</f>
        <v>66.7</v>
      </c>
      <c r="CO53" s="4">
        <v>10</v>
      </c>
      <c r="CP53" s="5">
        <f t="shared" ref="CP53" si="987">CO53*$D$20</f>
        <v>66.7</v>
      </c>
      <c r="CQ53" s="4">
        <v>10</v>
      </c>
      <c r="CR53" s="5">
        <f t="shared" ref="CR53" si="988">CQ53*$D$20</f>
        <v>66.7</v>
      </c>
      <c r="CS53" s="4">
        <v>10</v>
      </c>
      <c r="CT53" s="5">
        <f t="shared" ref="CT53" si="989">CS53*$D$20</f>
        <v>66.7</v>
      </c>
      <c r="CU53" s="4">
        <v>10</v>
      </c>
      <c r="CV53" s="5">
        <f t="shared" ref="CV53" si="990">CU53*$D$20</f>
        <v>66.7</v>
      </c>
      <c r="CW53" s="4">
        <v>10</v>
      </c>
      <c r="CX53" s="5">
        <f t="shared" ref="CX53" si="991">CW53*$D$20</f>
        <v>66.7</v>
      </c>
      <c r="CY53" s="4">
        <v>10</v>
      </c>
      <c r="CZ53" s="5">
        <f t="shared" ref="CZ53" si="992">CY53*$D$20</f>
        <v>66.7</v>
      </c>
      <c r="DA53" s="4">
        <v>10</v>
      </c>
      <c r="DB53" s="5">
        <f t="shared" ref="DB53" si="993">DA53*$D$20</f>
        <v>66.7</v>
      </c>
      <c r="DC53" s="4">
        <v>1080</v>
      </c>
      <c r="DD53" s="5">
        <f>DC53*$D$53</f>
        <v>2084.4</v>
      </c>
      <c r="DF53" s="116" t="s">
        <v>12</v>
      </c>
      <c r="DG53" s="116"/>
    </row>
    <row r="54" spans="1:113" hidden="1" x14ac:dyDescent="0.25">
      <c r="A54" s="107"/>
      <c r="B54" s="6">
        <v>11</v>
      </c>
      <c r="C54" s="1">
        <v>26</v>
      </c>
      <c r="D54" s="46">
        <v>8.64</v>
      </c>
      <c r="E54" s="4"/>
      <c r="F54" s="5">
        <f>E54*$D$21</f>
        <v>0</v>
      </c>
      <c r="G54" s="4"/>
      <c r="H54" s="5">
        <f>G54*$D$21</f>
        <v>0</v>
      </c>
      <c r="I54" s="4"/>
      <c r="J54" s="5">
        <f>I54*$D$21</f>
        <v>0</v>
      </c>
      <c r="K54" s="4"/>
      <c r="L54" s="5">
        <f t="shared" ref="L54" si="994">K54*$D$21</f>
        <v>0</v>
      </c>
      <c r="M54" s="4"/>
      <c r="N54" s="5">
        <f t="shared" ref="N54" si="995">M54*$D$21</f>
        <v>0</v>
      </c>
      <c r="O54" s="4"/>
      <c r="P54" s="5">
        <f t="shared" ref="P54" si="996">O54*$D$21</f>
        <v>0</v>
      </c>
      <c r="Q54" s="4"/>
      <c r="R54" s="5">
        <f t="shared" ref="R54" si="997">Q54*$D$21</f>
        <v>0</v>
      </c>
      <c r="S54" s="4"/>
      <c r="T54" s="5">
        <f t="shared" ref="T54" si="998">S54*$D$21</f>
        <v>0</v>
      </c>
      <c r="U54" s="4"/>
      <c r="V54" s="5">
        <f t="shared" ref="V54" si="999">U54*$D$21</f>
        <v>0</v>
      </c>
      <c r="W54" s="4"/>
      <c r="X54" s="5">
        <f t="shared" ref="X54" si="1000">W54*$D$21</f>
        <v>0</v>
      </c>
      <c r="Y54" s="4"/>
      <c r="Z54" s="5">
        <f t="shared" ref="Z54" si="1001">Y54*$D$21</f>
        <v>0</v>
      </c>
      <c r="AA54" s="4">
        <v>1</v>
      </c>
      <c r="AB54" s="5">
        <f t="shared" ref="AB54" si="1002">AA54*$D$21</f>
        <v>11.068099999999999</v>
      </c>
      <c r="AC54" s="4">
        <v>2</v>
      </c>
      <c r="AD54" s="5">
        <f t="shared" ref="AD54" si="1003">AC54*$D$21</f>
        <v>22.136199999999999</v>
      </c>
      <c r="AE54" s="4">
        <v>3</v>
      </c>
      <c r="AF54" s="5">
        <f t="shared" ref="AF54" si="1004">AE54*$D$21</f>
        <v>33.204299999999996</v>
      </c>
      <c r="AG54" s="4">
        <v>4</v>
      </c>
      <c r="AH54" s="5">
        <f t="shared" ref="AH54" si="1005">AG54*$D$21</f>
        <v>44.272399999999998</v>
      </c>
      <c r="AI54" s="4">
        <v>5</v>
      </c>
      <c r="AJ54" s="5">
        <f t="shared" ref="AJ54" si="1006">AI54*$D$21</f>
        <v>55.340499999999999</v>
      </c>
      <c r="AK54" s="4">
        <v>6</v>
      </c>
      <c r="AL54" s="5">
        <f t="shared" ref="AL54" si="1007">AK54*$D$21</f>
        <v>66.408599999999993</v>
      </c>
      <c r="AM54" s="4">
        <v>7</v>
      </c>
      <c r="AN54" s="5">
        <f t="shared" ref="AN54" si="1008">AM54*$D$21</f>
        <v>77.476699999999994</v>
      </c>
      <c r="AO54" s="4">
        <v>8</v>
      </c>
      <c r="AP54" s="5">
        <f t="shared" ref="AP54" si="1009">AO54*$D$21</f>
        <v>88.544799999999995</v>
      </c>
      <c r="AQ54" s="4">
        <v>9</v>
      </c>
      <c r="AR54" s="5">
        <f t="shared" ref="AR54" si="1010">AQ54*$D$21</f>
        <v>99.612899999999996</v>
      </c>
      <c r="AS54" s="4">
        <v>10</v>
      </c>
      <c r="AT54" s="5">
        <f t="shared" ref="AT54" si="1011">AS54*$D$21</f>
        <v>110.681</v>
      </c>
      <c r="AU54" s="4">
        <v>11</v>
      </c>
      <c r="AV54" s="5">
        <f t="shared" ref="AV54" si="1012">AU54*$D$21</f>
        <v>121.7491</v>
      </c>
      <c r="AW54" s="4">
        <v>12</v>
      </c>
      <c r="AX54" s="5">
        <f t="shared" ref="AX54" si="1013">AW54*$D$21</f>
        <v>132.81719999999999</v>
      </c>
      <c r="AY54" s="4">
        <v>13</v>
      </c>
      <c r="AZ54" s="5">
        <f t="shared" ref="AZ54" si="1014">AY54*$D$21</f>
        <v>143.8853</v>
      </c>
      <c r="BA54" s="4">
        <v>14</v>
      </c>
      <c r="BB54" s="5">
        <f t="shared" ref="BB54" si="1015">BA54*$D$21</f>
        <v>154.95339999999999</v>
      </c>
      <c r="BC54" s="4">
        <v>15</v>
      </c>
      <c r="BD54" s="5">
        <f t="shared" ref="BD54" si="1016">BC54*$D$21</f>
        <v>166.0215</v>
      </c>
      <c r="BE54" s="4">
        <v>15</v>
      </c>
      <c r="BF54" s="5">
        <f t="shared" ref="BF54" si="1017">BE54*$D$21</f>
        <v>166.0215</v>
      </c>
      <c r="BG54" s="4">
        <v>15</v>
      </c>
      <c r="BH54" s="5">
        <f t="shared" ref="BH54" si="1018">BG54*$D$21</f>
        <v>166.0215</v>
      </c>
      <c r="BI54" s="4">
        <v>15</v>
      </c>
      <c r="BJ54" s="5">
        <f t="shared" ref="BJ54" si="1019">BI54*$D$21</f>
        <v>166.0215</v>
      </c>
      <c r="BK54" s="4">
        <v>15</v>
      </c>
      <c r="BL54" s="5">
        <f t="shared" ref="BL54" si="1020">BK54*$D$21</f>
        <v>166.0215</v>
      </c>
      <c r="BM54" s="4">
        <v>15</v>
      </c>
      <c r="BN54" s="5">
        <f t="shared" ref="BN54" si="1021">BM54*$D$21</f>
        <v>166.0215</v>
      </c>
      <c r="BO54" s="4">
        <v>15</v>
      </c>
      <c r="BP54" s="5">
        <f t="shared" ref="BP54" si="1022">BO54*$D$21</f>
        <v>166.0215</v>
      </c>
      <c r="BQ54" s="4">
        <v>15</v>
      </c>
      <c r="BR54" s="5">
        <f t="shared" ref="BR54" si="1023">BQ54*$D$21</f>
        <v>166.0215</v>
      </c>
      <c r="BS54" s="4">
        <v>15</v>
      </c>
      <c r="BT54" s="5">
        <f t="shared" ref="BT54" si="1024">BS54*$D$21</f>
        <v>166.0215</v>
      </c>
      <c r="BU54" s="4">
        <v>15</v>
      </c>
      <c r="BV54" s="5">
        <f t="shared" ref="BV54" si="1025">BU54*$D$21</f>
        <v>166.0215</v>
      </c>
      <c r="BW54" s="4">
        <v>15</v>
      </c>
      <c r="BX54" s="5">
        <f t="shared" ref="BX54" si="1026">BW54*$D$21</f>
        <v>166.0215</v>
      </c>
      <c r="BY54" s="4">
        <v>15</v>
      </c>
      <c r="BZ54" s="5">
        <f t="shared" ref="BZ54" si="1027">BY54*$D$21</f>
        <v>166.0215</v>
      </c>
      <c r="CA54" s="4">
        <v>15</v>
      </c>
      <c r="CB54" s="5">
        <f t="shared" ref="CB54" si="1028">CA54*$D$21</f>
        <v>166.0215</v>
      </c>
      <c r="CC54" s="4">
        <v>15</v>
      </c>
      <c r="CD54" s="5">
        <f t="shared" ref="CD54" si="1029">CC54*$D$21</f>
        <v>166.0215</v>
      </c>
      <c r="CE54" s="4">
        <v>15</v>
      </c>
      <c r="CF54" s="5">
        <f t="shared" ref="CF54" si="1030">CE54*$D$21</f>
        <v>166.0215</v>
      </c>
      <c r="CG54" s="4">
        <v>15</v>
      </c>
      <c r="CH54" s="5">
        <f>CG54*$D$21</f>
        <v>166.0215</v>
      </c>
      <c r="CI54" s="4">
        <v>15</v>
      </c>
      <c r="CJ54" s="5">
        <f t="shared" ref="CJ54" si="1031">CI54*$D$21</f>
        <v>166.0215</v>
      </c>
      <c r="CK54" s="4">
        <v>15</v>
      </c>
      <c r="CL54" s="5">
        <f t="shared" ref="CL54" si="1032">CK54*$D$21</f>
        <v>166.0215</v>
      </c>
      <c r="CM54" s="4">
        <v>15</v>
      </c>
      <c r="CN54" s="5">
        <f t="shared" ref="CN54" si="1033">CM54*$D$21</f>
        <v>166.0215</v>
      </c>
      <c r="CO54" s="4">
        <v>15</v>
      </c>
      <c r="CP54" s="5">
        <f t="shared" ref="CP54" si="1034">CO54*$D$21</f>
        <v>166.0215</v>
      </c>
      <c r="CQ54" s="4">
        <v>15</v>
      </c>
      <c r="CR54" s="5">
        <f t="shared" ref="CR54" si="1035">CQ54*$D$21</f>
        <v>166.0215</v>
      </c>
      <c r="CS54" s="4">
        <v>15</v>
      </c>
      <c r="CT54" s="5">
        <f t="shared" ref="CT54" si="1036">CS54*$D$21</f>
        <v>166.0215</v>
      </c>
      <c r="CU54" s="4">
        <v>15</v>
      </c>
      <c r="CV54" s="5">
        <f t="shared" ref="CV54" si="1037">CU54*$D$21</f>
        <v>166.0215</v>
      </c>
      <c r="CW54" s="4">
        <v>15</v>
      </c>
      <c r="CX54" s="5">
        <f t="shared" ref="CX54" si="1038">CW54*$D$21</f>
        <v>166.0215</v>
      </c>
      <c r="CY54" s="4">
        <v>15</v>
      </c>
      <c r="CZ54" s="5">
        <f t="shared" ref="CZ54" si="1039">CY54*$D$21</f>
        <v>166.0215</v>
      </c>
      <c r="DA54" s="4">
        <v>15</v>
      </c>
      <c r="DB54" s="5">
        <f t="shared" ref="DB54" si="1040">DA54*$D$21</f>
        <v>166.0215</v>
      </c>
      <c r="DC54" s="4"/>
      <c r="DD54" s="5">
        <f>DC54*$D$37</f>
        <v>0</v>
      </c>
      <c r="DF54" s="116"/>
      <c r="DG54" s="116"/>
    </row>
    <row r="55" spans="1:113" hidden="1" x14ac:dyDescent="0.25">
      <c r="A55" s="107"/>
      <c r="B55" s="20">
        <v>26</v>
      </c>
      <c r="C55" s="1">
        <v>51</v>
      </c>
      <c r="D55" s="46">
        <v>12.12</v>
      </c>
      <c r="E55" s="4"/>
      <c r="F55" s="5">
        <f>E55*$D$22</f>
        <v>0</v>
      </c>
      <c r="G55" s="4"/>
      <c r="H55" s="5">
        <f>G55*$D$22</f>
        <v>0</v>
      </c>
      <c r="I55" s="4"/>
      <c r="J55" s="5">
        <f>I55*$D$22</f>
        <v>0</v>
      </c>
      <c r="K55" s="4"/>
      <c r="L55" s="5">
        <f t="shared" ref="L55" si="1041">K55*$D$22</f>
        <v>0</v>
      </c>
      <c r="M55" s="4"/>
      <c r="N55" s="5">
        <f t="shared" ref="N55" si="1042">M55*$D$22</f>
        <v>0</v>
      </c>
      <c r="O55" s="4"/>
      <c r="P55" s="5">
        <f t="shared" ref="P55" si="1043">O55*$D$22</f>
        <v>0</v>
      </c>
      <c r="Q55" s="4"/>
      <c r="R55" s="5">
        <f t="shared" ref="R55" si="1044">Q55*$D$22</f>
        <v>0</v>
      </c>
      <c r="S55" s="4"/>
      <c r="T55" s="5">
        <f t="shared" ref="T55" si="1045">S55*$D$22</f>
        <v>0</v>
      </c>
      <c r="U55" s="4"/>
      <c r="V55" s="5">
        <f t="shared" ref="V55" si="1046">U55*$D$22</f>
        <v>0</v>
      </c>
      <c r="W55" s="4"/>
      <c r="X55" s="5">
        <f t="shared" ref="X55" si="1047">W55*$D$22</f>
        <v>0</v>
      </c>
      <c r="Y55" s="4"/>
      <c r="Z55" s="5">
        <f t="shared" ref="Z55" si="1048">Y55*$D$22</f>
        <v>0</v>
      </c>
      <c r="AA55" s="4"/>
      <c r="AB55" s="5">
        <f t="shared" ref="AB55" si="1049">AA55*$D$22</f>
        <v>0</v>
      </c>
      <c r="AC55" s="4"/>
      <c r="AD55" s="5">
        <f t="shared" ref="AD55" si="1050">AC55*$D$22</f>
        <v>0</v>
      </c>
      <c r="AE55" s="4"/>
      <c r="AF55" s="5">
        <f t="shared" ref="AF55" si="1051">AE55*$D$22</f>
        <v>0</v>
      </c>
      <c r="AG55" s="4"/>
      <c r="AH55" s="5">
        <f t="shared" ref="AH55" si="1052">AG55*$D$22</f>
        <v>0</v>
      </c>
      <c r="AI55" s="4"/>
      <c r="AJ55" s="5">
        <f t="shared" ref="AJ55" si="1053">AI55*$D$22</f>
        <v>0</v>
      </c>
      <c r="AK55" s="4"/>
      <c r="AL55" s="5">
        <f t="shared" ref="AL55" si="1054">AK55*$D$22</f>
        <v>0</v>
      </c>
      <c r="AM55" s="4"/>
      <c r="AN55" s="5">
        <f t="shared" ref="AN55" si="1055">AM55*$D$22</f>
        <v>0</v>
      </c>
      <c r="AO55" s="4"/>
      <c r="AP55" s="5">
        <f t="shared" ref="AP55" si="1056">AO55*$D$22</f>
        <v>0</v>
      </c>
      <c r="AQ55" s="4"/>
      <c r="AR55" s="5">
        <f t="shared" ref="AR55" si="1057">AQ55*$D$22</f>
        <v>0</v>
      </c>
      <c r="AS55" s="4"/>
      <c r="AT55" s="5">
        <f t="shared" ref="AT55" si="1058">AS55*$D$22</f>
        <v>0</v>
      </c>
      <c r="AU55" s="4"/>
      <c r="AV55" s="5">
        <f t="shared" ref="AV55" si="1059">AU55*$D$22</f>
        <v>0</v>
      </c>
      <c r="AW55" s="4"/>
      <c r="AX55" s="5">
        <f t="shared" ref="AX55" si="1060">AW55*$D$22</f>
        <v>0</v>
      </c>
      <c r="AY55" s="4"/>
      <c r="AZ55" s="5">
        <f t="shared" ref="AZ55" si="1061">AY55*$D$22</f>
        <v>0</v>
      </c>
      <c r="BA55" s="4"/>
      <c r="BB55" s="5">
        <f t="shared" ref="BB55" si="1062">BA55*$D$22</f>
        <v>0</v>
      </c>
      <c r="BC55" s="4"/>
      <c r="BD55" s="5">
        <f t="shared" ref="BD55" si="1063">BC55*$D$22</f>
        <v>0</v>
      </c>
      <c r="BE55" s="4">
        <v>1</v>
      </c>
      <c r="BF55" s="5">
        <f t="shared" ref="BF55" si="1064">BE55*$D$22</f>
        <v>11.068099999999999</v>
      </c>
      <c r="BG55" s="4">
        <v>2</v>
      </c>
      <c r="BH55" s="5">
        <f t="shared" ref="BH55" si="1065">BG55*$D$22</f>
        <v>22.136199999999999</v>
      </c>
      <c r="BI55" s="4">
        <v>3</v>
      </c>
      <c r="BJ55" s="5">
        <f t="shared" ref="BJ55" si="1066">BI55*$D$22</f>
        <v>33.204299999999996</v>
      </c>
      <c r="BK55" s="4">
        <v>4</v>
      </c>
      <c r="BL55" s="5">
        <f t="shared" ref="BL55" si="1067">BK55*$D$22</f>
        <v>44.272399999999998</v>
      </c>
      <c r="BM55" s="4">
        <v>5</v>
      </c>
      <c r="BN55" s="5">
        <f t="shared" ref="BN55" si="1068">BM55*$D$22</f>
        <v>55.340499999999999</v>
      </c>
      <c r="BO55" s="4">
        <v>6</v>
      </c>
      <c r="BP55" s="5">
        <f t="shared" ref="BP55" si="1069">BO55*$D$22</f>
        <v>66.408599999999993</v>
      </c>
      <c r="BQ55" s="4">
        <v>7</v>
      </c>
      <c r="BR55" s="5">
        <f t="shared" ref="BR55" si="1070">BQ55*$D$22</f>
        <v>77.476699999999994</v>
      </c>
      <c r="BS55" s="4">
        <v>8</v>
      </c>
      <c r="BT55" s="5">
        <f t="shared" ref="BT55" si="1071">BS55*$D$22</f>
        <v>88.544799999999995</v>
      </c>
      <c r="BU55" s="4">
        <v>9</v>
      </c>
      <c r="BV55" s="5">
        <f t="shared" ref="BV55" si="1072">BU55*$D$22</f>
        <v>99.612899999999996</v>
      </c>
      <c r="BW55" s="4">
        <v>10</v>
      </c>
      <c r="BX55" s="5">
        <f t="shared" ref="BX55" si="1073">BW55*$D$22</f>
        <v>110.681</v>
      </c>
      <c r="BY55" s="4">
        <v>11</v>
      </c>
      <c r="BZ55" s="5">
        <f t="shared" ref="BZ55" si="1074">BY55*$D$22</f>
        <v>121.7491</v>
      </c>
      <c r="CA55" s="4">
        <v>12</v>
      </c>
      <c r="CB55" s="5">
        <f t="shared" ref="CB55" si="1075">CA55*$D$22</f>
        <v>132.81719999999999</v>
      </c>
      <c r="CC55" s="4">
        <v>13</v>
      </c>
      <c r="CD55" s="5">
        <f t="shared" ref="CD55" si="1076">CC55*$D$22</f>
        <v>143.8853</v>
      </c>
      <c r="CE55" s="4">
        <v>14</v>
      </c>
      <c r="CF55" s="5">
        <f t="shared" ref="CF55" si="1077">CE55*$D$22</f>
        <v>154.95339999999999</v>
      </c>
      <c r="CG55" s="4">
        <v>15</v>
      </c>
      <c r="CH55" s="5">
        <f>CG55*$D$22</f>
        <v>166.0215</v>
      </c>
      <c r="CI55" s="4">
        <v>16</v>
      </c>
      <c r="CJ55" s="5">
        <f t="shared" ref="CJ55" si="1078">CI55*$D$22</f>
        <v>177.08959999999999</v>
      </c>
      <c r="CK55" s="4">
        <v>17</v>
      </c>
      <c r="CL55" s="5">
        <f t="shared" ref="CL55" si="1079">CK55*$D$22</f>
        <v>188.15769999999998</v>
      </c>
      <c r="CM55" s="4">
        <v>18</v>
      </c>
      <c r="CN55" s="5">
        <f t="shared" ref="CN55" si="1080">CM55*$D$22</f>
        <v>199.22579999999999</v>
      </c>
      <c r="CO55" s="4">
        <v>19</v>
      </c>
      <c r="CP55" s="5">
        <f t="shared" ref="CP55" si="1081">CO55*$D$22</f>
        <v>210.29389999999998</v>
      </c>
      <c r="CQ55" s="4">
        <v>20</v>
      </c>
      <c r="CR55" s="5">
        <f t="shared" ref="CR55" si="1082">CQ55*$D$22</f>
        <v>221.36199999999999</v>
      </c>
      <c r="CS55" s="4">
        <v>21</v>
      </c>
      <c r="CT55" s="5">
        <f t="shared" ref="CT55" si="1083">CS55*$D$22</f>
        <v>232.43009999999998</v>
      </c>
      <c r="CU55" s="4">
        <v>22</v>
      </c>
      <c r="CV55" s="5">
        <f t="shared" ref="CV55" si="1084">CU55*$D$22</f>
        <v>243.4982</v>
      </c>
      <c r="CW55" s="4">
        <v>23</v>
      </c>
      <c r="CX55" s="5">
        <f t="shared" ref="CX55" si="1085">CW55*$D$22</f>
        <v>254.56629999999998</v>
      </c>
      <c r="CY55" s="4">
        <v>24</v>
      </c>
      <c r="CZ55" s="5">
        <f t="shared" ref="CZ55" si="1086">CY55*$D$22</f>
        <v>265.63439999999997</v>
      </c>
      <c r="DA55" s="4">
        <v>25</v>
      </c>
      <c r="DB55" s="5">
        <f t="shared" ref="DB55" si="1087">DA55*$D$22</f>
        <v>276.70249999999999</v>
      </c>
      <c r="DC55" s="4"/>
      <c r="DD55" s="5">
        <f>DC55*$D$38</f>
        <v>0</v>
      </c>
      <c r="DF55" s="116"/>
      <c r="DG55" s="116"/>
    </row>
    <row r="56" spans="1:113" ht="15.75" hidden="1" thickBot="1" x14ac:dyDescent="0.3">
      <c r="A56" s="107"/>
      <c r="B56" s="34">
        <v>51</v>
      </c>
      <c r="C56" s="34">
        <v>9999</v>
      </c>
      <c r="D56" s="47">
        <v>15.19</v>
      </c>
      <c r="E56" s="35"/>
      <c r="F56" s="36">
        <f>E56*$D$23</f>
        <v>0</v>
      </c>
      <c r="G56" s="35"/>
      <c r="H56" s="36">
        <f>G56*$D$23</f>
        <v>0</v>
      </c>
      <c r="I56" s="35"/>
      <c r="J56" s="36">
        <f>I56*$D$23</f>
        <v>0</v>
      </c>
      <c r="K56" s="35"/>
      <c r="L56" s="36">
        <f t="shared" ref="L56" si="1088">K56*$D$23</f>
        <v>0</v>
      </c>
      <c r="M56" s="35"/>
      <c r="N56" s="36">
        <f t="shared" ref="N56" si="1089">M56*$D$23</f>
        <v>0</v>
      </c>
      <c r="O56" s="35"/>
      <c r="P56" s="36">
        <f t="shared" ref="P56" si="1090">O56*$D$23</f>
        <v>0</v>
      </c>
      <c r="Q56" s="35"/>
      <c r="R56" s="36">
        <f t="shared" ref="R56" si="1091">Q56*$D$23</f>
        <v>0</v>
      </c>
      <c r="S56" s="35"/>
      <c r="T56" s="36">
        <f t="shared" ref="T56" si="1092">S56*$D$23</f>
        <v>0</v>
      </c>
      <c r="U56" s="35"/>
      <c r="V56" s="36">
        <f t="shared" ref="V56" si="1093">U56*$D$23</f>
        <v>0</v>
      </c>
      <c r="W56" s="35"/>
      <c r="X56" s="36">
        <f t="shared" ref="X56" si="1094">W56*$D$23</f>
        <v>0</v>
      </c>
      <c r="Y56" s="35"/>
      <c r="Z56" s="36">
        <f t="shared" ref="Z56" si="1095">Y56*$D$23</f>
        <v>0</v>
      </c>
      <c r="AA56" s="35"/>
      <c r="AB56" s="36">
        <f t="shared" ref="AB56" si="1096">AA56*$D$23</f>
        <v>0</v>
      </c>
      <c r="AC56" s="35"/>
      <c r="AD56" s="36">
        <f t="shared" ref="AD56" si="1097">AC56*$D$23</f>
        <v>0</v>
      </c>
      <c r="AE56" s="35"/>
      <c r="AF56" s="36">
        <f t="shared" ref="AF56" si="1098">AE56*$D$23</f>
        <v>0</v>
      </c>
      <c r="AG56" s="35"/>
      <c r="AH56" s="36">
        <f t="shared" ref="AH56" si="1099">AG56*$D$23</f>
        <v>0</v>
      </c>
      <c r="AI56" s="35"/>
      <c r="AJ56" s="36">
        <f t="shared" ref="AJ56" si="1100">AI56*$D$23</f>
        <v>0</v>
      </c>
      <c r="AK56" s="35"/>
      <c r="AL56" s="36">
        <f t="shared" ref="AL56" si="1101">AK56*$D$23</f>
        <v>0</v>
      </c>
      <c r="AM56" s="35"/>
      <c r="AN56" s="36">
        <f t="shared" ref="AN56" si="1102">AM56*$D$23</f>
        <v>0</v>
      </c>
      <c r="AO56" s="35"/>
      <c r="AP56" s="36">
        <f t="shared" ref="AP56" si="1103">AO56*$D$23</f>
        <v>0</v>
      </c>
      <c r="AQ56" s="35"/>
      <c r="AR56" s="36">
        <f t="shared" ref="AR56" si="1104">AQ56*$D$23</f>
        <v>0</v>
      </c>
      <c r="AS56" s="35"/>
      <c r="AT56" s="36">
        <f t="shared" ref="AT56" si="1105">AS56*$D$23</f>
        <v>0</v>
      </c>
      <c r="AU56" s="35"/>
      <c r="AV56" s="36">
        <f t="shared" ref="AV56" si="1106">AU56*$D$23</f>
        <v>0</v>
      </c>
      <c r="AW56" s="35"/>
      <c r="AX56" s="36">
        <f t="shared" ref="AX56" si="1107">AW56*$D$23</f>
        <v>0</v>
      </c>
      <c r="AY56" s="35"/>
      <c r="AZ56" s="36">
        <f t="shared" ref="AZ56" si="1108">AY56*$D$23</f>
        <v>0</v>
      </c>
      <c r="BA56" s="35"/>
      <c r="BB56" s="36">
        <f t="shared" ref="BB56" si="1109">BA56*$D$23</f>
        <v>0</v>
      </c>
      <c r="BC56" s="35"/>
      <c r="BD56" s="36">
        <f t="shared" ref="BD56" si="1110">BC56*$D$23</f>
        <v>0</v>
      </c>
      <c r="BE56" s="35"/>
      <c r="BF56" s="36">
        <f t="shared" ref="BF56" si="1111">BE56*$D$23</f>
        <v>0</v>
      </c>
      <c r="BG56" s="35"/>
      <c r="BH56" s="36">
        <f t="shared" ref="BH56" si="1112">BG56*$D$23</f>
        <v>0</v>
      </c>
      <c r="BI56" s="35"/>
      <c r="BJ56" s="36">
        <f t="shared" ref="BJ56" si="1113">BI56*$D$23</f>
        <v>0</v>
      </c>
      <c r="BK56" s="35"/>
      <c r="BL56" s="36">
        <f t="shared" ref="BL56" si="1114">BK56*$D$23</f>
        <v>0</v>
      </c>
      <c r="BM56" s="35"/>
      <c r="BN56" s="36">
        <f t="shared" ref="BN56" si="1115">BM56*$D$23</f>
        <v>0</v>
      </c>
      <c r="BO56" s="35"/>
      <c r="BP56" s="36">
        <f t="shared" ref="BP56" si="1116">BO56*$D$23</f>
        <v>0</v>
      </c>
      <c r="BQ56" s="35"/>
      <c r="BR56" s="36">
        <f t="shared" ref="BR56" si="1117">BQ56*$D$23</f>
        <v>0</v>
      </c>
      <c r="BS56" s="35"/>
      <c r="BT56" s="36">
        <f t="shared" ref="BT56" si="1118">BS56*$D$23</f>
        <v>0</v>
      </c>
      <c r="BU56" s="35"/>
      <c r="BV56" s="36">
        <f t="shared" ref="BV56" si="1119">BU56*$D$23</f>
        <v>0</v>
      </c>
      <c r="BW56" s="35"/>
      <c r="BX56" s="36">
        <f t="shared" ref="BX56" si="1120">BW56*$D$23</f>
        <v>0</v>
      </c>
      <c r="BY56" s="35"/>
      <c r="BZ56" s="36">
        <f t="shared" ref="BZ56" si="1121">BY56*$D$23</f>
        <v>0</v>
      </c>
      <c r="CA56" s="35"/>
      <c r="CB56" s="36">
        <f t="shared" ref="CB56" si="1122">CA56*$D$23</f>
        <v>0</v>
      </c>
      <c r="CC56" s="35"/>
      <c r="CD56" s="36">
        <f t="shared" ref="CD56" si="1123">CC56*$D$23</f>
        <v>0</v>
      </c>
      <c r="CE56" s="35"/>
      <c r="CF56" s="36">
        <f t="shared" ref="CF56" si="1124">CE56*$D$23</f>
        <v>0</v>
      </c>
      <c r="CG56" s="35"/>
      <c r="CH56" s="36">
        <f>CG56*$D$23</f>
        <v>0</v>
      </c>
      <c r="CI56" s="35"/>
      <c r="CJ56" s="36">
        <f t="shared" ref="CJ56" si="1125">CI56*$D$23</f>
        <v>0</v>
      </c>
      <c r="CK56" s="35"/>
      <c r="CL56" s="36">
        <f t="shared" ref="CL56" si="1126">CK56*$D$23</f>
        <v>0</v>
      </c>
      <c r="CM56" s="35"/>
      <c r="CN56" s="36">
        <f t="shared" ref="CN56" si="1127">CM56*$D$23</f>
        <v>0</v>
      </c>
      <c r="CO56" s="35"/>
      <c r="CP56" s="36">
        <f t="shared" ref="CP56" si="1128">CO56*$D$23</f>
        <v>0</v>
      </c>
      <c r="CQ56" s="35"/>
      <c r="CR56" s="36">
        <f t="shared" ref="CR56" si="1129">CQ56*$D$23</f>
        <v>0</v>
      </c>
      <c r="CS56" s="35"/>
      <c r="CT56" s="36">
        <f t="shared" ref="CT56" si="1130">CS56*$D$23</f>
        <v>0</v>
      </c>
      <c r="CU56" s="35"/>
      <c r="CV56" s="36">
        <f t="shared" ref="CV56" si="1131">CU56*$D$23</f>
        <v>0</v>
      </c>
      <c r="CW56" s="35"/>
      <c r="CX56" s="36">
        <f t="shared" ref="CX56" si="1132">CW56*$D$23</f>
        <v>0</v>
      </c>
      <c r="CY56" s="35"/>
      <c r="CZ56" s="36">
        <f t="shared" ref="CZ56" si="1133">CY56*$D$23</f>
        <v>0</v>
      </c>
      <c r="DA56" s="35"/>
      <c r="DB56" s="36">
        <f t="shared" ref="DB56" si="1134">DA56*$D$23</f>
        <v>0</v>
      </c>
      <c r="DC56" s="35"/>
      <c r="DD56" s="36">
        <f>DC56*$D$39</f>
        <v>0</v>
      </c>
      <c r="DF56" s="116"/>
      <c r="DG56" s="116"/>
    </row>
    <row r="57" spans="1:113" ht="15.75" hidden="1" thickBot="1" x14ac:dyDescent="0.3">
      <c r="A57" s="107"/>
      <c r="B57" s="31" t="s">
        <v>13</v>
      </c>
      <c r="C57" s="31"/>
      <c r="D57" s="31"/>
      <c r="E57" s="32"/>
      <c r="F57" s="33">
        <f>SUM(F53:F56)</f>
        <v>0</v>
      </c>
      <c r="G57" s="32"/>
      <c r="H57" s="33">
        <f>SUM(H53:H56)</f>
        <v>6.67</v>
      </c>
      <c r="I57" s="32"/>
      <c r="J57" s="33">
        <f>SUM(J53:J56)</f>
        <v>13.34</v>
      </c>
      <c r="K57" s="32"/>
      <c r="L57" s="33">
        <f t="shared" ref="L57" si="1135">SUM(L53:L56)</f>
        <v>20.009999999999998</v>
      </c>
      <c r="M57" s="32"/>
      <c r="N57" s="33">
        <f t="shared" ref="N57" si="1136">SUM(N53:N56)</f>
        <v>26.68</v>
      </c>
      <c r="O57" s="32"/>
      <c r="P57" s="33">
        <f t="shared" ref="P57" si="1137">SUM(P53:P56)</f>
        <v>33.35</v>
      </c>
      <c r="Q57" s="32"/>
      <c r="R57" s="33">
        <f t="shared" ref="R57" si="1138">SUM(R53:R56)</f>
        <v>40.019999999999996</v>
      </c>
      <c r="S57" s="32"/>
      <c r="T57" s="33">
        <f t="shared" ref="T57" si="1139">SUM(T53:T56)</f>
        <v>46.69</v>
      </c>
      <c r="U57" s="32"/>
      <c r="V57" s="33">
        <f t="shared" ref="V57" si="1140">SUM(V53:V56)</f>
        <v>53.36</v>
      </c>
      <c r="W57" s="32"/>
      <c r="X57" s="33">
        <f t="shared" ref="X57" si="1141">SUM(X53:X56)</f>
        <v>60.03</v>
      </c>
      <c r="Y57" s="32"/>
      <c r="Z57" s="33">
        <f t="shared" ref="Z57" si="1142">SUM(Z53:Z56)</f>
        <v>66.7</v>
      </c>
      <c r="AA57" s="32"/>
      <c r="AB57" s="33">
        <f t="shared" ref="AB57" si="1143">SUM(AB53:AB56)</f>
        <v>77.768100000000004</v>
      </c>
      <c r="AC57" s="32"/>
      <c r="AD57" s="33">
        <f t="shared" ref="AD57" si="1144">SUM(AD53:AD56)</f>
        <v>88.836200000000005</v>
      </c>
      <c r="AE57" s="32"/>
      <c r="AF57" s="33">
        <f t="shared" ref="AF57" si="1145">SUM(AF53:AF56)</f>
        <v>99.904300000000006</v>
      </c>
      <c r="AG57" s="32"/>
      <c r="AH57" s="33">
        <f t="shared" ref="AH57" si="1146">SUM(AH53:AH56)</f>
        <v>110.97239999999999</v>
      </c>
      <c r="AI57" s="32"/>
      <c r="AJ57" s="33">
        <f t="shared" ref="AJ57" si="1147">SUM(AJ53:AJ56)</f>
        <v>122.04050000000001</v>
      </c>
      <c r="AK57" s="32"/>
      <c r="AL57" s="33">
        <f t="shared" ref="AL57" si="1148">SUM(AL53:AL56)</f>
        <v>133.1086</v>
      </c>
      <c r="AM57" s="32"/>
      <c r="AN57" s="33">
        <f t="shared" ref="AN57" si="1149">SUM(AN53:AN56)</f>
        <v>144.17669999999998</v>
      </c>
      <c r="AO57" s="32"/>
      <c r="AP57" s="33">
        <f t="shared" ref="AP57" si="1150">SUM(AP53:AP56)</f>
        <v>155.2448</v>
      </c>
      <c r="AQ57" s="32"/>
      <c r="AR57" s="33">
        <f t="shared" ref="AR57" si="1151">SUM(AR53:AR56)</f>
        <v>166.31290000000001</v>
      </c>
      <c r="AS57" s="32"/>
      <c r="AT57" s="33">
        <f t="shared" ref="AT57" si="1152">SUM(AT53:AT56)</f>
        <v>177.381</v>
      </c>
      <c r="AU57" s="32"/>
      <c r="AV57" s="33">
        <f t="shared" ref="AV57" si="1153">SUM(AV53:AV56)</f>
        <v>188.44909999999999</v>
      </c>
      <c r="AW57" s="32"/>
      <c r="AX57" s="33">
        <f t="shared" ref="AX57" si="1154">SUM(AX53:AX56)</f>
        <v>199.5172</v>
      </c>
      <c r="AY57" s="32"/>
      <c r="AZ57" s="33">
        <f t="shared" ref="AZ57" si="1155">SUM(AZ53:AZ56)</f>
        <v>210.58530000000002</v>
      </c>
      <c r="BA57" s="32"/>
      <c r="BB57" s="33">
        <f t="shared" ref="BB57" si="1156">SUM(BB53:BB56)</f>
        <v>221.65339999999998</v>
      </c>
      <c r="BC57" s="32"/>
      <c r="BD57" s="33">
        <f t="shared" ref="BD57" si="1157">SUM(BD53:BD56)</f>
        <v>232.72149999999999</v>
      </c>
      <c r="BE57" s="32"/>
      <c r="BF57" s="33">
        <f t="shared" ref="BF57" si="1158">SUM(BF53:BF56)</f>
        <v>243.78959999999998</v>
      </c>
      <c r="BG57" s="32"/>
      <c r="BH57" s="33">
        <f t="shared" ref="BH57" si="1159">SUM(BH53:BH56)</f>
        <v>254.85769999999999</v>
      </c>
      <c r="BI57" s="32"/>
      <c r="BJ57" s="33">
        <f t="shared" ref="BJ57" si="1160">SUM(BJ53:BJ56)</f>
        <v>265.92579999999998</v>
      </c>
      <c r="BK57" s="32"/>
      <c r="BL57" s="33">
        <f t="shared" ref="BL57" si="1161">SUM(BL53:BL56)</f>
        <v>276.9939</v>
      </c>
      <c r="BM57" s="32"/>
      <c r="BN57" s="33">
        <f t="shared" ref="BN57" si="1162">SUM(BN53:BN56)</f>
        <v>288.06200000000001</v>
      </c>
      <c r="BO57" s="32"/>
      <c r="BP57" s="33">
        <f t="shared" ref="BP57" si="1163">SUM(BP53:BP56)</f>
        <v>299.13009999999997</v>
      </c>
      <c r="BQ57" s="32"/>
      <c r="BR57" s="33">
        <f t="shared" ref="BR57" si="1164">SUM(BR53:BR56)</f>
        <v>310.19819999999999</v>
      </c>
      <c r="BS57" s="32"/>
      <c r="BT57" s="33">
        <f t="shared" ref="BT57" si="1165">SUM(BT53:BT56)</f>
        <v>321.2663</v>
      </c>
      <c r="BU57" s="32"/>
      <c r="BV57" s="33">
        <f t="shared" ref="BV57" si="1166">SUM(BV53:BV56)</f>
        <v>332.33439999999996</v>
      </c>
      <c r="BW57" s="32"/>
      <c r="BX57" s="33">
        <f t="shared" ref="BX57" si="1167">SUM(BX53:BX56)</f>
        <v>343.40249999999997</v>
      </c>
      <c r="BY57" s="32"/>
      <c r="BZ57" s="33">
        <f t="shared" ref="BZ57" si="1168">SUM(BZ53:BZ56)</f>
        <v>354.47059999999999</v>
      </c>
      <c r="CA57" s="32"/>
      <c r="CB57" s="33">
        <f t="shared" ref="CB57" si="1169">SUM(CB53:CB56)</f>
        <v>365.53869999999995</v>
      </c>
      <c r="CC57" s="32"/>
      <c r="CD57" s="33">
        <f t="shared" ref="CD57" si="1170">SUM(CD53:CD56)</f>
        <v>376.60680000000002</v>
      </c>
      <c r="CE57" s="32"/>
      <c r="CF57" s="33">
        <f t="shared" ref="CF57" si="1171">SUM(CF53:CF56)</f>
        <v>387.67489999999998</v>
      </c>
      <c r="CG57" s="32"/>
      <c r="CH57" s="33">
        <f t="shared" ref="CH57" si="1172">SUM(CH53:CH56)</f>
        <v>398.74299999999999</v>
      </c>
      <c r="CI57" s="32"/>
      <c r="CJ57" s="33">
        <f t="shared" ref="CJ57" si="1173">SUM(CJ53:CJ56)</f>
        <v>409.81110000000001</v>
      </c>
      <c r="CK57" s="32"/>
      <c r="CL57" s="33">
        <f t="shared" ref="CL57" si="1174">SUM(CL53:CL56)</f>
        <v>420.87919999999997</v>
      </c>
      <c r="CM57" s="32"/>
      <c r="CN57" s="33">
        <f t="shared" ref="CN57" si="1175">SUM(CN53:CN56)</f>
        <v>431.94729999999998</v>
      </c>
      <c r="CO57" s="32"/>
      <c r="CP57" s="33">
        <f t="shared" ref="CP57" si="1176">SUM(CP53:CP56)</f>
        <v>443.0154</v>
      </c>
      <c r="CQ57" s="32"/>
      <c r="CR57" s="33">
        <f t="shared" ref="CR57" si="1177">SUM(CR53:CR56)</f>
        <v>454.08349999999996</v>
      </c>
      <c r="CS57" s="32"/>
      <c r="CT57" s="33">
        <f t="shared" ref="CT57" si="1178">SUM(CT53:CT56)</f>
        <v>465.15159999999997</v>
      </c>
      <c r="CU57" s="32"/>
      <c r="CV57" s="33">
        <f t="shared" ref="CV57" si="1179">SUM(CV53:CV56)</f>
        <v>476.21969999999999</v>
      </c>
      <c r="CW57" s="32"/>
      <c r="CX57" s="33">
        <f t="shared" ref="CX57" si="1180">SUM(CX53:CX56)</f>
        <v>487.28779999999995</v>
      </c>
      <c r="CY57" s="32"/>
      <c r="CZ57" s="33">
        <f t="shared" ref="CZ57" si="1181">SUM(CZ53:CZ56)</f>
        <v>498.35589999999996</v>
      </c>
      <c r="DA57" s="32"/>
      <c r="DB57" s="33">
        <f t="shared" ref="DB57" si="1182">SUM(DB53:DB56)</f>
        <v>509.42399999999998</v>
      </c>
      <c r="DC57" s="32"/>
      <c r="DD57" s="33">
        <f t="shared" ref="DD57" si="1183">SUM(DD53:DD56)</f>
        <v>2084.4</v>
      </c>
      <c r="DF57" s="116"/>
      <c r="DG57" s="116"/>
    </row>
    <row r="58" spans="1:113" ht="15.75" hidden="1" thickBot="1" x14ac:dyDescent="0.3">
      <c r="A58" s="107"/>
      <c r="B58" s="28" t="s">
        <v>16</v>
      </c>
      <c r="C58" s="28"/>
      <c r="D58" s="28"/>
      <c r="E58" s="29"/>
      <c r="F58" s="30">
        <f>IF((F57&lt;=$D$18),$D$18,F57)</f>
        <v>66.7</v>
      </c>
      <c r="G58" s="29"/>
      <c r="H58" s="30">
        <f>IF((H57&lt;=$D$18),$D$18,H57)</f>
        <v>66.7</v>
      </c>
      <c r="I58" s="29"/>
      <c r="J58" s="30">
        <f>IF((J57&lt;=$D$18),$D$18,J57)</f>
        <v>66.7</v>
      </c>
      <c r="K58" s="29"/>
      <c r="L58" s="30">
        <f t="shared" ref="L58" si="1184">IF((L57&lt;=$D$18),$D$18,L57)</f>
        <v>66.7</v>
      </c>
      <c r="M58" s="29"/>
      <c r="N58" s="30">
        <f t="shared" ref="N58" si="1185">IF((N57&lt;=$D$18),$D$18,N57)</f>
        <v>66.7</v>
      </c>
      <c r="O58" s="29"/>
      <c r="P58" s="30">
        <f t="shared" ref="P58" si="1186">IF((P57&lt;=$D$18),$D$18,P57)</f>
        <v>66.7</v>
      </c>
      <c r="Q58" s="29"/>
      <c r="R58" s="30">
        <f t="shared" ref="R58" si="1187">IF((R57&lt;=$D$18),$D$18,R57)</f>
        <v>66.7</v>
      </c>
      <c r="S58" s="29"/>
      <c r="T58" s="30">
        <f t="shared" ref="T58" si="1188">IF((T57&lt;=$D$18),$D$18,T57)</f>
        <v>66.7</v>
      </c>
      <c r="U58" s="29"/>
      <c r="V58" s="30">
        <f t="shared" ref="V58" si="1189">IF((V57&lt;=$D$18),$D$18,V57)</f>
        <v>66.7</v>
      </c>
      <c r="W58" s="29"/>
      <c r="X58" s="30">
        <f t="shared" ref="X58" si="1190">IF((X57&lt;=$D$18),$D$18,X57)</f>
        <v>66.7</v>
      </c>
      <c r="Y58" s="29"/>
      <c r="Z58" s="30">
        <f t="shared" ref="Z58" si="1191">IF((Z57&lt;=$D$18),$D$18,Z57)</f>
        <v>66.7</v>
      </c>
      <c r="AA58" s="29"/>
      <c r="AB58" s="30">
        <f t="shared" ref="AB58" si="1192">IF((AB57&lt;=$D$18),$D$18,AB57)</f>
        <v>77.768100000000004</v>
      </c>
      <c r="AC58" s="29"/>
      <c r="AD58" s="30">
        <f t="shared" ref="AD58" si="1193">IF((AD57&lt;=$D$18),$D$18,AD57)</f>
        <v>88.836200000000005</v>
      </c>
      <c r="AE58" s="29"/>
      <c r="AF58" s="30">
        <f t="shared" ref="AF58" si="1194">IF((AF57&lt;=$D$18),$D$18,AF57)</f>
        <v>99.904300000000006</v>
      </c>
      <c r="AG58" s="29"/>
      <c r="AH58" s="30">
        <f t="shared" ref="AH58" si="1195">IF((AH57&lt;=$D$18),$D$18,AH57)</f>
        <v>110.97239999999999</v>
      </c>
      <c r="AI58" s="29"/>
      <c r="AJ58" s="30">
        <f t="shared" ref="AJ58" si="1196">IF((AJ57&lt;=$D$18),$D$18,AJ57)</f>
        <v>122.04050000000001</v>
      </c>
      <c r="AK58" s="29"/>
      <c r="AL58" s="30">
        <f t="shared" ref="AL58" si="1197">IF((AL57&lt;=$D$18),$D$18,AL57)</f>
        <v>133.1086</v>
      </c>
      <c r="AM58" s="29"/>
      <c r="AN58" s="30">
        <f t="shared" ref="AN58" si="1198">IF((AN57&lt;=$D$18),$D$18,AN57)</f>
        <v>144.17669999999998</v>
      </c>
      <c r="AO58" s="29"/>
      <c r="AP58" s="30">
        <f t="shared" ref="AP58" si="1199">IF((AP57&lt;=$D$18),$D$18,AP57)</f>
        <v>155.2448</v>
      </c>
      <c r="AQ58" s="29"/>
      <c r="AR58" s="30">
        <f t="shared" ref="AR58" si="1200">IF((AR57&lt;=$D$18),$D$18,AR57)</f>
        <v>166.31290000000001</v>
      </c>
      <c r="AS58" s="29"/>
      <c r="AT58" s="30">
        <f t="shared" ref="AT58" si="1201">IF((AT57&lt;=$D$18),$D$18,AT57)</f>
        <v>177.381</v>
      </c>
      <c r="AU58" s="29"/>
      <c r="AV58" s="30">
        <f t="shared" ref="AV58" si="1202">IF((AV57&lt;=$D$18),$D$18,AV57)</f>
        <v>188.44909999999999</v>
      </c>
      <c r="AW58" s="29"/>
      <c r="AX58" s="30">
        <f t="shared" ref="AX58" si="1203">IF((AX57&lt;=$D$18),$D$18,AX57)</f>
        <v>199.5172</v>
      </c>
      <c r="AY58" s="29"/>
      <c r="AZ58" s="30">
        <f t="shared" ref="AZ58" si="1204">IF((AZ57&lt;=$D$18),$D$18,AZ57)</f>
        <v>210.58530000000002</v>
      </c>
      <c r="BA58" s="29"/>
      <c r="BB58" s="30">
        <f t="shared" ref="BB58" si="1205">IF((BB57&lt;=$D$18),$D$18,BB57)</f>
        <v>221.65339999999998</v>
      </c>
      <c r="BC58" s="29"/>
      <c r="BD58" s="30">
        <f t="shared" ref="BD58" si="1206">IF((BD57&lt;=$D$18),$D$18,BD57)</f>
        <v>232.72149999999999</v>
      </c>
      <c r="BE58" s="29"/>
      <c r="BF58" s="30">
        <f t="shared" ref="BF58" si="1207">IF((BF57&lt;=$D$18),$D$18,BF57)</f>
        <v>243.78959999999998</v>
      </c>
      <c r="BG58" s="29"/>
      <c r="BH58" s="30">
        <f t="shared" ref="BH58" si="1208">IF((BH57&lt;=$D$18),$D$18,BH57)</f>
        <v>254.85769999999999</v>
      </c>
      <c r="BI58" s="29"/>
      <c r="BJ58" s="30">
        <f t="shared" ref="BJ58" si="1209">IF((BJ57&lt;=$D$18),$D$18,BJ57)</f>
        <v>265.92579999999998</v>
      </c>
      <c r="BK58" s="29"/>
      <c r="BL58" s="30">
        <f t="shared" ref="BL58" si="1210">IF((BL57&lt;=$D$18),$D$18,BL57)</f>
        <v>276.9939</v>
      </c>
      <c r="BM58" s="29"/>
      <c r="BN58" s="30">
        <f t="shared" ref="BN58" si="1211">IF((BN57&lt;=$D$18),$D$18,BN57)</f>
        <v>288.06200000000001</v>
      </c>
      <c r="BO58" s="29"/>
      <c r="BP58" s="30">
        <f t="shared" ref="BP58" si="1212">IF((BP57&lt;=$D$18),$D$18,BP57)</f>
        <v>299.13009999999997</v>
      </c>
      <c r="BQ58" s="29"/>
      <c r="BR58" s="30">
        <f t="shared" ref="BR58" si="1213">IF((BR57&lt;=$D$18),$D$18,BR57)</f>
        <v>310.19819999999999</v>
      </c>
      <c r="BS58" s="29"/>
      <c r="BT58" s="30">
        <f t="shared" ref="BT58" si="1214">IF((BT57&lt;=$D$18),$D$18,BT57)</f>
        <v>321.2663</v>
      </c>
      <c r="BU58" s="29"/>
      <c r="BV58" s="30">
        <f t="shared" ref="BV58" si="1215">IF((BV57&lt;=$D$18),$D$18,BV57)</f>
        <v>332.33439999999996</v>
      </c>
      <c r="BW58" s="29"/>
      <c r="BX58" s="30">
        <f t="shared" ref="BX58" si="1216">IF((BX57&lt;=$D$18),$D$18,BX57)</f>
        <v>343.40249999999997</v>
      </c>
      <c r="BY58" s="29"/>
      <c r="BZ58" s="30">
        <f t="shared" ref="BZ58" si="1217">IF((BZ57&lt;=$D$18),$D$18,BZ57)</f>
        <v>354.47059999999999</v>
      </c>
      <c r="CA58" s="29"/>
      <c r="CB58" s="30">
        <f t="shared" ref="CB58" si="1218">IF((CB57&lt;=$D$18),$D$18,CB57)</f>
        <v>365.53869999999995</v>
      </c>
      <c r="CC58" s="29"/>
      <c r="CD58" s="30">
        <f t="shared" ref="CD58" si="1219">IF((CD57&lt;=$D$18),$D$18,CD57)</f>
        <v>376.60680000000002</v>
      </c>
      <c r="CE58" s="29"/>
      <c r="CF58" s="30">
        <f t="shared" ref="CF58" si="1220">IF((CF57&lt;=$D$18),$D$18,CF57)</f>
        <v>387.67489999999998</v>
      </c>
      <c r="CG58" s="29"/>
      <c r="CH58" s="30">
        <f t="shared" ref="CH58" si="1221">IF((CH57&lt;=$D$18),$D$18,CH57)</f>
        <v>398.74299999999999</v>
      </c>
      <c r="CI58" s="29"/>
      <c r="CJ58" s="30">
        <f t="shared" ref="CJ58" si="1222">IF((CJ57&lt;=$D$18),$D$18,CJ57)</f>
        <v>409.81110000000001</v>
      </c>
      <c r="CK58" s="29"/>
      <c r="CL58" s="30">
        <f t="shared" ref="CL58" si="1223">IF((CL57&lt;=$D$18),$D$18,CL57)</f>
        <v>420.87919999999997</v>
      </c>
      <c r="CM58" s="29"/>
      <c r="CN58" s="30">
        <f t="shared" ref="CN58" si="1224">IF((CN57&lt;=$D$18),$D$18,CN57)</f>
        <v>431.94729999999998</v>
      </c>
      <c r="CO58" s="29"/>
      <c r="CP58" s="30">
        <f t="shared" ref="CP58" si="1225">IF((CP57&lt;=$D$18),$D$18,CP57)</f>
        <v>443.0154</v>
      </c>
      <c r="CQ58" s="29"/>
      <c r="CR58" s="30">
        <f t="shared" ref="CR58" si="1226">IF((CR57&lt;=$D$18),$D$18,CR57)</f>
        <v>454.08349999999996</v>
      </c>
      <c r="CS58" s="29"/>
      <c r="CT58" s="30">
        <f t="shared" ref="CT58" si="1227">IF((CT57&lt;=$D$18),$D$18,CT57)</f>
        <v>465.15159999999997</v>
      </c>
      <c r="CU58" s="29"/>
      <c r="CV58" s="30">
        <f t="shared" ref="CV58" si="1228">IF((CV57&lt;=$D$18),$D$18,CV57)</f>
        <v>476.21969999999999</v>
      </c>
      <c r="CW58" s="29"/>
      <c r="CX58" s="30">
        <f t="shared" ref="CX58" si="1229">IF((CX57&lt;=$D$18),$D$18,CX57)</f>
        <v>487.28779999999995</v>
      </c>
      <c r="CY58" s="29"/>
      <c r="CZ58" s="30">
        <f t="shared" ref="CZ58" si="1230">IF((CZ57&lt;=$D$18),$D$18,CZ57)</f>
        <v>498.35589999999996</v>
      </c>
      <c r="DA58" s="29"/>
      <c r="DB58" s="30">
        <f t="shared" ref="DB58" si="1231">IF((DB57&lt;=$D$18),$D$18,DB57)</f>
        <v>509.42399999999998</v>
      </c>
      <c r="DC58" s="29"/>
      <c r="DD58" s="30">
        <f>D51*113</f>
        <v>3260.05</v>
      </c>
      <c r="DF58" s="116"/>
      <c r="DG58" s="116"/>
    </row>
    <row r="59" spans="1:113" hidden="1" x14ac:dyDescent="0.25">
      <c r="A59" s="107"/>
      <c r="B59" s="25" t="s">
        <v>2</v>
      </c>
      <c r="C59" s="25"/>
      <c r="D59" s="25"/>
      <c r="E59" s="26"/>
      <c r="F59" s="27">
        <f>F58</f>
        <v>66.7</v>
      </c>
      <c r="G59" s="26"/>
      <c r="H59" s="27">
        <f>H58</f>
        <v>66.7</v>
      </c>
      <c r="I59" s="26"/>
      <c r="J59" s="27">
        <f>J58</f>
        <v>66.7</v>
      </c>
      <c r="K59" s="26"/>
      <c r="L59" s="27">
        <f t="shared" ref="L59" si="1232">L58</f>
        <v>66.7</v>
      </c>
      <c r="M59" s="26"/>
      <c r="N59" s="27">
        <f t="shared" ref="N59" si="1233">N58</f>
        <v>66.7</v>
      </c>
      <c r="O59" s="26"/>
      <c r="P59" s="27">
        <f t="shared" ref="P59" si="1234">P58</f>
        <v>66.7</v>
      </c>
      <c r="Q59" s="26"/>
      <c r="R59" s="27">
        <f t="shared" ref="R59" si="1235">R58</f>
        <v>66.7</v>
      </c>
      <c r="S59" s="26"/>
      <c r="T59" s="27">
        <f t="shared" ref="T59" si="1236">T58</f>
        <v>66.7</v>
      </c>
      <c r="U59" s="26"/>
      <c r="V59" s="27">
        <f t="shared" ref="V59:V60" si="1237">V58</f>
        <v>66.7</v>
      </c>
      <c r="W59" s="26"/>
      <c r="X59" s="27">
        <f t="shared" ref="X59:X60" si="1238">X58</f>
        <v>66.7</v>
      </c>
      <c r="Y59" s="26"/>
      <c r="Z59" s="27">
        <f t="shared" ref="Z59:Z60" si="1239">Z58</f>
        <v>66.7</v>
      </c>
      <c r="AA59" s="26"/>
      <c r="AB59" s="27">
        <f t="shared" ref="AB59:AB60" si="1240">AB58</f>
        <v>77.768100000000004</v>
      </c>
      <c r="AC59" s="26"/>
      <c r="AD59" s="27">
        <f t="shared" ref="AD59:AD60" si="1241">AD58</f>
        <v>88.836200000000005</v>
      </c>
      <c r="AE59" s="26"/>
      <c r="AF59" s="27">
        <f t="shared" ref="AF59:AF60" si="1242">AF58</f>
        <v>99.904300000000006</v>
      </c>
      <c r="AG59" s="26"/>
      <c r="AH59" s="27">
        <f t="shared" ref="AH59:AH60" si="1243">AH58</f>
        <v>110.97239999999999</v>
      </c>
      <c r="AI59" s="26"/>
      <c r="AJ59" s="27">
        <f t="shared" ref="AJ59:AJ60" si="1244">AJ58</f>
        <v>122.04050000000001</v>
      </c>
      <c r="AK59" s="26"/>
      <c r="AL59" s="27">
        <f t="shared" ref="AL59:AL60" si="1245">AL58</f>
        <v>133.1086</v>
      </c>
      <c r="AM59" s="26"/>
      <c r="AN59" s="27">
        <f t="shared" ref="AN59:AN60" si="1246">AN58</f>
        <v>144.17669999999998</v>
      </c>
      <c r="AO59" s="26"/>
      <c r="AP59" s="27">
        <f t="shared" ref="AP59:AP60" si="1247">AP58</f>
        <v>155.2448</v>
      </c>
      <c r="AQ59" s="26"/>
      <c r="AR59" s="27">
        <f t="shared" ref="AR59:AR60" si="1248">AR58</f>
        <v>166.31290000000001</v>
      </c>
      <c r="AS59" s="26"/>
      <c r="AT59" s="27">
        <f t="shared" ref="AT59:AT60" si="1249">AT58</f>
        <v>177.381</v>
      </c>
      <c r="AU59" s="26"/>
      <c r="AV59" s="27">
        <f t="shared" ref="AV59:AV60" si="1250">AV58</f>
        <v>188.44909999999999</v>
      </c>
      <c r="AW59" s="26"/>
      <c r="AX59" s="27">
        <f t="shared" ref="AX59:AX60" si="1251">AX58</f>
        <v>199.5172</v>
      </c>
      <c r="AY59" s="26"/>
      <c r="AZ59" s="27">
        <f t="shared" ref="AZ59:AZ60" si="1252">AZ58</f>
        <v>210.58530000000002</v>
      </c>
      <c r="BA59" s="26"/>
      <c r="BB59" s="27">
        <f t="shared" ref="BB59:BB60" si="1253">BB58</f>
        <v>221.65339999999998</v>
      </c>
      <c r="BC59" s="26"/>
      <c r="BD59" s="27">
        <f t="shared" ref="BD59:BD60" si="1254">BD58</f>
        <v>232.72149999999999</v>
      </c>
      <c r="BE59" s="26"/>
      <c r="BF59" s="27">
        <f t="shared" ref="BF59:BF60" si="1255">BF58</f>
        <v>243.78959999999998</v>
      </c>
      <c r="BG59" s="26"/>
      <c r="BH59" s="27">
        <f t="shared" ref="BH59:BH60" si="1256">BH58</f>
        <v>254.85769999999999</v>
      </c>
      <c r="BI59" s="26"/>
      <c r="BJ59" s="27">
        <f t="shared" ref="BJ59:BJ60" si="1257">BJ58</f>
        <v>265.92579999999998</v>
      </c>
      <c r="BK59" s="26"/>
      <c r="BL59" s="27">
        <f t="shared" ref="BL59:BL60" si="1258">BL58</f>
        <v>276.9939</v>
      </c>
      <c r="BM59" s="26"/>
      <c r="BN59" s="27">
        <f t="shared" ref="BN59:BN60" si="1259">BN58</f>
        <v>288.06200000000001</v>
      </c>
      <c r="BO59" s="26"/>
      <c r="BP59" s="27">
        <f t="shared" ref="BP59:BP60" si="1260">BP58</f>
        <v>299.13009999999997</v>
      </c>
      <c r="BQ59" s="26"/>
      <c r="BR59" s="27">
        <f t="shared" ref="BR59:BR60" si="1261">BR58</f>
        <v>310.19819999999999</v>
      </c>
      <c r="BS59" s="26"/>
      <c r="BT59" s="27">
        <f t="shared" ref="BT59:BT60" si="1262">BT58</f>
        <v>321.2663</v>
      </c>
      <c r="BU59" s="26"/>
      <c r="BV59" s="27">
        <f t="shared" ref="BV59:BV60" si="1263">BV58</f>
        <v>332.33439999999996</v>
      </c>
      <c r="BW59" s="26"/>
      <c r="BX59" s="27">
        <f t="shared" ref="BX59:BX60" si="1264">BX58</f>
        <v>343.40249999999997</v>
      </c>
      <c r="BY59" s="26"/>
      <c r="BZ59" s="27">
        <f t="shared" ref="BZ59:BZ60" si="1265">BZ58</f>
        <v>354.47059999999999</v>
      </c>
      <c r="CA59" s="26"/>
      <c r="CB59" s="27">
        <f t="shared" ref="CB59:CB60" si="1266">CB58</f>
        <v>365.53869999999995</v>
      </c>
      <c r="CC59" s="26"/>
      <c r="CD59" s="27">
        <f t="shared" ref="CD59:CD60" si="1267">CD58</f>
        <v>376.60680000000002</v>
      </c>
      <c r="CE59" s="26"/>
      <c r="CF59" s="27">
        <f t="shared" ref="CF59:CF60" si="1268">CF58</f>
        <v>387.67489999999998</v>
      </c>
      <c r="CG59" s="26"/>
      <c r="CH59" s="27">
        <f t="shared" ref="CH59:CH60" si="1269">CH58</f>
        <v>398.74299999999999</v>
      </c>
      <c r="CI59" s="26"/>
      <c r="CJ59" s="27">
        <f t="shared" ref="CJ59:CJ60" si="1270">CJ58</f>
        <v>409.81110000000001</v>
      </c>
      <c r="CK59" s="26"/>
      <c r="CL59" s="27">
        <f t="shared" ref="CL59:CL60" si="1271">CL58</f>
        <v>420.87919999999997</v>
      </c>
      <c r="CM59" s="26"/>
      <c r="CN59" s="27">
        <f t="shared" ref="CN59:CN60" si="1272">CN58</f>
        <v>431.94729999999998</v>
      </c>
      <c r="CO59" s="26"/>
      <c r="CP59" s="27">
        <f t="shared" ref="CP59:CP60" si="1273">CP58</f>
        <v>443.0154</v>
      </c>
      <c r="CQ59" s="26"/>
      <c r="CR59" s="27">
        <f t="shared" ref="CR59:CR60" si="1274">CR58</f>
        <v>454.08349999999996</v>
      </c>
      <c r="CS59" s="26"/>
      <c r="CT59" s="27">
        <f t="shared" ref="CT59:CT60" si="1275">CT58</f>
        <v>465.15159999999997</v>
      </c>
      <c r="CU59" s="26"/>
      <c r="CV59" s="27">
        <f t="shared" ref="CV59:CV60" si="1276">CV58</f>
        <v>476.21969999999999</v>
      </c>
      <c r="CW59" s="26"/>
      <c r="CX59" s="27">
        <f t="shared" ref="CX59:CX60" si="1277">CX58</f>
        <v>487.28779999999995</v>
      </c>
      <c r="CY59" s="26"/>
      <c r="CZ59" s="27">
        <f t="shared" ref="CZ59:CZ60" si="1278">CZ58</f>
        <v>498.35589999999996</v>
      </c>
      <c r="DA59" s="26"/>
      <c r="DB59" s="27">
        <f t="shared" ref="DB59:DB60" si="1279">DB58</f>
        <v>509.42399999999998</v>
      </c>
      <c r="DC59" s="26"/>
      <c r="DD59" s="27">
        <f>DD57+DD58</f>
        <v>5344.4500000000007</v>
      </c>
      <c r="DF59" s="116"/>
      <c r="DG59" s="116"/>
    </row>
    <row r="60" spans="1:113" hidden="1" x14ac:dyDescent="0.25">
      <c r="A60" s="107"/>
      <c r="B60" s="16" t="s">
        <v>9</v>
      </c>
      <c r="C60" s="16"/>
      <c r="D60" s="16"/>
      <c r="E60" s="14"/>
      <c r="F60" s="15">
        <f>F59</f>
        <v>66.7</v>
      </c>
      <c r="G60" s="14"/>
      <c r="H60" s="15">
        <f>H59</f>
        <v>66.7</v>
      </c>
      <c r="I60" s="14"/>
      <c r="J60" s="15">
        <f>J59</f>
        <v>66.7</v>
      </c>
      <c r="K60" s="14"/>
      <c r="L60" s="15">
        <f>L59</f>
        <v>66.7</v>
      </c>
      <c r="M60" s="14"/>
      <c r="N60" s="15">
        <f>N59</f>
        <v>66.7</v>
      </c>
      <c r="O60" s="14"/>
      <c r="P60" s="15">
        <f>P59</f>
        <v>66.7</v>
      </c>
      <c r="Q60" s="14"/>
      <c r="R60" s="15">
        <f>R59</f>
        <v>66.7</v>
      </c>
      <c r="S60" s="14"/>
      <c r="T60" s="15">
        <f>T59</f>
        <v>66.7</v>
      </c>
      <c r="U60" s="14"/>
      <c r="V60" s="15">
        <f t="shared" si="1237"/>
        <v>66.7</v>
      </c>
      <c r="W60" s="14"/>
      <c r="X60" s="15">
        <f t="shared" si="1238"/>
        <v>66.7</v>
      </c>
      <c r="Y60" s="14"/>
      <c r="Z60" s="15">
        <f t="shared" si="1239"/>
        <v>66.7</v>
      </c>
      <c r="AA60" s="14"/>
      <c r="AB60" s="15">
        <f t="shared" si="1240"/>
        <v>77.768100000000004</v>
      </c>
      <c r="AC60" s="14"/>
      <c r="AD60" s="15">
        <f t="shared" si="1241"/>
        <v>88.836200000000005</v>
      </c>
      <c r="AE60" s="14"/>
      <c r="AF60" s="15">
        <f t="shared" si="1242"/>
        <v>99.904300000000006</v>
      </c>
      <c r="AG60" s="14"/>
      <c r="AH60" s="15">
        <f t="shared" si="1243"/>
        <v>110.97239999999999</v>
      </c>
      <c r="AI60" s="14"/>
      <c r="AJ60" s="15">
        <f t="shared" si="1244"/>
        <v>122.04050000000001</v>
      </c>
      <c r="AK60" s="14"/>
      <c r="AL60" s="15">
        <f t="shared" si="1245"/>
        <v>133.1086</v>
      </c>
      <c r="AM60" s="14"/>
      <c r="AN60" s="15">
        <f t="shared" si="1246"/>
        <v>144.17669999999998</v>
      </c>
      <c r="AO60" s="14"/>
      <c r="AP60" s="15">
        <f t="shared" si="1247"/>
        <v>155.2448</v>
      </c>
      <c r="AQ60" s="14"/>
      <c r="AR60" s="15">
        <f t="shared" si="1248"/>
        <v>166.31290000000001</v>
      </c>
      <c r="AS60" s="14"/>
      <c r="AT60" s="15">
        <f t="shared" si="1249"/>
        <v>177.381</v>
      </c>
      <c r="AU60" s="14"/>
      <c r="AV60" s="15">
        <f t="shared" si="1250"/>
        <v>188.44909999999999</v>
      </c>
      <c r="AW60" s="14"/>
      <c r="AX60" s="15">
        <f t="shared" si="1251"/>
        <v>199.5172</v>
      </c>
      <c r="AY60" s="14"/>
      <c r="AZ60" s="15">
        <f t="shared" si="1252"/>
        <v>210.58530000000002</v>
      </c>
      <c r="BA60" s="14"/>
      <c r="BB60" s="15">
        <f t="shared" si="1253"/>
        <v>221.65339999999998</v>
      </c>
      <c r="BC60" s="14"/>
      <c r="BD60" s="15">
        <f t="shared" si="1254"/>
        <v>232.72149999999999</v>
      </c>
      <c r="BE60" s="14"/>
      <c r="BF60" s="15">
        <f t="shared" si="1255"/>
        <v>243.78959999999998</v>
      </c>
      <c r="BG60" s="14"/>
      <c r="BH60" s="15">
        <f t="shared" si="1256"/>
        <v>254.85769999999999</v>
      </c>
      <c r="BI60" s="14"/>
      <c r="BJ60" s="15">
        <f t="shared" si="1257"/>
        <v>265.92579999999998</v>
      </c>
      <c r="BK60" s="14"/>
      <c r="BL60" s="15">
        <f t="shared" si="1258"/>
        <v>276.9939</v>
      </c>
      <c r="BM60" s="14"/>
      <c r="BN60" s="15">
        <f t="shared" si="1259"/>
        <v>288.06200000000001</v>
      </c>
      <c r="BO60" s="14"/>
      <c r="BP60" s="15">
        <f t="shared" si="1260"/>
        <v>299.13009999999997</v>
      </c>
      <c r="BQ60" s="14"/>
      <c r="BR60" s="15">
        <f t="shared" si="1261"/>
        <v>310.19819999999999</v>
      </c>
      <c r="BS60" s="14"/>
      <c r="BT60" s="15">
        <f t="shared" si="1262"/>
        <v>321.2663</v>
      </c>
      <c r="BU60" s="14"/>
      <c r="BV60" s="15">
        <f t="shared" si="1263"/>
        <v>332.33439999999996</v>
      </c>
      <c r="BW60" s="14"/>
      <c r="BX60" s="15">
        <f t="shared" si="1264"/>
        <v>343.40249999999997</v>
      </c>
      <c r="BY60" s="14"/>
      <c r="BZ60" s="15">
        <f t="shared" si="1265"/>
        <v>354.47059999999999</v>
      </c>
      <c r="CA60" s="14"/>
      <c r="CB60" s="15">
        <f t="shared" si="1266"/>
        <v>365.53869999999995</v>
      </c>
      <c r="CC60" s="14"/>
      <c r="CD60" s="15">
        <f t="shared" si="1267"/>
        <v>376.60680000000002</v>
      </c>
      <c r="CE60" s="14"/>
      <c r="CF60" s="15">
        <f t="shared" si="1268"/>
        <v>387.67489999999998</v>
      </c>
      <c r="CG60" s="14"/>
      <c r="CH60" s="15">
        <f t="shared" si="1269"/>
        <v>398.74299999999999</v>
      </c>
      <c r="CI60" s="14"/>
      <c r="CJ60" s="15">
        <f t="shared" si="1270"/>
        <v>409.81110000000001</v>
      </c>
      <c r="CK60" s="14"/>
      <c r="CL60" s="15">
        <f t="shared" si="1271"/>
        <v>420.87919999999997</v>
      </c>
      <c r="CM60" s="14"/>
      <c r="CN60" s="15">
        <f t="shared" si="1272"/>
        <v>431.94729999999998</v>
      </c>
      <c r="CO60" s="14"/>
      <c r="CP60" s="15">
        <f t="shared" si="1273"/>
        <v>443.0154</v>
      </c>
      <c r="CQ60" s="14"/>
      <c r="CR60" s="15">
        <f t="shared" si="1274"/>
        <v>454.08349999999996</v>
      </c>
      <c r="CS60" s="14"/>
      <c r="CT60" s="15">
        <f t="shared" si="1275"/>
        <v>465.15159999999997</v>
      </c>
      <c r="CU60" s="14"/>
      <c r="CV60" s="15">
        <f t="shared" si="1276"/>
        <v>476.21969999999999</v>
      </c>
      <c r="CW60" s="14"/>
      <c r="CX60" s="15">
        <f t="shared" si="1277"/>
        <v>487.28779999999995</v>
      </c>
      <c r="CY60" s="14"/>
      <c r="CZ60" s="15">
        <f t="shared" si="1278"/>
        <v>498.35589999999996</v>
      </c>
      <c r="DA60" s="14"/>
      <c r="DB60" s="15">
        <f t="shared" si="1279"/>
        <v>509.42399999999998</v>
      </c>
      <c r="DC60" s="14"/>
      <c r="DD60" s="15">
        <f>DD59</f>
        <v>5344.4500000000007</v>
      </c>
      <c r="DF60" s="116" t="s">
        <v>19</v>
      </c>
      <c r="DG60" s="116"/>
      <c r="DI60" s="11">
        <f>DD61-DD13</f>
        <v>10688.900000000001</v>
      </c>
    </row>
    <row r="61" spans="1:113" ht="15.75" hidden="1" thickBot="1" x14ac:dyDescent="0.3">
      <c r="A61" s="108"/>
      <c r="B61" s="17" t="s">
        <v>3</v>
      </c>
      <c r="C61" s="17"/>
      <c r="D61" s="17"/>
      <c r="E61" s="18"/>
      <c r="F61" s="19">
        <f>F59+F60</f>
        <v>133.4</v>
      </c>
      <c r="G61" s="18"/>
      <c r="H61" s="19">
        <f>H59+H60</f>
        <v>133.4</v>
      </c>
      <c r="I61" s="18"/>
      <c r="J61" s="19">
        <f>J59+J60</f>
        <v>133.4</v>
      </c>
      <c r="K61" s="18"/>
      <c r="L61" s="19">
        <f t="shared" ref="L61" si="1280">L59+L60</f>
        <v>133.4</v>
      </c>
      <c r="M61" s="18"/>
      <c r="N61" s="19">
        <f t="shared" ref="N61" si="1281">N59+N60</f>
        <v>133.4</v>
      </c>
      <c r="O61" s="18"/>
      <c r="P61" s="19">
        <f t="shared" ref="P61" si="1282">P59+P60</f>
        <v>133.4</v>
      </c>
      <c r="Q61" s="18"/>
      <c r="R61" s="19">
        <f t="shared" ref="R61" si="1283">R59+R60</f>
        <v>133.4</v>
      </c>
      <c r="S61" s="18"/>
      <c r="T61" s="19">
        <f t="shared" ref="T61" si="1284">T59+T60</f>
        <v>133.4</v>
      </c>
      <c r="U61" s="18"/>
      <c r="V61" s="19">
        <f t="shared" ref="V61" si="1285">V59+V60</f>
        <v>133.4</v>
      </c>
      <c r="W61" s="18"/>
      <c r="X61" s="19">
        <f t="shared" ref="X61" si="1286">X59+X60</f>
        <v>133.4</v>
      </c>
      <c r="Y61" s="18"/>
      <c r="Z61" s="19">
        <f t="shared" ref="Z61" si="1287">Z59+Z60</f>
        <v>133.4</v>
      </c>
      <c r="AA61" s="18"/>
      <c r="AB61" s="19">
        <f t="shared" ref="AB61" si="1288">AB59+AB60</f>
        <v>155.53620000000001</v>
      </c>
      <c r="AC61" s="18"/>
      <c r="AD61" s="19">
        <f t="shared" ref="AD61" si="1289">AD59+AD60</f>
        <v>177.67240000000001</v>
      </c>
      <c r="AE61" s="18"/>
      <c r="AF61" s="19">
        <f t="shared" ref="AF61" si="1290">AF59+AF60</f>
        <v>199.80860000000001</v>
      </c>
      <c r="AG61" s="18"/>
      <c r="AH61" s="19">
        <f t="shared" ref="AH61" si="1291">AH59+AH60</f>
        <v>221.94479999999999</v>
      </c>
      <c r="AI61" s="18"/>
      <c r="AJ61" s="19">
        <f t="shared" ref="AJ61" si="1292">AJ59+AJ60</f>
        <v>244.08100000000002</v>
      </c>
      <c r="AK61" s="18"/>
      <c r="AL61" s="19">
        <f t="shared" ref="AL61" si="1293">AL59+AL60</f>
        <v>266.21719999999999</v>
      </c>
      <c r="AM61" s="18"/>
      <c r="AN61" s="19">
        <f t="shared" ref="AN61" si="1294">AN59+AN60</f>
        <v>288.35339999999997</v>
      </c>
      <c r="AO61" s="18"/>
      <c r="AP61" s="19">
        <f t="shared" ref="AP61" si="1295">AP59+AP60</f>
        <v>310.4896</v>
      </c>
      <c r="AQ61" s="18"/>
      <c r="AR61" s="19">
        <f t="shared" ref="AR61" si="1296">AR59+AR60</f>
        <v>332.62580000000003</v>
      </c>
      <c r="AS61" s="18"/>
      <c r="AT61" s="19">
        <f t="shared" ref="AT61" si="1297">AT59+AT60</f>
        <v>354.762</v>
      </c>
      <c r="AU61" s="18"/>
      <c r="AV61" s="19">
        <f t="shared" ref="AV61" si="1298">AV59+AV60</f>
        <v>376.89819999999997</v>
      </c>
      <c r="AW61" s="18"/>
      <c r="AX61" s="19">
        <f t="shared" ref="AX61" si="1299">AX59+AX60</f>
        <v>399.03440000000001</v>
      </c>
      <c r="AY61" s="18"/>
      <c r="AZ61" s="19">
        <f t="shared" ref="AZ61" si="1300">AZ59+AZ60</f>
        <v>421.17060000000004</v>
      </c>
      <c r="BA61" s="18"/>
      <c r="BB61" s="19">
        <f t="shared" ref="BB61" si="1301">BB59+BB60</f>
        <v>443.30679999999995</v>
      </c>
      <c r="BC61" s="18"/>
      <c r="BD61" s="19">
        <f t="shared" ref="BD61" si="1302">BD59+BD60</f>
        <v>465.44299999999998</v>
      </c>
      <c r="BE61" s="18"/>
      <c r="BF61" s="19">
        <f t="shared" ref="BF61" si="1303">BF59+BF60</f>
        <v>487.57919999999996</v>
      </c>
      <c r="BG61" s="18"/>
      <c r="BH61" s="19">
        <f t="shared" ref="BH61" si="1304">BH59+BH60</f>
        <v>509.71539999999999</v>
      </c>
      <c r="BI61" s="18"/>
      <c r="BJ61" s="19">
        <f t="shared" ref="BJ61" si="1305">BJ59+BJ60</f>
        <v>531.85159999999996</v>
      </c>
      <c r="BK61" s="18"/>
      <c r="BL61" s="19">
        <f t="shared" ref="BL61" si="1306">BL59+BL60</f>
        <v>553.98779999999999</v>
      </c>
      <c r="BM61" s="18"/>
      <c r="BN61" s="19">
        <f t="shared" ref="BN61" si="1307">BN59+BN60</f>
        <v>576.12400000000002</v>
      </c>
      <c r="BO61" s="18"/>
      <c r="BP61" s="19">
        <f t="shared" ref="BP61" si="1308">BP59+BP60</f>
        <v>598.26019999999994</v>
      </c>
      <c r="BQ61" s="18"/>
      <c r="BR61" s="19">
        <f t="shared" ref="BR61" si="1309">BR59+BR60</f>
        <v>620.39639999999997</v>
      </c>
      <c r="BS61" s="18"/>
      <c r="BT61" s="19">
        <f t="shared" ref="BT61" si="1310">BT59+BT60</f>
        <v>642.5326</v>
      </c>
      <c r="BU61" s="18"/>
      <c r="BV61" s="19">
        <f t="shared" ref="BV61" si="1311">BV59+BV60</f>
        <v>664.66879999999992</v>
      </c>
      <c r="BW61" s="18"/>
      <c r="BX61" s="19">
        <f t="shared" ref="BX61" si="1312">BX59+BX60</f>
        <v>686.80499999999995</v>
      </c>
      <c r="BY61" s="18"/>
      <c r="BZ61" s="19">
        <f t="shared" ref="BZ61" si="1313">BZ59+BZ60</f>
        <v>708.94119999999998</v>
      </c>
      <c r="CA61" s="18"/>
      <c r="CB61" s="19">
        <f t="shared" ref="CB61" si="1314">CB59+CB60</f>
        <v>731.0773999999999</v>
      </c>
      <c r="CC61" s="18"/>
      <c r="CD61" s="19">
        <f t="shared" ref="CD61" si="1315">CD59+CD60</f>
        <v>753.21360000000004</v>
      </c>
      <c r="CE61" s="18"/>
      <c r="CF61" s="19">
        <f t="shared" ref="CF61" si="1316">CF59+CF60</f>
        <v>775.34979999999996</v>
      </c>
      <c r="CG61" s="18"/>
      <c r="CH61" s="19">
        <f t="shared" ref="CH61" si="1317">CH59+CH60</f>
        <v>797.48599999999999</v>
      </c>
      <c r="CI61" s="18"/>
      <c r="CJ61" s="19">
        <f t="shared" ref="CJ61" si="1318">CJ59+CJ60</f>
        <v>819.62220000000002</v>
      </c>
      <c r="CK61" s="18"/>
      <c r="CL61" s="19">
        <f t="shared" ref="CL61" si="1319">CL59+CL60</f>
        <v>841.75839999999994</v>
      </c>
      <c r="CM61" s="18"/>
      <c r="CN61" s="19">
        <f t="shared" ref="CN61" si="1320">CN59+CN60</f>
        <v>863.89459999999997</v>
      </c>
      <c r="CO61" s="18"/>
      <c r="CP61" s="19">
        <f t="shared" ref="CP61" si="1321">CP59+CP60</f>
        <v>886.0308</v>
      </c>
      <c r="CQ61" s="18"/>
      <c r="CR61" s="19">
        <f t="shared" ref="CR61" si="1322">CR59+CR60</f>
        <v>908.16699999999992</v>
      </c>
      <c r="CS61" s="18"/>
      <c r="CT61" s="19">
        <f t="shared" ref="CT61" si="1323">CT59+CT60</f>
        <v>930.30319999999995</v>
      </c>
      <c r="CU61" s="18"/>
      <c r="CV61" s="19">
        <f t="shared" ref="CV61" si="1324">CV59+CV60</f>
        <v>952.43939999999998</v>
      </c>
      <c r="CW61" s="18"/>
      <c r="CX61" s="19">
        <f t="shared" ref="CX61" si="1325">CX59+CX60</f>
        <v>974.57559999999989</v>
      </c>
      <c r="CY61" s="18"/>
      <c r="CZ61" s="19">
        <f t="shared" ref="CZ61" si="1326">CZ59+CZ60</f>
        <v>996.71179999999993</v>
      </c>
      <c r="DA61" s="18"/>
      <c r="DB61" s="19">
        <f t="shared" ref="DB61" si="1327">DB59+DB60</f>
        <v>1018.848</v>
      </c>
      <c r="DC61" s="18"/>
      <c r="DD61" s="19">
        <f t="shared" ref="DD61" si="1328">DD59+DD60</f>
        <v>10688.900000000001</v>
      </c>
      <c r="DF61" s="116"/>
      <c r="DG61" s="116"/>
    </row>
    <row r="62" spans="1:113" hidden="1" x14ac:dyDescent="0.25">
      <c r="DF62" s="11"/>
    </row>
    <row r="63" spans="1:113" hidden="1" x14ac:dyDescent="0.25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3"/>
      <c r="CU63" s="23"/>
      <c r="CV63" s="23"/>
      <c r="CW63" s="23"/>
      <c r="CX63" s="23"/>
      <c r="CY63" s="23"/>
      <c r="CZ63" s="23"/>
      <c r="DA63" s="23"/>
      <c r="DB63" s="23"/>
      <c r="DC63" s="23"/>
      <c r="DD63" s="23"/>
      <c r="DE63" s="23"/>
      <c r="DF63" s="24"/>
      <c r="DG63" s="23"/>
      <c r="DH63" s="23"/>
      <c r="DI63" s="23"/>
    </row>
  </sheetData>
  <mergeCells count="36">
    <mergeCell ref="DF17:DG27"/>
    <mergeCell ref="DF33:DG42"/>
    <mergeCell ref="DF53:DG59"/>
    <mergeCell ref="DF60:DG61"/>
    <mergeCell ref="A48:DD48"/>
    <mergeCell ref="A49:DD49"/>
    <mergeCell ref="A51:A61"/>
    <mergeCell ref="B51:C51"/>
    <mergeCell ref="DC51:DD51"/>
    <mergeCell ref="B52:C52"/>
    <mergeCell ref="A18:A28"/>
    <mergeCell ref="B18:C18"/>
    <mergeCell ref="B19:C19"/>
    <mergeCell ref="DC17:DD17"/>
    <mergeCell ref="A17:B17"/>
    <mergeCell ref="A3:A13"/>
    <mergeCell ref="B3:C3"/>
    <mergeCell ref="B4:C4"/>
    <mergeCell ref="DC2:DD2"/>
    <mergeCell ref="A16:DD16"/>
    <mergeCell ref="DI1:DN1"/>
    <mergeCell ref="DK2:DL2"/>
    <mergeCell ref="A32:DD32"/>
    <mergeCell ref="A34:A44"/>
    <mergeCell ref="B34:C34"/>
    <mergeCell ref="B35:C35"/>
    <mergeCell ref="DC33:DD33"/>
    <mergeCell ref="DF43:DG44"/>
    <mergeCell ref="DF28:DG28"/>
    <mergeCell ref="DF4:DG13"/>
    <mergeCell ref="A1:DD1"/>
    <mergeCell ref="DM2:DN2"/>
    <mergeCell ref="DI3:DI13"/>
    <mergeCell ref="DJ3:DK3"/>
    <mergeCell ref="DM3:DN3"/>
    <mergeCell ref="DJ4:DK4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DD43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CALCULADORA</vt:lpstr>
      <vt:lpstr>ESTRUTURA TARIFÁRIA ATUAL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Nilton de Sa Junior</dc:creator>
  <cp:lastModifiedBy>Ronald</cp:lastModifiedBy>
  <cp:lastPrinted>2018-09-06T20:31:04Z</cp:lastPrinted>
  <dcterms:created xsi:type="dcterms:W3CDTF">2018-06-07T17:02:26Z</dcterms:created>
  <dcterms:modified xsi:type="dcterms:W3CDTF">2020-05-18T18:38:49Z</dcterms:modified>
</cp:coreProperties>
</file>